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599" firstSheet="10" activeTab="20"/>
  </bookViews>
  <sheets>
    <sheet name="Odrasli" sheetId="61" r:id="rId1"/>
    <sheet name="DECA" sheetId="60" r:id="rId2"/>
    <sheet name="Zene" sheetId="62" r:id="rId3"/>
    <sheet name="Стом 1" sheetId="76" r:id="rId4"/>
    <sheet name="Стом 2" sheetId="77" r:id="rId5"/>
    <sheet name="Стом3" sheetId="78" r:id="rId6"/>
    <sheet name="Стом4" sheetId="79" r:id="rId7"/>
    <sheet name="Стом5" sheetId="80" r:id="rId8"/>
    <sheet name="Стом 6 i 7" sheetId="81" r:id="rId9"/>
    <sheet name="Patronaza" sheetId="63" r:id="rId10"/>
    <sheet name="Med rada" sheetId="64" r:id="rId11"/>
    <sheet name="Stari" sheetId="66" r:id="rId12"/>
    <sheet name="АТД1" sheetId="37" r:id="rId13"/>
    <sheet name="АТД2" sheetId="35" r:id="rId14"/>
    <sheet name="АТД3" sheetId="36" r:id="rId15"/>
    <sheet name="Кожно" sheetId="46" r:id="rId16"/>
    <sheet name="Hitna 1" sheetId="71" r:id="rId17"/>
    <sheet name="Hitna 2" sheetId="68" r:id="rId18"/>
    <sheet name="Hitna 3" sheetId="69" r:id="rId19"/>
    <sheet name="Hitna 4" sheetId="70" r:id="rId20"/>
    <sheet name="Апотека " sheetId="48" r:id="rId21"/>
    <sheet name="Конс спец" sheetId="72" r:id="rId22"/>
    <sheet name="Безбедност" sheetId="75" r:id="rId23"/>
    <sheet name="Приговори" sheetId="22" r:id="rId24"/>
    <sheet name="Комисија за к" sheetId="49" r:id="rId25"/>
    <sheet name="Еду" sheetId="25" r:id="rId26"/>
    <sheet name="Sheet2" sheetId="53" r:id="rId27"/>
  </sheets>
  <definedNames>
    <definedName name="_xlnm.Print_Area" localSheetId="1">DECA!$A$1:$H$92</definedName>
    <definedName name="_xlnm.Print_Area" localSheetId="0">Odrasli!$A$1:$G$27</definedName>
    <definedName name="_xlnm.Print_Area" localSheetId="20">'Апотека '!$A$1:$K$14</definedName>
    <definedName name="_xlnm.Print_Area" localSheetId="22">Безбедност!$A$1:$G$33</definedName>
    <definedName name="_xlnm.Print_Area" localSheetId="25">Еду!$A$1:$S$30</definedName>
    <definedName name="_xlnm.Print_Area" localSheetId="15">Кожно!$A$1:$H$10</definedName>
    <definedName name="_xlnm.Print_Area" localSheetId="24">'Комисија за к'!$A$1:$AJ$149</definedName>
    <definedName name="_xlnm.Print_Area" localSheetId="23">Приговори!$A$1:$J$28</definedName>
    <definedName name="_xlnm.Print_Area" localSheetId="3">'Стом 1'!$A$1:$G$27</definedName>
    <definedName name="_xlnm.Print_Area" localSheetId="4">'Стом 2'!$A$1:$K$25</definedName>
    <definedName name="_xlnm.Print_Area" localSheetId="8">'Стом 6 i 7'!$A$1:$G$25</definedName>
    <definedName name="_xlnm.Print_Area" localSheetId="5">Стом3!$A$1:$F$25</definedName>
    <definedName name="_xlnm.Print_Area" localSheetId="6">Стом4!$A$1:$F$25</definedName>
    <definedName name="_xlnm.Print_Area" localSheetId="7">Стом5!$A$1:$D$26</definedName>
  </definedNames>
  <calcPr calcId="162913"/>
</workbook>
</file>

<file path=xl/calcChain.xml><?xml version="1.0" encoding="utf-8"?>
<calcChain xmlns="http://schemas.openxmlformats.org/spreadsheetml/2006/main">
  <c r="G5" i="48" l="1"/>
  <c r="G4" i="48"/>
  <c r="J5" i="48"/>
  <c r="J4" i="48"/>
  <c r="I25" i="77" l="1"/>
  <c r="K93" i="72" l="1"/>
  <c r="K89" i="72"/>
  <c r="I89" i="72"/>
  <c r="H89" i="72"/>
  <c r="G89" i="72"/>
  <c r="F89" i="72"/>
  <c r="E89" i="72"/>
  <c r="D89" i="72"/>
  <c r="C89" i="72"/>
  <c r="B89" i="72"/>
  <c r="K70" i="72"/>
  <c r="K66" i="72"/>
  <c r="K47" i="72"/>
  <c r="K43" i="72" l="1"/>
  <c r="G66" i="72" l="1"/>
  <c r="F66" i="72"/>
  <c r="E66" i="72"/>
  <c r="D66" i="72"/>
  <c r="C66" i="72"/>
  <c r="B66" i="72"/>
  <c r="G43" i="72" l="1"/>
  <c r="F43" i="72"/>
  <c r="E43" i="72"/>
  <c r="D43" i="72"/>
  <c r="C43" i="72"/>
  <c r="B43" i="72"/>
  <c r="F83" i="61" l="1"/>
  <c r="C83" i="61"/>
  <c r="E83" i="61"/>
  <c r="B83" i="61"/>
  <c r="D24" i="81" l="1"/>
  <c r="D22" i="81"/>
  <c r="G21" i="81"/>
  <c r="D21" i="81"/>
  <c r="F20" i="81"/>
  <c r="E20" i="81"/>
  <c r="E25" i="81" s="1"/>
  <c r="C20" i="81"/>
  <c r="C25" i="81" s="1"/>
  <c r="B20" i="81"/>
  <c r="B25" i="81" s="1"/>
  <c r="C25" i="80"/>
  <c r="C20" i="80"/>
  <c r="B20" i="80"/>
  <c r="B25" i="80" s="1"/>
  <c r="C25" i="79"/>
  <c r="E20" i="79"/>
  <c r="E25" i="79" s="1"/>
  <c r="D20" i="79"/>
  <c r="D25" i="79" s="1"/>
  <c r="C20" i="79"/>
  <c r="B20" i="79"/>
  <c r="B25" i="79" s="1"/>
  <c r="E25" i="78"/>
  <c r="E20" i="78"/>
  <c r="D20" i="78"/>
  <c r="D25" i="78" s="1"/>
  <c r="C20" i="78"/>
  <c r="C25" i="78" s="1"/>
  <c r="B20" i="78"/>
  <c r="B25" i="78" s="1"/>
  <c r="J25" i="77"/>
  <c r="J20" i="77"/>
  <c r="I20" i="77"/>
  <c r="H20" i="77"/>
  <c r="H25" i="77" s="1"/>
  <c r="G20" i="77"/>
  <c r="G25" i="77" s="1"/>
  <c r="F20" i="77"/>
  <c r="F25" i="77" s="1"/>
  <c r="D20" i="77"/>
  <c r="D25" i="77" s="1"/>
  <c r="C20" i="77"/>
  <c r="K20" i="77" s="1"/>
  <c r="B20" i="77"/>
  <c r="B25" i="77" s="1"/>
  <c r="F20" i="76"/>
  <c r="F25" i="76" s="1"/>
  <c r="D20" i="76"/>
  <c r="D25" i="76" s="1"/>
  <c r="E25" i="76" s="1"/>
  <c r="C20" i="76"/>
  <c r="C25" i="76" s="1"/>
  <c r="B20" i="76"/>
  <c r="B25" i="76" s="1"/>
  <c r="G20" i="81" l="1"/>
  <c r="F25" i="79"/>
  <c r="F25" i="78"/>
  <c r="K25" i="77"/>
  <c r="G25" i="76"/>
  <c r="D25" i="80"/>
  <c r="D25" i="81"/>
  <c r="E20" i="76"/>
  <c r="C25" i="77"/>
  <c r="E25" i="77" s="1"/>
  <c r="D20" i="81"/>
  <c r="F25" i="81"/>
  <c r="G25" i="81" s="1"/>
  <c r="G20" i="76"/>
  <c r="E20" i="77"/>
  <c r="F20" i="78"/>
  <c r="F20" i="79"/>
  <c r="D20" i="80"/>
  <c r="E139" i="61"/>
  <c r="C139" i="61"/>
  <c r="B139" i="61"/>
  <c r="F111" i="61"/>
  <c r="E111" i="61"/>
  <c r="C111" i="61"/>
  <c r="B111" i="61"/>
  <c r="F55" i="61"/>
  <c r="E55" i="61"/>
  <c r="C55" i="61"/>
  <c r="B55" i="61"/>
  <c r="J14" i="22" l="1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13" i="22"/>
  <c r="J5" i="22" l="1"/>
  <c r="J6" i="22"/>
  <c r="J7" i="22"/>
  <c r="J8" i="22"/>
  <c r="J9" i="22"/>
  <c r="J10" i="22"/>
  <c r="J11" i="22"/>
  <c r="J12" i="22"/>
  <c r="J28" i="22" l="1"/>
  <c r="J14" i="48"/>
  <c r="H14" i="48"/>
  <c r="F14" i="48"/>
  <c r="D14" i="48"/>
  <c r="J89" i="72" l="1"/>
  <c r="K101" i="72" l="1"/>
  <c r="G101" i="72"/>
  <c r="F101" i="72"/>
  <c r="E101" i="72"/>
  <c r="D101" i="72"/>
  <c r="C101" i="72"/>
  <c r="B101" i="72"/>
  <c r="G93" i="72"/>
  <c r="E93" i="72"/>
  <c r="D93" i="72"/>
  <c r="C93" i="72"/>
  <c r="B93" i="72"/>
  <c r="G70" i="72"/>
  <c r="E70" i="72"/>
  <c r="D70" i="72"/>
  <c r="C70" i="72"/>
  <c r="B70" i="72"/>
  <c r="G47" i="72"/>
  <c r="E47" i="72"/>
  <c r="D47" i="72"/>
  <c r="C47" i="72"/>
  <c r="B47" i="72"/>
  <c r="K24" i="72"/>
  <c r="K20" i="72"/>
  <c r="G20" i="72"/>
  <c r="G24" i="72" s="1"/>
  <c r="F20" i="72"/>
  <c r="E20" i="72"/>
  <c r="E24" i="72" s="1"/>
  <c r="D20" i="72"/>
  <c r="D24" i="72" s="1"/>
  <c r="C20" i="72"/>
  <c r="C24" i="72" s="1"/>
  <c r="B20" i="72"/>
  <c r="B24" i="72" s="1"/>
  <c r="H101" i="72" l="1"/>
  <c r="I101" i="72"/>
  <c r="H24" i="72"/>
  <c r="H47" i="72"/>
  <c r="H70" i="72"/>
  <c r="H93" i="72"/>
  <c r="I66" i="72"/>
  <c r="I43" i="72"/>
  <c r="I20" i="72"/>
  <c r="H20" i="72"/>
  <c r="J20" i="72"/>
  <c r="F24" i="72"/>
  <c r="I24" i="72" s="1"/>
  <c r="H43" i="72"/>
  <c r="J43" i="72"/>
  <c r="F47" i="72"/>
  <c r="I47" i="72" s="1"/>
  <c r="H66" i="72"/>
  <c r="J66" i="72"/>
  <c r="F70" i="72"/>
  <c r="I70" i="72" s="1"/>
  <c r="F93" i="72"/>
  <c r="I93" i="72" s="1"/>
  <c r="J101" i="72"/>
  <c r="J93" i="72" l="1"/>
  <c r="J47" i="72"/>
  <c r="J70" i="72"/>
  <c r="J24" i="72"/>
  <c r="E14" i="71" l="1"/>
  <c r="D14" i="71"/>
  <c r="C14" i="71"/>
  <c r="B14" i="71"/>
  <c r="C9" i="46" l="1"/>
  <c r="G26" i="61" l="1"/>
  <c r="D26" i="61"/>
  <c r="F27" i="61"/>
  <c r="E27" i="61"/>
  <c r="C27" i="61"/>
  <c r="B27" i="61"/>
  <c r="G16" i="70" l="1"/>
  <c r="E16" i="70"/>
  <c r="H16" i="70" s="1"/>
  <c r="D16" i="70"/>
  <c r="C16" i="70"/>
  <c r="F16" i="70" s="1"/>
  <c r="B16" i="70"/>
  <c r="G17" i="69" l="1"/>
  <c r="J17" i="69" s="1"/>
  <c r="F17" i="69"/>
  <c r="E17" i="69"/>
  <c r="I17" i="69" s="1"/>
  <c r="D17" i="69"/>
  <c r="H17" i="69" s="1"/>
  <c r="C17" i="69"/>
  <c r="B17" i="69"/>
  <c r="K14" i="68" l="1"/>
  <c r="L14" i="68" s="1"/>
  <c r="J14" i="68"/>
  <c r="I14" i="68"/>
  <c r="G14" i="68"/>
  <c r="H14" i="68" s="1"/>
  <c r="F14" i="68"/>
  <c r="E14" i="68"/>
  <c r="C14" i="68"/>
  <c r="D14" i="68" s="1"/>
  <c r="B14" i="68"/>
  <c r="C48" i="64" l="1"/>
  <c r="C44" i="64"/>
  <c r="B44" i="64"/>
  <c r="B48" i="64" s="1"/>
  <c r="G22" i="64"/>
  <c r="E22" i="64"/>
  <c r="C22" i="64"/>
  <c r="G20" i="64"/>
  <c r="F20" i="64"/>
  <c r="F22" i="64" s="1"/>
  <c r="E20" i="64"/>
  <c r="I20" i="64" s="1"/>
  <c r="D20" i="64"/>
  <c r="D22" i="64" s="1"/>
  <c r="C20" i="64"/>
  <c r="B20" i="64"/>
  <c r="B22" i="64" s="1"/>
  <c r="H22" i="64" l="1"/>
  <c r="J22" i="64"/>
  <c r="I22" i="64"/>
  <c r="D48" i="64"/>
  <c r="H20" i="64"/>
  <c r="J20" i="64"/>
  <c r="D44" i="64"/>
  <c r="B20" i="62" l="1"/>
  <c r="C20" i="62"/>
  <c r="D20" i="62"/>
  <c r="E20" i="62"/>
  <c r="F20" i="62"/>
  <c r="G20" i="62" s="1"/>
  <c r="B24" i="62"/>
  <c r="C24" i="62"/>
  <c r="D24" i="62"/>
  <c r="E24" i="62"/>
  <c r="F24" i="62"/>
  <c r="G24" i="62" s="1"/>
  <c r="B45" i="62"/>
  <c r="C45" i="62"/>
  <c r="D45" i="62"/>
  <c r="E45" i="62"/>
  <c r="F45" i="62"/>
  <c r="G45" i="62" s="1"/>
  <c r="B49" i="62"/>
  <c r="C49" i="62"/>
  <c r="D49" i="62"/>
  <c r="E49" i="62"/>
  <c r="F49" i="62"/>
  <c r="G49" i="62" s="1"/>
  <c r="B71" i="62"/>
  <c r="C71" i="62"/>
  <c r="D71" i="62"/>
  <c r="E71" i="62"/>
  <c r="F71" i="62"/>
  <c r="G71" i="62" s="1"/>
  <c r="B74" i="62"/>
  <c r="C74" i="62"/>
  <c r="D74" i="62" s="1"/>
  <c r="E74" i="62"/>
  <c r="F74" i="62"/>
  <c r="G74" i="62" s="1"/>
  <c r="C162" i="61" l="1"/>
  <c r="C166" i="61" s="1"/>
  <c r="B162" i="61"/>
  <c r="F135" i="61"/>
  <c r="F139" i="61" s="1"/>
  <c r="E135" i="61"/>
  <c r="C135" i="61"/>
  <c r="B135" i="61"/>
  <c r="F107" i="61"/>
  <c r="E107" i="61"/>
  <c r="C107" i="61"/>
  <c r="B107" i="61"/>
  <c r="F79" i="61"/>
  <c r="E79" i="61"/>
  <c r="C79" i="61"/>
  <c r="B79" i="61"/>
  <c r="G53" i="61"/>
  <c r="G52" i="61"/>
  <c r="F51" i="61"/>
  <c r="E51" i="61"/>
  <c r="C51" i="61"/>
  <c r="B51" i="61"/>
  <c r="G50" i="61"/>
  <c r="G49" i="61"/>
  <c r="G48" i="61"/>
  <c r="G47" i="61"/>
  <c r="G46" i="61"/>
  <c r="G45" i="61"/>
  <c r="G44" i="61"/>
  <c r="G43" i="61"/>
  <c r="G42" i="61"/>
  <c r="G41" i="61"/>
  <c r="G40" i="61"/>
  <c r="G39" i="61"/>
  <c r="G38" i="61"/>
  <c r="G37" i="61"/>
  <c r="G36" i="61"/>
  <c r="G35" i="61"/>
  <c r="G25" i="61"/>
  <c r="D25" i="61"/>
  <c r="G24" i="61"/>
  <c r="D24" i="61"/>
  <c r="F23" i="61"/>
  <c r="E23" i="61"/>
  <c r="C23" i="61"/>
  <c r="B23" i="61"/>
  <c r="B166" i="61" l="1"/>
  <c r="D166" i="61" s="1"/>
  <c r="D27" i="61"/>
  <c r="G27" i="61"/>
  <c r="D55" i="61"/>
  <c r="G55" i="61"/>
  <c r="D83" i="61"/>
  <c r="G83" i="61"/>
  <c r="D111" i="61"/>
  <c r="G111" i="61"/>
  <c r="D139" i="61"/>
  <c r="G139" i="61"/>
  <c r="D23" i="61"/>
  <c r="D51" i="61"/>
  <c r="D79" i="61"/>
  <c r="D107" i="61"/>
  <c r="D135" i="61"/>
  <c r="D162" i="61"/>
  <c r="G23" i="61"/>
  <c r="G51" i="61"/>
  <c r="G79" i="61"/>
  <c r="G107" i="61"/>
  <c r="G135" i="61"/>
  <c r="F90" i="60" l="1"/>
  <c r="F92" i="60" s="1"/>
  <c r="E90" i="60"/>
  <c r="E92" i="60" s="1"/>
  <c r="G92" i="60" s="1"/>
  <c r="C90" i="60"/>
  <c r="C92" i="60" s="1"/>
  <c r="B90" i="60"/>
  <c r="B92" i="60" s="1"/>
  <c r="D92" i="60" s="1"/>
  <c r="F66" i="60"/>
  <c r="F68" i="60" s="1"/>
  <c r="E66" i="60"/>
  <c r="E68" i="60" s="1"/>
  <c r="G68" i="60" s="1"/>
  <c r="C66" i="60"/>
  <c r="C68" i="60" s="1"/>
  <c r="B66" i="60"/>
  <c r="B68" i="60" s="1"/>
  <c r="D68" i="60" s="1"/>
  <c r="F43" i="60"/>
  <c r="F45" i="60" s="1"/>
  <c r="E43" i="60"/>
  <c r="E45" i="60" s="1"/>
  <c r="G45" i="60" s="1"/>
  <c r="C43" i="60"/>
  <c r="C45" i="60" s="1"/>
  <c r="B43" i="60"/>
  <c r="B45" i="60" s="1"/>
  <c r="D45" i="60" s="1"/>
  <c r="F20" i="60"/>
  <c r="F22" i="60" s="1"/>
  <c r="E20" i="60"/>
  <c r="E22" i="60" s="1"/>
  <c r="G22" i="60" s="1"/>
  <c r="C20" i="60"/>
  <c r="C22" i="60" s="1"/>
  <c r="B20" i="60"/>
  <c r="B22" i="60" s="1"/>
  <c r="D22" i="60" s="1"/>
  <c r="G20" i="60" l="1"/>
  <c r="G43" i="60"/>
  <c r="G66" i="60"/>
  <c r="D20" i="60"/>
  <c r="D43" i="60"/>
  <c r="D66" i="60"/>
  <c r="D90" i="60"/>
  <c r="G90" i="60"/>
  <c r="C14" i="48"/>
  <c r="E14" i="48"/>
  <c r="G14" i="48"/>
  <c r="I14" i="48"/>
  <c r="K14" i="48"/>
  <c r="B14" i="48"/>
  <c r="J4" i="22" l="1"/>
  <c r="I6" i="48" l="1"/>
  <c r="H6" i="48"/>
  <c r="F6" i="48"/>
  <c r="E6" i="48"/>
  <c r="C6" i="48"/>
  <c r="D6" i="48" s="1"/>
  <c r="B6" i="48"/>
  <c r="G6" i="48" l="1"/>
  <c r="J6" i="48"/>
  <c r="C28" i="22"/>
  <c r="D28" i="22"/>
  <c r="E28" i="22"/>
  <c r="F28" i="22"/>
  <c r="G28" i="22"/>
  <c r="H28" i="22"/>
  <c r="I28" i="22"/>
  <c r="B28" i="22"/>
  <c r="C20" i="25" l="1"/>
  <c r="D20" i="25"/>
  <c r="E20" i="25"/>
  <c r="G20" i="25"/>
  <c r="C29" i="25"/>
  <c r="D29" i="25"/>
  <c r="E29" i="25"/>
  <c r="G29" i="25"/>
  <c r="E30" i="25" l="1"/>
  <c r="C30" i="25"/>
  <c r="G30" i="25"/>
  <c r="D30" i="25"/>
  <c r="F20" i="25"/>
  <c r="F29" i="25"/>
  <c r="F30" i="25" l="1"/>
</calcChain>
</file>

<file path=xl/sharedStrings.xml><?xml version="1.0" encoding="utf-8"?>
<sst xmlns="http://schemas.openxmlformats.org/spreadsheetml/2006/main" count="4122" uniqueCount="2161">
  <si>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</si>
  <si>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</si>
  <si>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</si>
  <si>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</si>
  <si>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</si>
  <si>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</si>
  <si>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</si>
  <si>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</si>
  <si>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</si>
  <si>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</si>
  <si>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</si>
  <si>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</si>
  <si>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</si>
  <si>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</si>
  <si>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</si>
  <si>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</si>
  <si>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</si>
  <si>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</si>
  <si>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</si>
  <si>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</si>
  <si>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</si>
  <si>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</si>
  <si>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</si>
  <si>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</si>
  <si>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</si>
  <si>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</si>
  <si>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</si>
  <si>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</si>
  <si>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</si>
  <si>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</si>
  <si>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</si>
  <si>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</si>
  <si>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</si>
  <si>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</si>
  <si>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</si>
  <si>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</si>
  <si>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</si>
  <si>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</si>
  <si>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</si>
  <si>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</si>
  <si>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</si>
  <si>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</si>
  <si>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</si>
  <si>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</si>
  <si>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</si>
  <si>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</si>
  <si>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</si>
  <si>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</si>
  <si>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</si>
  <si>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</si>
  <si>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</si>
  <si>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</si>
  <si>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</si>
  <si>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</si>
  <si>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</si>
  <si>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</si>
  <si>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</si>
  <si>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</si>
  <si>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</si>
  <si>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</si>
  <si>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</si>
  <si>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</si>
  <si>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</si>
  <si>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</si>
  <si>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</si>
  <si>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</si>
  <si>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</si>
  <si>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</si>
  <si>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</si>
  <si>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</si>
  <si>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</si>
  <si>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</si>
  <si>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</si>
  <si>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</si>
  <si>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</si>
  <si>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</si>
  <si>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</si>
  <si>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</si>
  <si>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</si>
  <si>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</si>
  <si>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</si>
  <si>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</si>
  <si>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</si>
  <si>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</si>
  <si>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</si>
  <si>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</si>
  <si>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</si>
  <si>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</si>
  <si>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</si>
  <si>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</si>
  <si>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</si>
  <si>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</si>
  <si>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</si>
  <si>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</si>
  <si>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</si>
  <si>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</si>
  <si>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</si>
  <si>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</si>
  <si>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</si>
  <si>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</si>
  <si>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</si>
  <si>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</si>
  <si>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</si>
  <si>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</si>
  <si>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</si>
  <si>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</si>
  <si>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</si>
  <si>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</si>
  <si>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</si>
  <si>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</si>
  <si>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</si>
  <si>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</si>
  <si>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</si>
  <si>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</si>
  <si>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</si>
  <si>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</si>
  <si>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</si>
  <si>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</si>
  <si>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</si>
  <si>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</si>
  <si>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</si>
  <si>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</si>
  <si>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</si>
  <si>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</si>
  <si>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</si>
  <si>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</si>
  <si>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</si>
  <si>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</si>
  <si>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</si>
  <si>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</si>
  <si>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</si>
  <si>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</si>
  <si>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</si>
  <si>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</si>
  <si>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</si>
  <si>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</si>
  <si>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</si>
  <si>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</si>
  <si>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</si>
  <si>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</si>
  <si>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</si>
  <si>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</si>
  <si>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</si>
  <si>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</si>
  <si>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</si>
  <si>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</si>
  <si>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</si>
  <si>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</si>
  <si>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</si>
  <si>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</si>
  <si>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</si>
  <si>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</si>
  <si>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</si>
  <si>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</si>
  <si>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</si>
  <si>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</si>
  <si>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</si>
  <si>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</si>
  <si>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</si>
  <si>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</si>
  <si>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</si>
  <si>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</si>
  <si>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</si>
  <si>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</si>
  <si>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</si>
  <si>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</si>
  <si>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</si>
  <si>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</si>
  <si>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</si>
  <si>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</si>
  <si>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</si>
  <si>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</si>
  <si>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</si>
  <si>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</si>
  <si>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</si>
  <si>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</si>
  <si>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</si>
  <si>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</si>
  <si>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</si>
  <si>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</si>
  <si>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</si>
  <si>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</si>
  <si>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</si>
  <si>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</si>
  <si>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</si>
  <si>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</si>
  <si>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</si>
  <si>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</si>
  <si>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</si>
  <si>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</si>
  <si>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</si>
  <si>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</si>
  <si>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</si>
  <si>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</si>
  <si>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</si>
  <si>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</si>
  <si>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</si>
  <si>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</si>
  <si>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</si>
  <si>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</si>
  <si>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</si>
  <si>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</si>
  <si>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</si>
  <si>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</si>
  <si>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</si>
  <si>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</si>
  <si>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</si>
  <si>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</si>
  <si>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</si>
  <si>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</si>
  <si>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</si>
  <si>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</si>
  <si>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</si>
  <si>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</si>
  <si>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</si>
  <si>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</si>
  <si>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</si>
  <si>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</si>
  <si>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</si>
  <si>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</si>
  <si>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</si>
  <si>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</si>
  <si>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</si>
  <si>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</si>
  <si>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</si>
  <si>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</si>
  <si>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</si>
  <si>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</si>
  <si>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</si>
  <si>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</si>
  <si>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</si>
  <si>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</si>
  <si>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</si>
  <si>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</si>
  <si>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</si>
  <si>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</si>
  <si>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</si>
  <si>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</si>
  <si>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</si>
  <si>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</si>
  <si>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</si>
  <si>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</si>
  <si>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</si>
  <si>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</si>
  <si>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</si>
  <si>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</si>
  <si>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обављено 
истраживање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</si>
  <si>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</si>
  <si>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</si>
  <si>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</si>
  <si>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</si>
  <si>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</si>
  <si>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</si>
  <si>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</si>
  <si>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</si>
  <si>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</si>
  <si>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</si>
  <si>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 xml:space="preserve"> 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</si>
  <si>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</si>
  <si>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</si>
  <si>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</si>
  <si>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</si>
  <si>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</si>
  <si>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</si>
  <si>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</si>
  <si>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</si>
  <si>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</si>
  <si>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</si>
  <si>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</si>
  <si>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</si>
  <si>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</si>
  <si>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</si>
  <si>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</si>
  <si>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</si>
  <si>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</si>
  <si>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</si>
  <si>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</si>
  <si>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</si>
  <si>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</si>
  <si>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</si>
  <si>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</si>
  <si>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</si>
  <si>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</si>
  <si>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</si>
  <si>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</si>
  <si>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</si>
  <si>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</si>
  <si>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</si>
  <si>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</si>
  <si>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</si>
  <si>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</si>
  <si>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</si>
  <si>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</si>
  <si>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</si>
  <si>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</si>
  <si>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</si>
  <si>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</si>
  <si>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</si>
  <si>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</si>
  <si>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</si>
  <si>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</si>
  <si>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</si>
  <si>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</si>
  <si>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</si>
  <si>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</si>
  <si>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</si>
  <si>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</si>
  <si>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</si>
  <si>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</si>
  <si>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</si>
  <si>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</si>
  <si>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</si>
  <si>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</si>
  <si>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</si>
  <si>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</si>
  <si>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</si>
  <si>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специјалиста медицине рада</t>
  </si>
  <si>
    <t>Број запослених код
 послодавца
 који су уговорили послове заштите 
здравља на раду са службом
 медицине рада</t>
  </si>
  <si>
    <t>Zavod za psihofiziološke
 poremecaje i govornu patologiju</t>
  </si>
  <si>
    <t>Zavod za psihofiziološke
poremecaje i govornu patologiju</t>
  </si>
  <si>
    <t>Укупно ЗУ Апотека</t>
  </si>
  <si>
    <t>ЗЗЗ радника МУПа</t>
  </si>
  <si>
    <t>Укупно Београд</t>
  </si>
  <si>
    <t>Бр. спроведених ванредних 
провера квалитета стручног рада</t>
  </si>
  <si>
    <t>Бр. поднетих приговора 
пацијената</t>
  </si>
  <si>
    <t>Бр. мандатних казни наплаћених
 због непоштовања Закона о изложености становништва дуванском диму</t>
  </si>
  <si>
    <t>Да ли је комисија донела
 интегрисани план сталног унапређења квалитета рада ЗУ</t>
  </si>
  <si>
    <t>Да ли постоје извештаји о
 раду Комисије</t>
  </si>
  <si>
    <t>Да ли су извештаји о раду Комисије
 доступни осталим запосленима</t>
  </si>
  <si>
    <t>обавештење о врсти 
здравствених услуга које се пацијенту као осигуранику обезбеђују из средстава обавезног здравственог осигурања</t>
  </si>
  <si>
    <t>ценовник здравствених
 услуга које се не обезбеђују из средстава обавезног здавственог осигурања, а које пацијенти плаћају из својих средстава</t>
  </si>
  <si>
    <t>кутију / књигу за
 примедбе и жалбе</t>
  </si>
  <si>
    <t>обавештење о
 здравственим услугама које се не  обезбеђују из средстава обавезног здравственог осигурања, а у складу са актом којим се уређује садржај и обим права</t>
  </si>
  <si>
    <t xml:space="preserve">обавештење о видовима,
износу и ослобађању од  учешћа осигураних лица у трошковима здравствене заштите </t>
  </si>
  <si>
    <t>име и презиме, односно број
 канцеларије и радно време, особе задужене за вођење поступка притужби и жалби пацијената (заштитника пацијентових права)</t>
  </si>
  <si>
    <t>обављено
 истраживање</t>
  </si>
  <si>
    <t xml:space="preserve">урађена 
анализа
 резултата истраживања </t>
  </si>
  <si>
    <t>Истраживање задовољства  корисника 
услугама здравствене службе</t>
  </si>
  <si>
    <t>Истраживање задовољства
 запослених у ЗУ</t>
  </si>
  <si>
    <t>Показатељи квалитета
здрaвствене заштите 
(без показатеља 
безб. пацијената)</t>
  </si>
  <si>
    <t>Показатељи 
безбедности пацијената</t>
  </si>
  <si>
    <t>Аспекти 
задовољства корисника</t>
  </si>
  <si>
    <t>Аспекти 
задовољства запослених</t>
  </si>
  <si>
    <t>O спољњој провери
 квалитета стручног рада</t>
  </si>
  <si>
    <t>Агенције за акредитацију 
здравствених установа Србије</t>
  </si>
  <si>
    <t>O унутрашњој 
ровери
 квалитета стручног рада</t>
  </si>
  <si>
    <t>ЗЗЗ радника ЖТП</t>
  </si>
  <si>
    <t>Здравствена установа је на видна места
 у свим радним објектима истакла</t>
  </si>
  <si>
    <t>Da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</si>
  <si>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2020.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</si>
  <si>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</si>
  <si>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</si>
  <si>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</si>
  <si>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>0</t>
  </si>
  <si>
    <t>1</t>
  </si>
  <si>
    <t>2</t>
  </si>
  <si>
    <t>4</t>
  </si>
  <si>
    <t>13</t>
  </si>
  <si>
    <t>7</t>
  </si>
  <si>
    <t>3</t>
  </si>
  <si>
    <t>17</t>
  </si>
  <si>
    <t>8</t>
  </si>
  <si>
    <t>39778</t>
  </si>
  <si>
    <t>47831</t>
  </si>
  <si>
    <t>18227</t>
  </si>
  <si>
    <t>39,7</t>
  </si>
  <si>
    <t>27,7</t>
  </si>
  <si>
    <t>249</t>
  </si>
  <si>
    <t>1,8</t>
  </si>
  <si>
    <t>3276</t>
  </si>
  <si>
    <t>14,1</t>
  </si>
  <si>
    <t>9402</t>
  </si>
  <si>
    <t>1258</t>
  </si>
  <si>
    <t>11,8</t>
  </si>
  <si>
    <t>1,2</t>
  </si>
  <si>
    <t>0,0</t>
  </si>
  <si>
    <t>10500</t>
  </si>
  <si>
    <t>54774</t>
  </si>
  <si>
    <t>19,2</t>
  </si>
  <si>
    <t>13407</t>
  </si>
  <si>
    <t>24,2</t>
  </si>
  <si>
    <t>10,6</t>
  </si>
  <si>
    <t>8,9</t>
  </si>
  <si>
    <t>247</t>
  </si>
  <si>
    <t>38</t>
  </si>
  <si>
    <t>2,8</t>
  </si>
  <si>
    <t>32,7</t>
  </si>
  <si>
    <t>2,7</t>
  </si>
  <si>
    <t>20,7</t>
  </si>
  <si>
    <t>236</t>
  </si>
  <si>
    <t>10,2</t>
  </si>
  <si>
    <t>1,6</t>
  </si>
  <si>
    <t>7,1</t>
  </si>
  <si>
    <t>100,0</t>
  </si>
  <si>
    <t>1604</t>
  </si>
  <si>
    <t>13,4</t>
  </si>
  <si>
    <t>46,3</t>
  </si>
  <si>
    <t>105</t>
  </si>
  <si>
    <t>1,5</t>
  </si>
  <si>
    <t>39,9</t>
  </si>
  <si>
    <t>82</t>
  </si>
  <si>
    <t>2,3</t>
  </si>
  <si>
    <t>1028</t>
  </si>
  <si>
    <t>29,4</t>
  </si>
  <si>
    <t>2,5</t>
  </si>
  <si>
    <t>10,1</t>
  </si>
  <si>
    <t>1,7</t>
  </si>
  <si>
    <t>100</t>
  </si>
  <si>
    <t>0,4</t>
  </si>
  <si>
    <t>11,9</t>
  </si>
  <si>
    <t>5</t>
  </si>
  <si>
    <t>1,4</t>
  </si>
  <si>
    <t>0,8</t>
  </si>
  <si>
    <t>30,9</t>
  </si>
  <si>
    <t>25338</t>
  </si>
  <si>
    <t>2,0</t>
  </si>
  <si>
    <t>84397</t>
  </si>
  <si>
    <t>11,6</t>
  </si>
  <si>
    <t>5,0</t>
  </si>
  <si>
    <t>0,3</t>
  </si>
  <si>
    <t>2,4</t>
  </si>
  <si>
    <t>89,0</t>
  </si>
  <si>
    <t>1,9</t>
  </si>
  <si>
    <t>8497</t>
  </si>
  <si>
    <t>0,7</t>
  </si>
  <si>
    <t>9455</t>
  </si>
  <si>
    <t>16249</t>
  </si>
  <si>
    <t>58,2</t>
  </si>
  <si>
    <t>0,6</t>
  </si>
  <si>
    <t>0,2</t>
  </si>
  <si>
    <t>94,2</t>
  </si>
  <si>
    <t>0,5</t>
  </si>
  <si>
    <t>12,9</t>
  </si>
  <si>
    <t>27,0</t>
  </si>
  <si>
    <t>13,5</t>
  </si>
  <si>
    <t>9,3</t>
  </si>
  <si>
    <t>22,1</t>
  </si>
  <si>
    <t>13,6</t>
  </si>
  <si>
    <t>7,5</t>
  </si>
  <si>
    <t>27,1</t>
  </si>
  <si>
    <t>2829</t>
  </si>
  <si>
    <t>29,8</t>
  </si>
  <si>
    <t>9137</t>
  </si>
  <si>
    <t>12130</t>
  </si>
  <si>
    <t>75,3</t>
  </si>
  <si>
    <t>913</t>
  </si>
  <si>
    <t>3340</t>
  </si>
  <si>
    <t>643</t>
  </si>
  <si>
    <t>23,7</t>
  </si>
  <si>
    <t>766</t>
  </si>
  <si>
    <r>
      <rPr>
        <sz val="10"/>
        <rFont val="Arial"/>
        <family val="2"/>
      </rPr>
      <t>1552</t>
    </r>
  </si>
  <si>
    <t>300</t>
  </si>
  <si>
    <t>959</t>
  </si>
  <si>
    <t>25,5</t>
  </si>
  <si>
    <r>
      <rPr>
        <sz val="10"/>
        <rFont val="Arial"/>
        <family val="2"/>
      </rPr>
      <t>79</t>
    </r>
  </si>
  <si>
    <r>
      <rPr>
        <sz val="10"/>
        <rFont val="Arial"/>
        <family val="2"/>
      </rPr>
      <t>453</t>
    </r>
  </si>
  <si>
    <r>
      <rPr>
        <sz val="10"/>
        <rFont val="Arial"/>
        <family val="2"/>
      </rPr>
      <t>639</t>
    </r>
  </si>
  <si>
    <r>
      <rPr>
        <sz val="10"/>
        <rFont val="Arial"/>
        <family val="2"/>
      </rPr>
      <t>389</t>
    </r>
  </si>
  <si>
    <r>
      <rPr>
        <sz val="10"/>
        <rFont val="Arial"/>
        <family val="2"/>
      </rPr>
      <t>101</t>
    </r>
  </si>
  <si>
    <r>
      <rPr>
        <sz val="10"/>
        <rFont val="Arial"/>
        <family val="2"/>
      </rPr>
      <t>1</t>
    </r>
  </si>
  <si>
    <r>
      <rPr>
        <sz val="10"/>
        <rFont val="Arial"/>
        <family val="2"/>
      </rPr>
      <t>128</t>
    </r>
  </si>
  <si>
    <r>
      <rPr>
        <sz val="10"/>
        <rFont val="Arial"/>
        <family val="2"/>
      </rPr>
      <t>318</t>
    </r>
  </si>
  <si>
    <r>
      <rPr>
        <sz val="10"/>
        <rFont val="Arial"/>
        <family val="2"/>
      </rPr>
      <t>24</t>
    </r>
  </si>
  <si>
    <t>9</t>
  </si>
  <si>
    <t>75</t>
  </si>
  <si>
    <t>294</t>
  </si>
  <si>
    <t>298</t>
  </si>
  <si>
    <t>232</t>
  </si>
  <si>
    <t>104</t>
  </si>
  <si>
    <t>26</t>
  </si>
  <si>
    <t>200</t>
  </si>
  <si>
    <t>184</t>
  </si>
  <si>
    <t>6</t>
  </si>
  <si>
    <t>111</t>
  </si>
  <si>
    <t>78</t>
  </si>
  <si>
    <t>10</t>
  </si>
  <si>
    <t>40</t>
  </si>
  <si>
    <t>620</t>
  </si>
  <si>
    <t>214</t>
  </si>
  <si>
    <t>11</t>
  </si>
  <si>
    <t>23</t>
  </si>
  <si>
    <t>45</t>
  </si>
  <si>
    <t>25</t>
  </si>
  <si>
    <t>85</t>
  </si>
  <si>
    <t>389</t>
  </si>
  <si>
    <t>147</t>
  </si>
  <si>
    <t>28</t>
  </si>
  <si>
    <t>68</t>
  </si>
  <si>
    <t>50</t>
  </si>
  <si>
    <t>24</t>
  </si>
  <si>
    <t>183</t>
  </si>
  <si>
    <t>797</t>
  </si>
  <si>
    <t>894</t>
  </si>
  <si>
    <r>
      <rPr>
        <sz val="10"/>
        <rFont val="Arial"/>
        <family val="2"/>
      </rPr>
      <t>266</t>
    </r>
  </si>
  <si>
    <r>
      <rPr>
        <sz val="10"/>
        <rFont val="Arial"/>
        <family val="2"/>
      </rPr>
      <t>23</t>
    </r>
  </si>
  <si>
    <r>
      <rPr>
        <sz val="10"/>
        <rFont val="Arial"/>
        <family val="2"/>
      </rPr>
      <t>9</t>
    </r>
  </si>
  <si>
    <r>
      <rPr>
        <sz val="10"/>
        <rFont val="Arial"/>
        <family val="2"/>
      </rPr>
      <t>10</t>
    </r>
  </si>
  <si>
    <r>
      <rPr>
        <sz val="10"/>
        <rFont val="Arial"/>
        <family val="2"/>
      </rPr>
      <t>39</t>
    </r>
  </si>
  <si>
    <r>
      <rPr>
        <sz val="10"/>
        <rFont val="Arial"/>
        <family val="2"/>
      </rPr>
      <t>0</t>
    </r>
  </si>
  <si>
    <t>252</t>
  </si>
  <si>
    <t>70</t>
  </si>
  <si>
    <t>131</t>
  </si>
  <si>
    <t>475</t>
  </si>
  <si>
    <t>835</t>
  </si>
  <si>
    <t>81</t>
  </si>
  <si>
    <t>27</t>
  </si>
  <si>
    <t>14</t>
  </si>
  <si>
    <t>61</t>
  </si>
  <si>
    <t>201</t>
  </si>
  <si>
    <t>20</t>
  </si>
  <si>
    <t>12</t>
  </si>
  <si>
    <t>143</t>
  </si>
  <si>
    <t>35</t>
  </si>
  <si>
    <t>83</t>
  </si>
  <si>
    <t>49</t>
  </si>
  <si>
    <t>62</t>
  </si>
  <si>
    <t>180</t>
  </si>
  <si>
    <t>694</t>
  </si>
  <si>
    <t>284</t>
  </si>
  <si>
    <t>1615</t>
  </si>
  <si>
    <t>511</t>
  </si>
  <si>
    <t>71</t>
  </si>
  <si>
    <t>221</t>
  </si>
  <si>
    <t>467</t>
  </si>
  <si>
    <t>715</t>
  </si>
  <si>
    <t>4468</t>
  </si>
  <si>
    <t>513</t>
  </si>
  <si>
    <t>276</t>
  </si>
  <si>
    <t>15,0</t>
  </si>
  <si>
    <t>0,9</t>
  </si>
  <si>
    <t>0,1</t>
  </si>
  <si>
    <t>9,0</t>
  </si>
  <si>
    <r>
      <rPr>
        <sz val="10"/>
        <rFont val="Arial"/>
        <family val="2"/>
      </rPr>
      <t>148</t>
    </r>
  </si>
  <si>
    <t>9,1</t>
  </si>
  <si>
    <t>15</t>
  </si>
  <si>
    <t>16</t>
  </si>
  <si>
    <t>31</t>
  </si>
  <si>
    <t>Број пацијената са ППИ које се пријављују</t>
  </si>
  <si>
    <t>1987</t>
  </si>
  <si>
    <t>2142</t>
  </si>
  <si>
    <t>19572</t>
  </si>
  <si>
    <t>36</t>
  </si>
  <si>
    <t>44</t>
  </si>
  <si>
    <t>134</t>
  </si>
  <si>
    <t>54</t>
  </si>
  <si>
    <t>48</t>
  </si>
  <si>
    <t>69</t>
  </si>
  <si>
    <t>51</t>
  </si>
  <si>
    <t>47</t>
  </si>
  <si>
    <t>498</t>
  </si>
  <si>
    <t>13058</t>
  </si>
  <si>
    <t>953</t>
  </si>
  <si>
    <t>1061</t>
  </si>
  <si>
    <t>1404</t>
  </si>
  <si>
    <t>1530</t>
  </si>
  <si>
    <t>1536</t>
  </si>
  <si>
    <t>7927</t>
  </si>
  <si>
    <t>4691</t>
  </si>
  <si>
    <t>7109</t>
  </si>
  <si>
    <t>458</t>
  </si>
  <si>
    <t>1186</t>
  </si>
  <si>
    <t>2617</t>
  </si>
  <si>
    <t>2885</t>
  </si>
  <si>
    <t>Да</t>
  </si>
  <si>
    <t>Не</t>
  </si>
  <si>
    <t>Табела VII. Проценат регистрованих корисника који су из било ког разлога посетили свог изабраног лекара
 и Однос првих и поновних прегледа ради лечења код изабраног лекара  у служби за здравствену заштиту деце у 2021. години</t>
  </si>
  <si>
    <r>
      <rPr>
        <sz val="8"/>
        <rFont val="Book Antiqua"/>
        <family val="1"/>
      </rPr>
      <t>2</t>
    </r>
  </si>
  <si>
    <r>
      <rPr>
        <sz val="8"/>
        <rFont val="Book Antiqua"/>
        <family val="1"/>
      </rPr>
      <t>3</t>
    </r>
  </si>
  <si>
    <r>
      <rPr>
        <sz val="8"/>
        <rFont val="Book Antiqua"/>
        <family val="1"/>
      </rPr>
      <t>4</t>
    </r>
  </si>
  <si>
    <r>
      <rPr>
        <sz val="8"/>
        <rFont val="Book Antiqua"/>
        <family val="1"/>
      </rPr>
      <t>5</t>
    </r>
  </si>
  <si>
    <r>
      <rPr>
        <sz val="8"/>
        <rFont val="Book Antiqua"/>
        <family val="1"/>
      </rPr>
      <t>6</t>
    </r>
  </si>
  <si>
    <r>
      <rPr>
        <sz val="8"/>
        <rFont val="Book Antiqua"/>
        <family val="1"/>
      </rPr>
      <t>7</t>
    </r>
  </si>
  <si>
    <t>4690</t>
  </si>
  <si>
    <t>5134</t>
  </si>
  <si>
    <t>91,4</t>
  </si>
  <si>
    <t>6193</t>
  </si>
  <si>
    <t>12455</t>
  </si>
  <si>
    <t>33464</t>
  </si>
  <si>
    <t>38170</t>
  </si>
  <si>
    <t>87,7</t>
  </si>
  <si>
    <t>36535</t>
  </si>
  <si>
    <t>42244</t>
  </si>
  <si>
    <t>7999</t>
  </si>
  <si>
    <t>59,7</t>
  </si>
  <si>
    <t>14092</t>
  </si>
  <si>
    <t>29112</t>
  </si>
  <si>
    <t>13530</t>
  </si>
  <si>
    <t>16996</t>
  </si>
  <si>
    <t>79,6</t>
  </si>
  <si>
    <t>8237</t>
  </si>
  <si>
    <t>22198</t>
  </si>
  <si>
    <t>19319</t>
  </si>
  <si>
    <t>36018</t>
  </si>
  <si>
    <t>53,6</t>
  </si>
  <si>
    <t>27559</t>
  </si>
  <si>
    <t>18207</t>
  </si>
  <si>
    <t>29658</t>
  </si>
  <si>
    <t>51848</t>
  </si>
  <si>
    <t>57,2</t>
  </si>
  <si>
    <t>31876</t>
  </si>
  <si>
    <t>83925</t>
  </si>
  <si>
    <t>6302</t>
  </si>
  <si>
    <t>74,2</t>
  </si>
  <si>
    <t>10125</t>
  </si>
  <si>
    <t>44895</t>
  </si>
  <si>
    <t>11416</t>
  </si>
  <si>
    <t>30712</t>
  </si>
  <si>
    <t>29994</t>
  </si>
  <si>
    <t>42849</t>
  </si>
  <si>
    <t>70,0</t>
  </si>
  <si>
    <t>38672</t>
  </si>
  <si>
    <t>10356</t>
  </si>
  <si>
    <t>3,7</t>
  </si>
  <si>
    <t>24300</t>
  </si>
  <si>
    <t>44409</t>
  </si>
  <si>
    <t>27674</t>
  </si>
  <si>
    <t>38814</t>
  </si>
  <si>
    <t>71,3</t>
  </si>
  <si>
    <t>26224</t>
  </si>
  <si>
    <t>121880</t>
  </si>
  <si>
    <t>19201</t>
  </si>
  <si>
    <t>19897</t>
  </si>
  <si>
    <t>96,5</t>
  </si>
  <si>
    <t>28707</t>
  </si>
  <si>
    <t>73896</t>
  </si>
  <si>
    <t>3091</t>
  </si>
  <si>
    <t>9083</t>
  </si>
  <si>
    <t>34,0</t>
  </si>
  <si>
    <t>1182</t>
  </si>
  <si>
    <t>4861</t>
  </si>
  <si>
    <t>3215</t>
  </si>
  <si>
    <t>3356</t>
  </si>
  <si>
    <t>95,8</t>
  </si>
  <si>
    <t>7665</t>
  </si>
  <si>
    <t>10037</t>
  </si>
  <si>
    <t>9460</t>
  </si>
  <si>
    <t>7564</t>
  </si>
  <si>
    <t>19384</t>
  </si>
  <si>
    <t>25854</t>
  </si>
  <si>
    <t>27938</t>
  </si>
  <si>
    <t>92,5</t>
  </si>
  <si>
    <t>31067</t>
  </si>
  <si>
    <t>91484</t>
  </si>
  <si>
    <t>1564</t>
  </si>
  <si>
    <t>1897</t>
  </si>
  <si>
    <t>82,4</t>
  </si>
  <si>
    <t>295</t>
  </si>
  <si>
    <t>1217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</si>
  <si>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2021. години</t>
  </si>
  <si>
    <t>3717</t>
  </si>
  <si>
    <t>34693</t>
  </si>
  <si>
    <t>10,7</t>
  </si>
  <si>
    <t>5790</t>
  </si>
  <si>
    <t>16,7</t>
  </si>
  <si>
    <t>28051</t>
  </si>
  <si>
    <t>223583</t>
  </si>
  <si>
    <t>12,5</t>
  </si>
  <si>
    <t>73054</t>
  </si>
  <si>
    <t>4120</t>
  </si>
  <si>
    <t>70864</t>
  </si>
  <si>
    <t>5,8</t>
  </si>
  <si>
    <t>17512</t>
  </si>
  <si>
    <t>24,7</t>
  </si>
  <si>
    <t>2399</t>
  </si>
  <si>
    <t>49616</t>
  </si>
  <si>
    <t>4,8</t>
  </si>
  <si>
    <t>10827</t>
  </si>
  <si>
    <t>21,8</t>
  </si>
  <si>
    <t>6560</t>
  </si>
  <si>
    <t>79561</t>
  </si>
  <si>
    <t>8,2</t>
  </si>
  <si>
    <t>22519</t>
  </si>
  <si>
    <t>28,3</t>
  </si>
  <si>
    <t>15565</t>
  </si>
  <si>
    <t>183624</t>
  </si>
  <si>
    <t>8,5</t>
  </si>
  <si>
    <t>26570</t>
  </si>
  <si>
    <t>14,5</t>
  </si>
  <si>
    <t>2334</t>
  </si>
  <si>
    <t>81828</t>
  </si>
  <si>
    <t>2,9</t>
  </si>
  <si>
    <t>23627</t>
  </si>
  <si>
    <t>28,9</t>
  </si>
  <si>
    <t>1733</t>
  </si>
  <si>
    <t>63434</t>
  </si>
  <si>
    <t>13370</t>
  </si>
  <si>
    <t>21,1</t>
  </si>
  <si>
    <t>7268</t>
  </si>
  <si>
    <t>78006</t>
  </si>
  <si>
    <t>18455</t>
  </si>
  <si>
    <t>9932</t>
  </si>
  <si>
    <t>83681</t>
  </si>
  <si>
    <t>14276</t>
  </si>
  <si>
    <t>17,1</t>
  </si>
  <si>
    <t>1817</t>
  </si>
  <si>
    <t>185988</t>
  </si>
  <si>
    <t>1,0</t>
  </si>
  <si>
    <t>37884</t>
  </si>
  <si>
    <t>20,4</t>
  </si>
  <si>
    <t>18253</t>
  </si>
  <si>
    <t>157436</t>
  </si>
  <si>
    <t>73093</t>
  </si>
  <si>
    <t>46,4</t>
  </si>
  <si>
    <t>2868</t>
  </si>
  <si>
    <t>46736</t>
  </si>
  <si>
    <t>6,1</t>
  </si>
  <si>
    <t>10271</t>
  </si>
  <si>
    <t>22,0</t>
  </si>
  <si>
    <t>1959</t>
  </si>
  <si>
    <t>28878</t>
  </si>
  <si>
    <t>6,8</t>
  </si>
  <si>
    <t>4080</t>
  </si>
  <si>
    <t>22878</t>
  </si>
  <si>
    <t>17,8</t>
  </si>
  <si>
    <t>3195</t>
  </si>
  <si>
    <t>54079</t>
  </si>
  <si>
    <t>5,9</t>
  </si>
  <si>
    <t>14442</t>
  </si>
  <si>
    <t>26,7</t>
  </si>
  <si>
    <t>13410</t>
  </si>
  <si>
    <t>212953</t>
  </si>
  <si>
    <t>6,3</t>
  </si>
  <si>
    <t>57613</t>
  </si>
  <si>
    <t>156</t>
  </si>
  <si>
    <t>9,7</t>
  </si>
  <si>
    <t>98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</si>
  <si>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2021. години</t>
  </si>
  <si>
    <t>2209</t>
  </si>
  <si>
    <t>4639</t>
  </si>
  <si>
    <t>47,6</t>
  </si>
  <si>
    <t>4462</t>
  </si>
  <si>
    <t>7056</t>
  </si>
  <si>
    <t>37554</t>
  </si>
  <si>
    <t>18,8</t>
  </si>
  <si>
    <t>11784</t>
  </si>
  <si>
    <t>4442</t>
  </si>
  <si>
    <t>20058</t>
  </si>
  <si>
    <t>7956</t>
  </si>
  <si>
    <t>8283</t>
  </si>
  <si>
    <t>29863</t>
  </si>
  <si>
    <t>10919</t>
  </si>
  <si>
    <t>5201</t>
  </si>
  <si>
    <t>42886</t>
  </si>
  <si>
    <t>12,1</t>
  </si>
  <si>
    <t>9441</t>
  </si>
  <si>
    <t>1722</t>
  </si>
  <si>
    <t>17304</t>
  </si>
  <si>
    <t>10,0</t>
  </si>
  <si>
    <t>23326</t>
  </si>
  <si>
    <t>5382</t>
  </si>
  <si>
    <t>14204</t>
  </si>
  <si>
    <t>37,9</t>
  </si>
  <si>
    <t>1676</t>
  </si>
  <si>
    <t>27809</t>
  </si>
  <si>
    <t>6,0</t>
  </si>
  <si>
    <t>6342</t>
  </si>
  <si>
    <t>50669</t>
  </si>
  <si>
    <t>10775</t>
  </si>
  <si>
    <t>2087</t>
  </si>
  <si>
    <t>6182</t>
  </si>
  <si>
    <t>33,8</t>
  </si>
  <si>
    <t>6954</t>
  </si>
  <si>
    <t>17393</t>
  </si>
  <si>
    <t>57298</t>
  </si>
  <si>
    <t>30,4</t>
  </si>
  <si>
    <t>23228</t>
  </si>
  <si>
    <t>7649</t>
  </si>
  <si>
    <t>42363</t>
  </si>
  <si>
    <t>18,1</t>
  </si>
  <si>
    <t>11347</t>
  </si>
  <si>
    <t>1240</t>
  </si>
  <si>
    <t>10281</t>
  </si>
  <si>
    <t>2171</t>
  </si>
  <si>
    <t>6477</t>
  </si>
  <si>
    <t>42</t>
  </si>
  <si>
    <t>4158</t>
  </si>
  <si>
    <t>2431</t>
  </si>
  <si>
    <t>8729</t>
  </si>
  <si>
    <t>27,8</t>
  </si>
  <si>
    <t>4016</t>
  </si>
  <si>
    <t>87</t>
  </si>
  <si>
    <t>19767</t>
  </si>
  <si>
    <t>55</t>
  </si>
  <si>
    <t>5,5</t>
  </si>
  <si>
    <t>234</t>
  </si>
  <si>
    <t>18,2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</si>
  <si>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2021. години</t>
  </si>
  <si>
    <t>92</t>
  </si>
  <si>
    <t>210</t>
  </si>
  <si>
    <t>230</t>
  </si>
  <si>
    <t>91,3</t>
  </si>
  <si>
    <t>142</t>
  </si>
  <si>
    <t>641</t>
  </si>
  <si>
    <t>1396</t>
  </si>
  <si>
    <t>45,9</t>
  </si>
  <si>
    <t>211</t>
  </si>
  <si>
    <t>386</t>
  </si>
  <si>
    <t>54,7</t>
  </si>
  <si>
    <t>729</t>
  </si>
  <si>
    <t>1165</t>
  </si>
  <si>
    <t>1479</t>
  </si>
  <si>
    <t>78,8</t>
  </si>
  <si>
    <t>896</t>
  </si>
  <si>
    <t>1132</t>
  </si>
  <si>
    <t>2011</t>
  </si>
  <si>
    <t>56,3</t>
  </si>
  <si>
    <t>432</t>
  </si>
  <si>
    <t>208</t>
  </si>
  <si>
    <t>414</t>
  </si>
  <si>
    <t>526</t>
  </si>
  <si>
    <t>78,7</t>
  </si>
  <si>
    <t>626</t>
  </si>
  <si>
    <t>2200</t>
  </si>
  <si>
    <t>28,5</t>
  </si>
  <si>
    <t>839</t>
  </si>
  <si>
    <t>3075</t>
  </si>
  <si>
    <t>3108</t>
  </si>
  <si>
    <t>98,9</t>
  </si>
  <si>
    <t>1287</t>
  </si>
  <si>
    <t>1570</t>
  </si>
  <si>
    <t>82,0</t>
  </si>
  <si>
    <t>235</t>
  </si>
  <si>
    <t>250</t>
  </si>
  <si>
    <t>94,0</t>
  </si>
  <si>
    <t>473</t>
  </si>
  <si>
    <t>1052</t>
  </si>
  <si>
    <t>45,0</t>
  </si>
  <si>
    <t>260</t>
  </si>
  <si>
    <t>88,4</t>
  </si>
  <si>
    <t>64</t>
  </si>
  <si>
    <t>158</t>
  </si>
  <si>
    <t>50,0</t>
  </si>
  <si>
    <t>521</t>
  </si>
  <si>
    <t>123</t>
  </si>
  <si>
    <t>1393</t>
  </si>
  <si>
    <t>8,8</t>
  </si>
  <si>
    <t>744</t>
  </si>
  <si>
    <t>1850</t>
  </si>
  <si>
    <t>40,2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</si>
  <si>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2021. години</t>
  </si>
  <si>
    <t>14101</t>
  </si>
  <si>
    <t>15539</t>
  </si>
  <si>
    <t>42701</t>
  </si>
  <si>
    <t>34373</t>
  </si>
  <si>
    <t>90201</t>
  </si>
  <si>
    <t>100184</t>
  </si>
  <si>
    <t>238237</t>
  </si>
  <si>
    <t>157392</t>
  </si>
  <si>
    <t>19380</t>
  </si>
  <si>
    <t>44065</t>
  </si>
  <si>
    <t>38273</t>
  </si>
  <si>
    <t>57586</t>
  </si>
  <si>
    <t>22841</t>
  </si>
  <si>
    <t>50125</t>
  </si>
  <si>
    <t>45,6</t>
  </si>
  <si>
    <t>29007</t>
  </si>
  <si>
    <t>26308</t>
  </si>
  <si>
    <t>1,1</t>
  </si>
  <si>
    <t>32665</t>
  </si>
  <si>
    <t>90941</t>
  </si>
  <si>
    <t>41854</t>
  </si>
  <si>
    <t>69804</t>
  </si>
  <si>
    <t>62214</t>
  </si>
  <si>
    <t>109118</t>
  </si>
  <si>
    <t>337904</t>
  </si>
  <si>
    <t>217595</t>
  </si>
  <si>
    <t>29301</t>
  </si>
  <si>
    <t>153378</t>
  </si>
  <si>
    <t>93486</t>
  </si>
  <si>
    <t>65551</t>
  </si>
  <si>
    <t>81239</t>
  </si>
  <si>
    <t>57695</t>
  </si>
  <si>
    <t>140318</t>
  </si>
  <si>
    <t>260773</t>
  </si>
  <si>
    <t>253554</t>
  </si>
  <si>
    <t>36200</t>
  </si>
  <si>
    <t>109299</t>
  </si>
  <si>
    <t>87317</t>
  </si>
  <si>
    <t>1,3</t>
  </si>
  <si>
    <t>112952</t>
  </si>
  <si>
    <t>116651</t>
  </si>
  <si>
    <t>269424</t>
  </si>
  <si>
    <t>192192</t>
  </si>
  <si>
    <t>86455</t>
  </si>
  <si>
    <t>100710</t>
  </si>
  <si>
    <t>127581</t>
  </si>
  <si>
    <t>195404</t>
  </si>
  <si>
    <t>12143</t>
  </si>
  <si>
    <t>33927</t>
  </si>
  <si>
    <t>12451</t>
  </si>
  <si>
    <t>16869</t>
  </si>
  <si>
    <t>11715</t>
  </si>
  <si>
    <t>15098</t>
  </si>
  <si>
    <t>36689</t>
  </si>
  <si>
    <t>27978</t>
  </si>
  <si>
    <t>41911</t>
  </si>
  <si>
    <t>42015</t>
  </si>
  <si>
    <t>92097</t>
  </si>
  <si>
    <t>72161</t>
  </si>
  <si>
    <t>77654</t>
  </si>
  <si>
    <t>85137</t>
  </si>
  <si>
    <t>260081</t>
  </si>
  <si>
    <t>181871</t>
  </si>
  <si>
    <t>16765</t>
  </si>
  <si>
    <t>20858</t>
  </si>
  <si>
    <t>47677</t>
  </si>
  <si>
    <t>23249</t>
  </si>
  <si>
    <t>162062</t>
  </si>
  <si>
    <t>164049</t>
  </si>
  <si>
    <t>210105</t>
  </si>
  <si>
    <t>144135</t>
  </si>
  <si>
    <t>Табела II. Однос броја упута издатих за специјалистичко-консултативни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2021. години</t>
  </si>
  <si>
    <t>16800</t>
  </si>
  <si>
    <t>106250</t>
  </si>
  <si>
    <t>127370</t>
  </si>
  <si>
    <t>522954</t>
  </si>
  <si>
    <t>15124</t>
  </si>
  <si>
    <t>507830</t>
  </si>
  <si>
    <t>29783</t>
  </si>
  <si>
    <t>125170</t>
  </si>
  <si>
    <t>7417</t>
  </si>
  <si>
    <t>18287</t>
  </si>
  <si>
    <t>61101</t>
  </si>
  <si>
    <t>1670</t>
  </si>
  <si>
    <t>9800</t>
  </si>
  <si>
    <t>116984</t>
  </si>
  <si>
    <t>2759</t>
  </si>
  <si>
    <t>68508</t>
  </si>
  <si>
    <t>667897</t>
  </si>
  <si>
    <t>48628</t>
  </si>
  <si>
    <t>459</t>
  </si>
  <si>
    <t>316077</t>
  </si>
  <si>
    <t>49217</t>
  </si>
  <si>
    <t>8333</t>
  </si>
  <si>
    <t>257278</t>
  </si>
  <si>
    <t>55168</t>
  </si>
  <si>
    <t>83385</t>
  </si>
  <si>
    <t>612418</t>
  </si>
  <si>
    <t>18806</t>
  </si>
  <si>
    <t>9146</t>
  </si>
  <si>
    <t>251683</t>
  </si>
  <si>
    <t>3,6</t>
  </si>
  <si>
    <t>4189</t>
  </si>
  <si>
    <t>35187</t>
  </si>
  <si>
    <t>473475</t>
  </si>
  <si>
    <t>14469</t>
  </si>
  <si>
    <t>64355</t>
  </si>
  <si>
    <t>327207</t>
  </si>
  <si>
    <t>115963</t>
  </si>
  <si>
    <t>12612</t>
  </si>
  <si>
    <t>226482</t>
  </si>
  <si>
    <t>48720</t>
  </si>
  <si>
    <t>13045</t>
  </si>
  <si>
    <t>108570</t>
  </si>
  <si>
    <t>21292</t>
  </si>
  <si>
    <t>43000</t>
  </si>
  <si>
    <t>218780</t>
  </si>
  <si>
    <t>28788</t>
  </si>
  <si>
    <t>57603</t>
  </si>
  <si>
    <t>507936</t>
  </si>
  <si>
    <t>15193</t>
  </si>
  <si>
    <t>27456</t>
  </si>
  <si>
    <t>2310</t>
  </si>
  <si>
    <t>86241</t>
  </si>
  <si>
    <t>82079</t>
  </si>
  <si>
    <t>409956</t>
  </si>
  <si>
    <t>3906</t>
  </si>
  <si>
    <t>956</t>
  </si>
  <si>
    <t>6235</t>
  </si>
  <si>
    <t>15,3</t>
  </si>
  <si>
    <t>1647</t>
  </si>
  <si>
    <t>7642</t>
  </si>
  <si>
    <t>21,6</t>
  </si>
  <si>
    <t>2965</t>
  </si>
  <si>
    <t>32943</t>
  </si>
  <si>
    <t>6563</t>
  </si>
  <si>
    <t>16654</t>
  </si>
  <si>
    <t>39,4</t>
  </si>
  <si>
    <t>16298</t>
  </si>
  <si>
    <t>17,7</t>
  </si>
  <si>
    <t>2295</t>
  </si>
  <si>
    <t>7550</t>
  </si>
  <si>
    <t>2638</t>
  </si>
  <si>
    <t>16855</t>
  </si>
  <si>
    <t>15,7</t>
  </si>
  <si>
    <t>274</t>
  </si>
  <si>
    <t>9219</t>
  </si>
  <si>
    <t>3,0</t>
  </si>
  <si>
    <t>2641</t>
  </si>
  <si>
    <t>29608</t>
  </si>
  <si>
    <t>7110</t>
  </si>
  <si>
    <t>15945</t>
  </si>
  <si>
    <t>44,6</t>
  </si>
  <si>
    <t>4929</t>
  </si>
  <si>
    <t>36797</t>
  </si>
  <si>
    <t>6777</t>
  </si>
  <si>
    <t>13192</t>
  </si>
  <si>
    <t>51,4</t>
  </si>
  <si>
    <t>2901</t>
  </si>
  <si>
    <t>13467</t>
  </si>
  <si>
    <t>15772</t>
  </si>
  <si>
    <t>85,4</t>
  </si>
  <si>
    <t>1405</t>
  </si>
  <si>
    <t>10934</t>
  </si>
  <si>
    <t>12,8</t>
  </si>
  <si>
    <t>944</t>
  </si>
  <si>
    <t>8123</t>
  </si>
  <si>
    <t>45285</t>
  </si>
  <si>
    <t>10,4</t>
  </si>
  <si>
    <t>26908</t>
  </si>
  <si>
    <t>1960</t>
  </si>
  <si>
    <t>14410</t>
  </si>
  <si>
    <t>2794</t>
  </si>
  <si>
    <t>25696</t>
  </si>
  <si>
    <t>10,9</t>
  </si>
  <si>
    <t>12496</t>
  </si>
  <si>
    <t>21857</t>
  </si>
  <si>
    <t>2505</t>
  </si>
  <si>
    <t>21665</t>
  </si>
  <si>
    <t>3506</t>
  </si>
  <si>
    <t>13197</t>
  </si>
  <si>
    <t>26,6</t>
  </si>
  <si>
    <t>7970</t>
  </si>
  <si>
    <t>2539</t>
  </si>
  <si>
    <t>5375</t>
  </si>
  <si>
    <t>47,2</t>
  </si>
  <si>
    <t>698</t>
  </si>
  <si>
    <t>4884</t>
  </si>
  <si>
    <t>14,3</t>
  </si>
  <si>
    <t>720</t>
  </si>
  <si>
    <t>4653</t>
  </si>
  <si>
    <t>15,5</t>
  </si>
  <si>
    <t>2449</t>
  </si>
  <si>
    <t>10818</t>
  </si>
  <si>
    <t>22,6</t>
  </si>
  <si>
    <t>2078</t>
  </si>
  <si>
    <t>44,3</t>
  </si>
  <si>
    <t>9446</t>
  </si>
  <si>
    <t>27315</t>
  </si>
  <si>
    <t>34,6</t>
  </si>
  <si>
    <t>3921</t>
  </si>
  <si>
    <t>14239</t>
  </si>
  <si>
    <t>27,5</t>
  </si>
  <si>
    <t>5951</t>
  </si>
  <si>
    <t>7936</t>
  </si>
  <si>
    <t>9565</t>
  </si>
  <si>
    <t>83,0</t>
  </si>
  <si>
    <t>326</t>
  </si>
  <si>
    <t>28532</t>
  </si>
  <si>
    <t>7654</t>
  </si>
  <si>
    <t>22381</t>
  </si>
  <si>
    <t>34,2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</si>
  <si>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2021. години</t>
  </si>
  <si>
    <t>391</t>
  </si>
  <si>
    <t>2131</t>
  </si>
  <si>
    <t>18,3</t>
  </si>
  <si>
    <t>757</t>
  </si>
  <si>
    <t>2660</t>
  </si>
  <si>
    <t>26,9</t>
  </si>
  <si>
    <t>32</t>
  </si>
  <si>
    <t>2313</t>
  </si>
  <si>
    <t>408</t>
  </si>
  <si>
    <t>17,6</t>
  </si>
  <si>
    <t>704</t>
  </si>
  <si>
    <t>3080</t>
  </si>
  <si>
    <t>22,9</t>
  </si>
  <si>
    <t>136</t>
  </si>
  <si>
    <t>4,4</t>
  </si>
  <si>
    <t>1767</t>
  </si>
  <si>
    <t>8902</t>
  </si>
  <si>
    <t>19,8</t>
  </si>
  <si>
    <t>126</t>
  </si>
  <si>
    <t>2739</t>
  </si>
  <si>
    <t>4,6</t>
  </si>
  <si>
    <t>946</t>
  </si>
  <si>
    <t>34,5</t>
  </si>
  <si>
    <t>637</t>
  </si>
  <si>
    <t>4313</t>
  </si>
  <si>
    <t>14,8</t>
  </si>
  <si>
    <t>415</t>
  </si>
  <si>
    <t>9,6</t>
  </si>
  <si>
    <t>1838</t>
  </si>
  <si>
    <t>2,2</t>
  </si>
  <si>
    <t>9156</t>
  </si>
  <si>
    <t>5,1</t>
  </si>
  <si>
    <t>7806</t>
  </si>
  <si>
    <t>96</t>
  </si>
  <si>
    <t>7344</t>
  </si>
  <si>
    <t>3700</t>
  </si>
  <si>
    <t>50,4</t>
  </si>
  <si>
    <t>1386</t>
  </si>
  <si>
    <t>20,5</t>
  </si>
  <si>
    <t>1633</t>
  </si>
  <si>
    <t>3,4</t>
  </si>
  <si>
    <t>4,2</t>
  </si>
  <si>
    <t>370</t>
  </si>
  <si>
    <t>281</t>
  </si>
  <si>
    <t>18,4</t>
  </si>
  <si>
    <t>3579</t>
  </si>
  <si>
    <t>1896</t>
  </si>
  <si>
    <t>53,0</t>
  </si>
  <si>
    <t>1830</t>
  </si>
  <si>
    <t>16,3</t>
  </si>
  <si>
    <t>825</t>
  </si>
  <si>
    <t>3234</t>
  </si>
  <si>
    <t>1986</t>
  </si>
  <si>
    <t>61,4</t>
  </si>
  <si>
    <t>4135</t>
  </si>
  <si>
    <t>3938</t>
  </si>
  <si>
    <t>95,2</t>
  </si>
  <si>
    <t>БЕОГРАД (укупно )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</si>
  <si>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2021. години</t>
  </si>
  <si>
    <t>4201</t>
  </si>
  <si>
    <t>9865</t>
  </si>
  <si>
    <t>1128</t>
  </si>
  <si>
    <t>349</t>
  </si>
  <si>
    <t>51301</t>
  </si>
  <si>
    <t>3647</t>
  </si>
  <si>
    <t>45649</t>
  </si>
  <si>
    <t>8,0</t>
  </si>
  <si>
    <t>80</t>
  </si>
  <si>
    <t>26162</t>
  </si>
  <si>
    <t>571</t>
  </si>
  <si>
    <t>8302</t>
  </si>
  <si>
    <t>33085</t>
  </si>
  <si>
    <t>36,4</t>
  </si>
  <si>
    <t>20664</t>
  </si>
  <si>
    <t>3622</t>
  </si>
  <si>
    <t>3,3</t>
  </si>
  <si>
    <t>585</t>
  </si>
  <si>
    <t>62371</t>
  </si>
  <si>
    <t>14708</t>
  </si>
  <si>
    <t>37,0</t>
  </si>
  <si>
    <t>3,8</t>
  </si>
  <si>
    <t>17258</t>
  </si>
  <si>
    <t>297</t>
  </si>
  <si>
    <t>58032</t>
  </si>
  <si>
    <t>74586</t>
  </si>
  <si>
    <t>439</t>
  </si>
  <si>
    <t>23684</t>
  </si>
  <si>
    <t>1198</t>
  </si>
  <si>
    <t>82255</t>
  </si>
  <si>
    <t>1764</t>
  </si>
  <si>
    <t>65797</t>
  </si>
  <si>
    <t>8119</t>
  </si>
  <si>
    <t>68832</t>
  </si>
  <si>
    <t>413</t>
  </si>
  <si>
    <t>34</t>
  </si>
  <si>
    <t>52</t>
  </si>
  <si>
    <t>11897</t>
  </si>
  <si>
    <t>4025</t>
  </si>
  <si>
    <t>246</t>
  </si>
  <si>
    <t>6837</t>
  </si>
  <si>
    <t>11745</t>
  </si>
  <si>
    <t>28,0</t>
  </si>
  <si>
    <t>7359</t>
  </si>
  <si>
    <t>4,0</t>
  </si>
  <si>
    <t>2673</t>
  </si>
  <si>
    <t>36620</t>
  </si>
  <si>
    <t>7,3</t>
  </si>
  <si>
    <t>9112</t>
  </si>
  <si>
    <t>43,7</t>
  </si>
  <si>
    <t>11020</t>
  </si>
  <si>
    <t>319</t>
  </si>
  <si>
    <t>857</t>
  </si>
  <si>
    <t>55836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</si>
  <si>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2021. години</t>
  </si>
  <si>
    <t>3585</t>
  </si>
  <si>
    <t>660</t>
  </si>
  <si>
    <t>19110</t>
  </si>
  <si>
    <t>3,5</t>
  </si>
  <si>
    <t>461</t>
  </si>
  <si>
    <t>3334</t>
  </si>
  <si>
    <t>13,8</t>
  </si>
  <si>
    <t>3445</t>
  </si>
  <si>
    <t>23428</t>
  </si>
  <si>
    <t>14,7</t>
  </si>
  <si>
    <t>6981</t>
  </si>
  <si>
    <t>9,9</t>
  </si>
  <si>
    <t>2369</t>
  </si>
  <si>
    <t>11449</t>
  </si>
  <si>
    <t>1800</t>
  </si>
  <si>
    <t>2118</t>
  </si>
  <si>
    <t>17750</t>
  </si>
  <si>
    <t>2803</t>
  </si>
  <si>
    <t>21,5</t>
  </si>
  <si>
    <t>1628</t>
  </si>
  <si>
    <t>1935</t>
  </si>
  <si>
    <t>670</t>
  </si>
  <si>
    <t>91</t>
  </si>
  <si>
    <t>17685</t>
  </si>
  <si>
    <t>4813</t>
  </si>
  <si>
    <t>49,6</t>
  </si>
  <si>
    <t>1250</t>
  </si>
  <si>
    <t>13497</t>
  </si>
  <si>
    <t>5546</t>
  </si>
  <si>
    <t>1654</t>
  </si>
  <si>
    <t>20,1</t>
  </si>
  <si>
    <t>7658</t>
  </si>
  <si>
    <t>7511</t>
  </si>
  <si>
    <t>793</t>
  </si>
  <si>
    <t>25782</t>
  </si>
  <si>
    <t>2481</t>
  </si>
  <si>
    <t>3517</t>
  </si>
  <si>
    <t>28,4</t>
  </si>
  <si>
    <t>4542</t>
  </si>
  <si>
    <t>1290</t>
  </si>
  <si>
    <t>2297</t>
  </si>
  <si>
    <t>222</t>
  </si>
  <si>
    <t>5417</t>
  </si>
  <si>
    <t>10166</t>
  </si>
  <si>
    <t>918</t>
  </si>
  <si>
    <t>26243</t>
  </si>
  <si>
    <t>55059</t>
  </si>
  <si>
    <t>2109</t>
  </si>
  <si>
    <t>12774</t>
  </si>
  <si>
    <t>19399</t>
  </si>
  <si>
    <t>74</t>
  </si>
  <si>
    <t>21586</t>
  </si>
  <si>
    <t>46709</t>
  </si>
  <si>
    <t>7582</t>
  </si>
  <si>
    <t>380</t>
  </si>
  <si>
    <t>16060</t>
  </si>
  <si>
    <t>181</t>
  </si>
  <si>
    <t>19639</t>
  </si>
  <si>
    <t>982</t>
  </si>
  <si>
    <t>18543</t>
  </si>
  <si>
    <t>2,1</t>
  </si>
  <si>
    <t>42861</t>
  </si>
  <si>
    <t>917</t>
  </si>
  <si>
    <t>12198</t>
  </si>
  <si>
    <t>199</t>
  </si>
  <si>
    <t>2,6</t>
  </si>
  <si>
    <t>28813</t>
  </si>
  <si>
    <t>753</t>
  </si>
  <si>
    <t>5982</t>
  </si>
  <si>
    <t>89</t>
  </si>
  <si>
    <t>12581</t>
  </si>
  <si>
    <t>6544</t>
  </si>
  <si>
    <t>14696</t>
  </si>
  <si>
    <t>23909</t>
  </si>
  <si>
    <t>358</t>
  </si>
  <si>
    <t>50893</t>
  </si>
  <si>
    <t>1172</t>
  </si>
  <si>
    <t>1916</t>
  </si>
  <si>
    <t>259</t>
  </si>
  <si>
    <t>1157</t>
  </si>
  <si>
    <t>103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</si>
  <si>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2021. години</t>
  </si>
  <si>
    <t>30,7</t>
  </si>
  <si>
    <t>39252</t>
  </si>
  <si>
    <t>12064</t>
  </si>
  <si>
    <t>14,2</t>
  </si>
  <si>
    <t>5593</t>
  </si>
  <si>
    <t>40,9</t>
  </si>
  <si>
    <t>7446</t>
  </si>
  <si>
    <t>24,5</t>
  </si>
  <si>
    <t>4457</t>
  </si>
  <si>
    <t>10942</t>
  </si>
  <si>
    <t>5070</t>
  </si>
  <si>
    <t>4,7</t>
  </si>
  <si>
    <t>63,8</t>
  </si>
  <si>
    <t>58653</t>
  </si>
  <si>
    <t>37402</t>
  </si>
  <si>
    <t>50,5</t>
  </si>
  <si>
    <t>28401</t>
  </si>
  <si>
    <t>14336</t>
  </si>
  <si>
    <t>8,1</t>
  </si>
  <si>
    <t>2308</t>
  </si>
  <si>
    <t>51,7</t>
  </si>
  <si>
    <t>8204</t>
  </si>
  <si>
    <t>4244</t>
  </si>
  <si>
    <t>51,3</t>
  </si>
  <si>
    <t>21123</t>
  </si>
  <si>
    <t>10843</t>
  </si>
  <si>
    <t>1920</t>
  </si>
  <si>
    <t>52960</t>
  </si>
  <si>
    <t>25197</t>
  </si>
  <si>
    <t>15,6</t>
  </si>
  <si>
    <t>8271</t>
  </si>
  <si>
    <t>35519</t>
  </si>
  <si>
    <t>9852</t>
  </si>
  <si>
    <t>40,8</t>
  </si>
  <si>
    <t>24190</t>
  </si>
  <si>
    <t>9878</t>
  </si>
  <si>
    <t>1020</t>
  </si>
  <si>
    <t>92,6</t>
  </si>
  <si>
    <t>25617</t>
  </si>
  <si>
    <t>23717</t>
  </si>
  <si>
    <t>42245</t>
  </si>
  <si>
    <t>4256</t>
  </si>
  <si>
    <t>55,0</t>
  </si>
  <si>
    <t>10808</t>
  </si>
  <si>
    <t>5944</t>
  </si>
  <si>
    <t>97</t>
  </si>
  <si>
    <t>58,4</t>
  </si>
  <si>
    <t>11460</t>
  </si>
  <si>
    <t>49,7</t>
  </si>
  <si>
    <t>54299</t>
  </si>
  <si>
    <t>26995</t>
  </si>
  <si>
    <t>5539</t>
  </si>
  <si>
    <t>63,4</t>
  </si>
  <si>
    <t>30118</t>
  </si>
  <si>
    <t>19108</t>
  </si>
  <si>
    <t>242</t>
  </si>
  <si>
    <t>53,4</t>
  </si>
  <si>
    <t>13609</t>
  </si>
  <si>
    <t>7271</t>
  </si>
  <si>
    <t>5,2</t>
  </si>
  <si>
    <t>711</t>
  </si>
  <si>
    <t>45,3</t>
  </si>
  <si>
    <t>17762</t>
  </si>
  <si>
    <t>8049</t>
  </si>
  <si>
    <t>375</t>
  </si>
  <si>
    <t>54,6</t>
  </si>
  <si>
    <t>50628</t>
  </si>
  <si>
    <t>27623</t>
  </si>
  <si>
    <t>7,8</t>
  </si>
  <si>
    <t>3939</t>
  </si>
  <si>
    <t>49,1</t>
  </si>
  <si>
    <t>9351</t>
  </si>
  <si>
    <t>4592</t>
  </si>
  <si>
    <t>1320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</si>
  <si>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2021. години</t>
  </si>
  <si>
    <t>6559</t>
  </si>
  <si>
    <t>4646</t>
  </si>
  <si>
    <t>16966</t>
  </si>
  <si>
    <t>15979</t>
  </si>
  <si>
    <t>1428</t>
  </si>
  <si>
    <t>1548</t>
  </si>
  <si>
    <t>71,0</t>
  </si>
  <si>
    <t>8593</t>
  </si>
  <si>
    <t>6102</t>
  </si>
  <si>
    <t>3924</t>
  </si>
  <si>
    <t>17902</t>
  </si>
  <si>
    <t>8076</t>
  </si>
  <si>
    <t>2915</t>
  </si>
  <si>
    <t>38,7</t>
  </si>
  <si>
    <t>33394</t>
  </si>
  <si>
    <t>12912</t>
  </si>
  <si>
    <t>2067</t>
  </si>
  <si>
    <t>1296</t>
  </si>
  <si>
    <t>16980</t>
  </si>
  <si>
    <t>6291</t>
  </si>
  <si>
    <t>419</t>
  </si>
  <si>
    <t>5639</t>
  </si>
  <si>
    <t>2250</t>
  </si>
  <si>
    <t>2778</t>
  </si>
  <si>
    <t>1638</t>
  </si>
  <si>
    <t>23,1</t>
  </si>
  <si>
    <t>18294</t>
  </si>
  <si>
    <t>4222</t>
  </si>
  <si>
    <t>8683</t>
  </si>
  <si>
    <t>5021</t>
  </si>
  <si>
    <t>31,6</t>
  </si>
  <si>
    <t>30431</t>
  </si>
  <si>
    <t>9601</t>
  </si>
  <si>
    <t>6576</t>
  </si>
  <si>
    <t>6184</t>
  </si>
  <si>
    <t>36,5</t>
  </si>
  <si>
    <t>35589</t>
  </si>
  <si>
    <t>13003</t>
  </si>
  <si>
    <t>2428</t>
  </si>
  <si>
    <t>40,1</t>
  </si>
  <si>
    <t>16215</t>
  </si>
  <si>
    <t>6505</t>
  </si>
  <si>
    <t>4590</t>
  </si>
  <si>
    <t>11137</t>
  </si>
  <si>
    <t>32,0</t>
  </si>
  <si>
    <t>58508</t>
  </si>
  <si>
    <t>18719</t>
  </si>
  <si>
    <t>1495</t>
  </si>
  <si>
    <t>624</t>
  </si>
  <si>
    <t>3706</t>
  </si>
  <si>
    <t>28,6</t>
  </si>
  <si>
    <t>56767</t>
  </si>
  <si>
    <t>16218</t>
  </si>
  <si>
    <t>3174</t>
  </si>
  <si>
    <t>5506</t>
  </si>
  <si>
    <t>26,2</t>
  </si>
  <si>
    <t>36807</t>
  </si>
  <si>
    <t>9634</t>
  </si>
  <si>
    <t>1352</t>
  </si>
  <si>
    <t>2187</t>
  </si>
  <si>
    <t>23,5</t>
  </si>
  <si>
    <t>16550</t>
  </si>
  <si>
    <t>3890</t>
  </si>
  <si>
    <t>2670</t>
  </si>
  <si>
    <t>3865</t>
  </si>
  <si>
    <t>20,3</t>
  </si>
  <si>
    <t>18220</t>
  </si>
  <si>
    <t>3702</t>
  </si>
  <si>
    <t>8510</t>
  </si>
  <si>
    <t>5137</t>
  </si>
  <si>
    <t>25,9</t>
  </si>
  <si>
    <t>42972</t>
  </si>
  <si>
    <t>11146</t>
  </si>
  <si>
    <t>509</t>
  </si>
  <si>
    <t>582</t>
  </si>
  <si>
    <t>88,9</t>
  </si>
  <si>
    <t>6356</t>
  </si>
  <si>
    <t>5652</t>
  </si>
  <si>
    <t>Укупан број првих прегледа ради лечења</t>
  </si>
  <si>
    <t xml:space="preserve">Табела XI. Проценат регистрованих корисница које су из било ког разлога посетиле свог изабраног гинеколога и однос првих ипоновних прегледа ради лечења код изабраног гинеколога
у 2021 .  години
</t>
  </si>
  <si>
    <t>Табела XX. Показатељи квалитета рада патронажне службе у 2021. години</t>
  </si>
  <si>
    <r>
      <rPr>
        <sz val="10"/>
        <rFont val="Arial"/>
        <family val="2"/>
      </rPr>
      <t>Novorođenče</t>
    </r>
  </si>
  <si>
    <r>
      <rPr>
        <sz val="10"/>
        <rFont val="Arial"/>
        <family val="2"/>
      </rPr>
      <t>225</t>
    </r>
  </si>
  <si>
    <r>
      <rPr>
        <sz val="10"/>
        <rFont val="Arial"/>
        <family val="2"/>
      </rPr>
      <t>1005</t>
    </r>
  </si>
  <si>
    <r>
      <rPr>
        <sz val="10"/>
        <rFont val="Arial"/>
        <family val="2"/>
      </rPr>
      <t>Odojče</t>
    </r>
  </si>
  <si>
    <r>
      <rPr>
        <sz val="10"/>
        <rFont val="Arial"/>
        <family val="2"/>
      </rPr>
      <t>221</t>
    </r>
  </si>
  <si>
    <r>
      <rPr>
        <sz val="10"/>
        <rFont val="Arial"/>
        <family val="2"/>
      </rPr>
      <t>448</t>
    </r>
  </si>
  <si>
    <r>
      <rPr>
        <sz val="10"/>
        <rFont val="Arial"/>
        <family val="2"/>
      </rPr>
      <t>Osobe starije od 65 go</t>
    </r>
  </si>
  <si>
    <r>
      <rPr>
        <sz val="10"/>
        <rFont val="Arial"/>
        <family val="2"/>
      </rPr>
      <t>6499</t>
    </r>
  </si>
  <si>
    <r>
      <rPr>
        <sz val="10"/>
        <rFont val="Arial"/>
        <family val="2"/>
      </rPr>
      <t>558</t>
    </r>
  </si>
  <si>
    <r>
      <rPr>
        <sz val="10"/>
        <rFont val="Arial"/>
        <family val="2"/>
      </rPr>
      <t>1860</t>
    </r>
  </si>
  <si>
    <r>
      <rPr>
        <sz val="10"/>
        <rFont val="Arial"/>
        <family val="2"/>
      </rPr>
      <t>9075</t>
    </r>
  </si>
  <si>
    <r>
      <rPr>
        <sz val="10"/>
        <rFont val="Arial"/>
        <family val="2"/>
      </rPr>
      <t>1706</t>
    </r>
  </si>
  <si>
    <r>
      <rPr>
        <sz val="10"/>
        <rFont val="Arial"/>
        <family val="2"/>
      </rPr>
      <t>1818</t>
    </r>
  </si>
  <si>
    <r>
      <rPr>
        <sz val="10"/>
        <rFont val="Arial"/>
        <family val="2"/>
      </rPr>
      <t>3405</t>
    </r>
  </si>
  <si>
    <r>
      <rPr>
        <sz val="10"/>
        <rFont val="Arial"/>
        <family val="2"/>
      </rPr>
      <t>32943</t>
    </r>
  </si>
  <si>
    <r>
      <rPr>
        <sz val="10"/>
        <rFont val="Arial"/>
        <family val="2"/>
      </rPr>
      <t>4668</t>
    </r>
  </si>
  <si>
    <r>
      <rPr>
        <sz val="10"/>
        <rFont val="Arial"/>
        <family val="2"/>
      </rPr>
      <t>2474</t>
    </r>
  </si>
  <si>
    <r>
      <rPr>
        <sz val="10"/>
        <rFont val="Arial"/>
        <family val="2"/>
      </rPr>
      <t>455</t>
    </r>
  </si>
  <si>
    <r>
      <rPr>
        <sz val="10"/>
        <rFont val="Arial"/>
        <family val="2"/>
      </rPr>
      <t>623</t>
    </r>
  </si>
  <si>
    <r>
      <rPr>
        <sz val="10"/>
        <rFont val="Arial"/>
        <family val="2"/>
      </rPr>
      <t>281</t>
    </r>
  </si>
  <si>
    <r>
      <rPr>
        <sz val="10"/>
        <rFont val="Arial"/>
        <family val="2"/>
      </rPr>
      <t>12925</t>
    </r>
  </si>
  <si>
    <r>
      <rPr>
        <sz val="10"/>
        <rFont val="Arial"/>
        <family val="2"/>
      </rPr>
      <t>33</t>
    </r>
  </si>
  <si>
    <r>
      <rPr>
        <sz val="10"/>
        <rFont val="Arial"/>
        <family val="2"/>
      </rPr>
      <t>730</t>
    </r>
  </si>
  <si>
    <r>
      <rPr>
        <sz val="10"/>
        <rFont val="Arial"/>
        <family val="2"/>
      </rPr>
      <t>3549</t>
    </r>
  </si>
  <si>
    <r>
      <rPr>
        <sz val="10"/>
        <rFont val="Arial"/>
        <family val="2"/>
      </rPr>
      <t>735</t>
    </r>
  </si>
  <si>
    <r>
      <rPr>
        <sz val="10"/>
        <rFont val="Arial"/>
        <family val="2"/>
      </rPr>
      <t>1341</t>
    </r>
  </si>
  <si>
    <r>
      <rPr>
        <sz val="10"/>
        <rFont val="Arial"/>
        <family val="2"/>
      </rPr>
      <t>16867</t>
    </r>
  </si>
  <si>
    <r>
      <rPr>
        <sz val="10"/>
        <rFont val="Arial"/>
        <family val="2"/>
      </rPr>
      <t>2276</t>
    </r>
  </si>
  <si>
    <r>
      <rPr>
        <sz val="10"/>
        <rFont val="Arial"/>
        <family val="2"/>
      </rPr>
      <t>1917</t>
    </r>
  </si>
  <si>
    <r>
      <rPr>
        <sz val="10"/>
        <rFont val="Arial"/>
        <family val="2"/>
      </rPr>
      <t>8858</t>
    </r>
  </si>
  <si>
    <r>
      <rPr>
        <sz val="10"/>
        <rFont val="Arial"/>
        <family val="2"/>
      </rPr>
      <t>1870</t>
    </r>
  </si>
  <si>
    <r>
      <rPr>
        <sz val="10"/>
        <rFont val="Arial"/>
        <family val="2"/>
      </rPr>
      <t>1849</t>
    </r>
  </si>
  <si>
    <r>
      <rPr>
        <sz val="10"/>
        <rFont val="Arial"/>
        <family val="2"/>
      </rPr>
      <t>776</t>
    </r>
  </si>
  <si>
    <r>
      <rPr>
        <sz val="10"/>
        <rFont val="Arial"/>
        <family val="2"/>
      </rPr>
      <t>30143</t>
    </r>
  </si>
  <si>
    <r>
      <rPr>
        <sz val="10"/>
        <rFont val="Arial"/>
        <family val="2"/>
      </rPr>
      <t>1602</t>
    </r>
  </si>
  <si>
    <r>
      <rPr>
        <sz val="10"/>
        <rFont val="Arial"/>
        <family val="2"/>
      </rPr>
      <t>2318</t>
    </r>
  </si>
  <si>
    <r>
      <rPr>
        <sz val="10"/>
        <rFont val="Arial"/>
        <family val="2"/>
      </rPr>
      <t>12517</t>
    </r>
  </si>
  <si>
    <r>
      <rPr>
        <sz val="10"/>
        <rFont val="Arial"/>
        <family val="2"/>
      </rPr>
      <t>1463</t>
    </r>
  </si>
  <si>
    <r>
      <rPr>
        <sz val="10"/>
        <rFont val="Arial"/>
        <family val="2"/>
      </rPr>
      <t>2756</t>
    </r>
  </si>
  <si>
    <r>
      <rPr>
        <sz val="10"/>
        <rFont val="Arial"/>
        <family val="2"/>
      </rPr>
      <t>310</t>
    </r>
  </si>
  <si>
    <r>
      <rPr>
        <sz val="10"/>
        <rFont val="Arial"/>
        <family val="2"/>
      </rPr>
      <t>571</t>
    </r>
  </si>
  <si>
    <r>
      <rPr>
        <sz val="10"/>
        <rFont val="Arial"/>
        <family val="2"/>
      </rPr>
      <t>2008</t>
    </r>
  </si>
  <si>
    <r>
      <rPr>
        <sz val="10"/>
        <rFont val="Arial"/>
        <family val="2"/>
      </rPr>
      <t>600</t>
    </r>
  </si>
  <si>
    <r>
      <rPr>
        <sz val="10"/>
        <rFont val="Arial"/>
        <family val="2"/>
      </rPr>
      <t>164</t>
    </r>
  </si>
  <si>
    <r>
      <rPr>
        <sz val="10"/>
        <rFont val="Arial"/>
        <family val="2"/>
      </rPr>
      <t>9399</t>
    </r>
  </si>
  <si>
    <r>
      <rPr>
        <sz val="10"/>
        <rFont val="Arial"/>
        <family val="2"/>
      </rPr>
      <t>334</t>
    </r>
  </si>
  <si>
    <r>
      <rPr>
        <sz val="10"/>
        <rFont val="Arial"/>
        <family val="2"/>
      </rPr>
      <t>493</t>
    </r>
  </si>
  <si>
    <r>
      <rPr>
        <sz val="10"/>
        <rFont val="Arial"/>
        <family val="2"/>
      </rPr>
      <t>2599</t>
    </r>
  </si>
  <si>
    <r>
      <rPr>
        <sz val="10"/>
        <rFont val="Arial"/>
        <family val="2"/>
      </rPr>
      <t>447</t>
    </r>
  </si>
  <si>
    <r>
      <rPr>
        <sz val="10"/>
        <rFont val="Arial"/>
        <family val="2"/>
      </rPr>
      <t>508</t>
    </r>
  </si>
  <si>
    <r>
      <rPr>
        <sz val="10"/>
        <rFont val="Arial"/>
        <family val="2"/>
      </rPr>
      <t>359</t>
    </r>
  </si>
  <si>
    <r>
      <rPr>
        <sz val="10"/>
        <rFont val="Arial"/>
        <family val="2"/>
      </rPr>
      <t>10934</t>
    </r>
  </si>
  <si>
    <r>
      <rPr>
        <sz val="10"/>
        <rFont val="Arial"/>
        <family val="2"/>
      </rPr>
      <t>301</t>
    </r>
  </si>
  <si>
    <r>
      <rPr>
        <sz val="10"/>
        <rFont val="Arial"/>
        <family val="2"/>
      </rPr>
      <t>2260</t>
    </r>
  </si>
  <si>
    <r>
      <rPr>
        <sz val="10"/>
        <rFont val="Arial"/>
        <family val="2"/>
      </rPr>
      <t>9766</t>
    </r>
  </si>
  <si>
    <r>
      <rPr>
        <sz val="10"/>
        <rFont val="Arial"/>
        <family val="2"/>
      </rPr>
      <t>1961</t>
    </r>
  </si>
  <si>
    <r>
      <rPr>
        <sz val="10"/>
        <rFont val="Arial"/>
        <family val="2"/>
      </rPr>
      <t>2337</t>
    </r>
  </si>
  <si>
    <r>
      <rPr>
        <sz val="10"/>
        <rFont val="Arial"/>
        <family val="2"/>
      </rPr>
      <t>3851</t>
    </r>
  </si>
  <si>
    <r>
      <rPr>
        <sz val="10"/>
        <rFont val="Arial"/>
        <family val="2"/>
      </rPr>
      <t>44663</t>
    </r>
  </si>
  <si>
    <r>
      <rPr>
        <sz val="10"/>
        <rFont val="Arial"/>
        <family val="2"/>
      </rPr>
      <t>3241</t>
    </r>
  </si>
  <si>
    <r>
      <rPr>
        <sz val="10"/>
        <rFont val="Arial"/>
        <family val="2"/>
      </rPr>
      <t>723</t>
    </r>
  </si>
  <si>
    <r>
      <rPr>
        <sz val="10"/>
        <rFont val="Arial"/>
        <family val="2"/>
      </rPr>
      <t>4054</t>
    </r>
  </si>
  <si>
    <r>
      <rPr>
        <sz val="10"/>
        <rFont val="Arial"/>
        <family val="2"/>
      </rPr>
      <t>677</t>
    </r>
  </si>
  <si>
    <r>
      <rPr>
        <sz val="10"/>
        <rFont val="Arial"/>
        <family val="2"/>
      </rPr>
      <t>713</t>
    </r>
  </si>
  <si>
    <r>
      <rPr>
        <sz val="10"/>
        <rFont val="Arial"/>
        <family val="2"/>
      </rPr>
      <t>1053</t>
    </r>
  </si>
  <si>
    <r>
      <rPr>
        <sz val="10"/>
        <rFont val="Arial"/>
        <family val="2"/>
      </rPr>
      <t>14410</t>
    </r>
  </si>
  <si>
    <r>
      <rPr>
        <sz val="10"/>
        <rFont val="Arial"/>
        <family val="2"/>
      </rPr>
      <t>1733</t>
    </r>
  </si>
  <si>
    <r>
      <rPr>
        <sz val="10"/>
        <rFont val="Arial"/>
        <family val="2"/>
      </rPr>
      <t>1984</t>
    </r>
  </si>
  <si>
    <r>
      <rPr>
        <sz val="10"/>
        <rFont val="Arial"/>
        <family val="2"/>
      </rPr>
      <t>10214</t>
    </r>
  </si>
  <si>
    <r>
      <rPr>
        <sz val="10"/>
        <rFont val="Arial"/>
        <family val="2"/>
      </rPr>
      <t>1722</t>
    </r>
  </si>
  <si>
    <r>
      <rPr>
        <sz val="10"/>
        <rFont val="Arial"/>
        <family val="2"/>
      </rPr>
      <t>3801</t>
    </r>
  </si>
  <si>
    <r>
      <rPr>
        <sz val="10"/>
        <rFont val="Arial"/>
        <family val="2"/>
      </rPr>
      <t>29071</t>
    </r>
  </si>
  <si>
    <r>
      <rPr>
        <sz val="10"/>
        <rFont val="Arial"/>
        <family val="2"/>
      </rPr>
      <t>1211</t>
    </r>
  </si>
  <si>
    <r>
      <rPr>
        <sz val="10"/>
        <rFont val="Arial"/>
        <family val="2"/>
      </rPr>
      <t>989</t>
    </r>
  </si>
  <si>
    <r>
      <rPr>
        <sz val="10"/>
        <rFont val="Arial"/>
        <family val="2"/>
      </rPr>
      <t>4261</t>
    </r>
  </si>
  <si>
    <r>
      <rPr>
        <sz val="10"/>
        <rFont val="Arial"/>
        <family val="2"/>
      </rPr>
      <t>835</t>
    </r>
  </si>
  <si>
    <r>
      <rPr>
        <sz val="10"/>
        <rFont val="Arial"/>
        <family val="2"/>
      </rPr>
      <t>986</t>
    </r>
  </si>
  <si>
    <r>
      <rPr>
        <sz val="10"/>
        <rFont val="Arial"/>
        <family val="2"/>
      </rPr>
      <t>21665</t>
    </r>
  </si>
  <si>
    <r>
      <rPr>
        <sz val="10"/>
        <rFont val="Arial"/>
        <family val="2"/>
      </rPr>
      <t>1165</t>
    </r>
  </si>
  <si>
    <r>
      <rPr>
        <sz val="10"/>
        <rFont val="Arial"/>
        <family val="2"/>
      </rPr>
      <t>365</t>
    </r>
  </si>
  <si>
    <r>
      <rPr>
        <sz val="10"/>
        <rFont val="Arial"/>
        <family val="2"/>
      </rPr>
      <t>1519</t>
    </r>
  </si>
  <si>
    <r>
      <rPr>
        <sz val="10"/>
        <rFont val="Arial"/>
        <family val="2"/>
      </rPr>
      <t>297</t>
    </r>
  </si>
  <si>
    <r>
      <rPr>
        <sz val="10"/>
        <rFont val="Arial"/>
        <family val="2"/>
      </rPr>
      <t>412</t>
    </r>
  </si>
  <si>
    <r>
      <rPr>
        <sz val="10"/>
        <rFont val="Arial"/>
        <family val="2"/>
      </rPr>
      <t>321</t>
    </r>
  </si>
  <si>
    <r>
      <rPr>
        <sz val="10"/>
        <rFont val="Arial"/>
        <family val="2"/>
      </rPr>
      <t>7970</t>
    </r>
  </si>
  <si>
    <r>
      <rPr>
        <sz val="10"/>
        <rFont val="Arial"/>
        <family val="2"/>
      </rPr>
      <t>599</t>
    </r>
  </si>
  <si>
    <r>
      <rPr>
        <sz val="10"/>
        <rFont val="Arial"/>
        <family val="2"/>
      </rPr>
      <t>157</t>
    </r>
  </si>
  <si>
    <r>
      <rPr>
        <sz val="10"/>
        <rFont val="Arial"/>
        <family val="2"/>
      </rPr>
      <t>849</t>
    </r>
  </si>
  <si>
    <r>
      <rPr>
        <sz val="10"/>
        <rFont val="Arial"/>
        <family val="2"/>
      </rPr>
      <t>292</t>
    </r>
  </si>
  <si>
    <r>
      <rPr>
        <sz val="10"/>
        <rFont val="Arial"/>
        <family val="2"/>
      </rPr>
      <t>4490</t>
    </r>
  </si>
  <si>
    <r>
      <rPr>
        <sz val="10"/>
        <rFont val="Arial"/>
        <family val="2"/>
      </rPr>
      <t>239</t>
    </r>
  </si>
  <si>
    <r>
      <rPr>
        <sz val="10"/>
        <rFont val="Arial"/>
        <family val="2"/>
      </rPr>
      <t>1396</t>
    </r>
  </si>
  <si>
    <r>
      <rPr>
        <sz val="10"/>
        <rFont val="Arial"/>
        <family val="2"/>
      </rPr>
      <t>295</t>
    </r>
  </si>
  <si>
    <r>
      <rPr>
        <sz val="10"/>
        <rFont val="Arial"/>
        <family val="2"/>
      </rPr>
      <t>504</t>
    </r>
  </si>
  <si>
    <r>
      <rPr>
        <sz val="10"/>
        <rFont val="Arial"/>
        <family val="2"/>
      </rPr>
      <t>10818</t>
    </r>
  </si>
  <si>
    <r>
      <rPr>
        <sz val="10"/>
        <rFont val="Arial"/>
        <family val="2"/>
      </rPr>
      <t>1164</t>
    </r>
  </si>
  <si>
    <r>
      <rPr>
        <sz val="10"/>
        <rFont val="Arial"/>
        <family val="2"/>
      </rPr>
      <t>1827</t>
    </r>
  </si>
  <si>
    <r>
      <rPr>
        <sz val="10"/>
        <rFont val="Arial"/>
        <family val="2"/>
      </rPr>
      <t>8708</t>
    </r>
  </si>
  <si>
    <r>
      <rPr>
        <sz val="10"/>
        <rFont val="Arial"/>
        <family val="2"/>
      </rPr>
      <t>1724</t>
    </r>
  </si>
  <si>
    <r>
      <rPr>
        <sz val="10"/>
        <rFont val="Arial"/>
        <family val="2"/>
      </rPr>
      <t>1760</t>
    </r>
  </si>
  <si>
    <r>
      <rPr>
        <sz val="10"/>
        <rFont val="Arial"/>
        <family val="2"/>
      </rPr>
      <t>2873</t>
    </r>
  </si>
  <si>
    <r>
      <rPr>
        <sz val="10"/>
        <rFont val="Arial"/>
        <family val="2"/>
      </rPr>
      <t>34910</t>
    </r>
  </si>
  <si>
    <r>
      <rPr>
        <sz val="10"/>
        <rFont val="Arial"/>
        <family val="2"/>
      </rPr>
      <t>3566</t>
    </r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</si>
  <si>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2021. години</t>
  </si>
  <si>
    <t>486</t>
  </si>
  <si>
    <t>460</t>
  </si>
  <si>
    <t>197</t>
  </si>
  <si>
    <t>367</t>
  </si>
  <si>
    <t>3258</t>
  </si>
  <si>
    <t>2352</t>
  </si>
  <si>
    <t>153</t>
  </si>
  <si>
    <t>576</t>
  </si>
  <si>
    <t>7862</t>
  </si>
  <si>
    <t>12804</t>
  </si>
  <si>
    <t>411</t>
  </si>
  <si>
    <t>872</t>
  </si>
  <si>
    <t>152</t>
  </si>
  <si>
    <t>14191</t>
  </si>
  <si>
    <t>9048</t>
  </si>
  <si>
    <t>2684</t>
  </si>
  <si>
    <t>25641</t>
  </si>
  <si>
    <t>2553</t>
  </si>
  <si>
    <t>2498</t>
  </si>
  <si>
    <t>1950</t>
  </si>
  <si>
    <t>145</t>
  </si>
  <si>
    <t>1535</t>
  </si>
  <si>
    <t>1239,00</t>
  </si>
  <si>
    <t>1258,00</t>
  </si>
  <si>
    <t>8489</t>
  </si>
  <si>
    <t>40000</t>
  </si>
  <si>
    <t>8380</t>
  </si>
  <si>
    <t>Табела XXII. Проценат повреда на раду и број професионалних болести верификованих 
од стране ПИО у 2021. години</t>
  </si>
  <si>
    <r>
      <rPr>
        <b/>
        <sz val="11"/>
        <rFont val="Arial"/>
        <family val="2"/>
      </rPr>
      <t>0</t>
    </r>
  </si>
  <si>
    <t xml:space="preserve">Табела XXIII. Показатељи квалитета рада у области здравствене заштите старих 
у Градском заводу за геронтологију и палијативно збрињавање у 2021. години </t>
  </si>
  <si>
    <t>Број пријављених пацијената</t>
  </si>
  <si>
    <t>709</t>
  </si>
  <si>
    <t>7445</t>
  </si>
  <si>
    <t>72</t>
  </si>
  <si>
    <t>Табела XXVIа. Активационо, реакционо и време прехоспиталне интервенције у 2021. години</t>
  </si>
  <si>
    <r>
      <rPr>
        <sz val="8"/>
        <rFont val="Book Antiqua"/>
        <family val="1"/>
      </rPr>
      <t>8</t>
    </r>
  </si>
  <si>
    <t>702</t>
  </si>
  <si>
    <t>810</t>
  </si>
  <si>
    <t>6032</t>
  </si>
  <si>
    <t>16970</t>
  </si>
  <si>
    <t>347</t>
  </si>
  <si>
    <t>3729</t>
  </si>
  <si>
    <t>10846</t>
  </si>
  <si>
    <t>1712</t>
  </si>
  <si>
    <t>6677</t>
  </si>
  <si>
    <t>23503</t>
  </si>
  <si>
    <t>1037</t>
  </si>
  <si>
    <t>9125</t>
  </si>
  <si>
    <t>28352</t>
  </si>
  <si>
    <t>5785</t>
  </si>
  <si>
    <t>7017</t>
  </si>
  <si>
    <t>46810</t>
  </si>
  <si>
    <t>160628</t>
  </si>
  <si>
    <t>Табела XXVIб.  Извештај о напрасним срчаним застојима и кардиопулмоналним реанимацијама у 2021. години</t>
  </si>
  <si>
    <t>90</t>
  </si>
  <si>
    <t>770</t>
  </si>
  <si>
    <t>623</t>
  </si>
  <si>
    <t>Табела XXVII. Показатељи квалитета рада службе хитне медицинске помоћи који се односе на збрињавање пацијената на терену и у амбуланти у 2021. години</t>
  </si>
  <si>
    <r>
      <rPr>
        <b/>
        <sz val="8"/>
        <rFont val="Candara"/>
        <family val="2"/>
      </rPr>
      <t>1</t>
    </r>
  </si>
  <si>
    <r>
      <rPr>
        <sz val="9"/>
        <rFont val="Arial"/>
        <family val="2"/>
      </rPr>
      <t>3100</t>
    </r>
  </si>
  <si>
    <r>
      <rPr>
        <sz val="9"/>
        <rFont val="Arial"/>
        <family val="2"/>
      </rPr>
      <t>2986</t>
    </r>
  </si>
  <si>
    <r>
      <rPr>
        <sz val="9"/>
        <rFont val="Arial"/>
        <family val="2"/>
      </rPr>
      <t>2604</t>
    </r>
  </si>
  <si>
    <r>
      <rPr>
        <sz val="9"/>
        <rFont val="Arial"/>
        <family val="2"/>
      </rPr>
      <t>2480</t>
    </r>
  </si>
  <si>
    <r>
      <rPr>
        <sz val="9"/>
        <rFont val="Arial"/>
        <family val="2"/>
      </rPr>
      <t>59</t>
    </r>
  </si>
  <si>
    <r>
      <rPr>
        <sz val="9"/>
        <rFont val="Arial"/>
        <family val="2"/>
      </rPr>
      <t>3868</t>
    </r>
  </si>
  <si>
    <r>
      <rPr>
        <sz val="9"/>
        <rFont val="Arial"/>
        <family val="2"/>
      </rPr>
      <t>12105</t>
    </r>
  </si>
  <si>
    <r>
      <rPr>
        <sz val="9"/>
        <rFont val="Arial"/>
        <family val="2"/>
      </rPr>
      <t>2605</t>
    </r>
  </si>
  <si>
    <r>
      <rPr>
        <sz val="9"/>
        <rFont val="Arial"/>
        <family val="2"/>
      </rPr>
      <t>10445</t>
    </r>
  </si>
  <si>
    <r>
      <rPr>
        <sz val="9"/>
        <rFont val="Arial"/>
        <family val="2"/>
      </rPr>
      <t>119</t>
    </r>
  </si>
  <si>
    <r>
      <rPr>
        <sz val="9"/>
        <rFont val="Arial"/>
        <family val="2"/>
      </rPr>
      <t>115</t>
    </r>
  </si>
  <si>
    <r>
      <rPr>
        <sz val="9"/>
        <rFont val="Arial"/>
        <family val="2"/>
      </rPr>
      <t>1779</t>
    </r>
  </si>
  <si>
    <r>
      <rPr>
        <sz val="9"/>
        <rFont val="Arial"/>
        <family val="2"/>
      </rPr>
      <t>8777</t>
    </r>
  </si>
  <si>
    <r>
      <rPr>
        <sz val="9"/>
        <rFont val="Arial"/>
        <family val="2"/>
      </rPr>
      <t>253</t>
    </r>
  </si>
  <si>
    <r>
      <rPr>
        <sz val="9"/>
        <rFont val="Arial"/>
        <family val="2"/>
      </rPr>
      <t>3607</t>
    </r>
  </si>
  <si>
    <r>
      <rPr>
        <sz val="9"/>
        <rFont val="Arial"/>
        <family val="2"/>
      </rPr>
      <t>19323</t>
    </r>
  </si>
  <si>
    <r>
      <rPr>
        <sz val="9"/>
        <rFont val="Arial"/>
        <family val="2"/>
      </rPr>
      <t>3065</t>
    </r>
  </si>
  <si>
    <r>
      <rPr>
        <sz val="9"/>
        <rFont val="Arial"/>
        <family val="2"/>
      </rPr>
      <t>15844</t>
    </r>
  </si>
  <si>
    <r>
      <rPr>
        <sz val="9"/>
        <rFont val="Arial"/>
        <family val="2"/>
      </rPr>
      <t>252</t>
    </r>
  </si>
  <si>
    <r>
      <rPr>
        <sz val="9"/>
        <rFont val="Arial"/>
        <family val="2"/>
      </rPr>
      <t>2414</t>
    </r>
  </si>
  <si>
    <r>
      <rPr>
        <sz val="9"/>
        <rFont val="Arial"/>
        <family val="2"/>
      </rPr>
      <t>1891</t>
    </r>
  </si>
  <si>
    <r>
      <rPr>
        <sz val="9"/>
        <rFont val="Arial"/>
        <family val="2"/>
      </rPr>
      <t>2041</t>
    </r>
  </si>
  <si>
    <r>
      <rPr>
        <sz val="9"/>
        <rFont val="Arial"/>
        <family val="2"/>
      </rPr>
      <t>1805</t>
    </r>
  </si>
  <si>
    <r>
      <rPr>
        <sz val="9"/>
        <rFont val="Arial"/>
        <family val="2"/>
      </rPr>
      <t>46</t>
    </r>
  </si>
  <si>
    <r>
      <rPr>
        <sz val="9"/>
        <rFont val="Arial"/>
        <family val="2"/>
      </rPr>
      <t>88957</t>
    </r>
  </si>
  <si>
    <r>
      <rPr>
        <sz val="9"/>
        <rFont val="Arial"/>
        <family val="2"/>
      </rPr>
      <t>15310</t>
    </r>
  </si>
  <si>
    <r>
      <rPr>
        <sz val="9"/>
        <rFont val="Arial"/>
        <family val="2"/>
      </rPr>
      <t>54413</t>
    </r>
  </si>
  <si>
    <r>
      <rPr>
        <sz val="9"/>
        <rFont val="Arial"/>
        <family val="2"/>
      </rPr>
      <t>14790</t>
    </r>
  </si>
  <si>
    <r>
      <rPr>
        <sz val="9"/>
        <rFont val="Arial"/>
        <family val="2"/>
      </rPr>
      <t>180</t>
    </r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</si>
  <si>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2021. години</t>
  </si>
  <si>
    <t>77</t>
  </si>
  <si>
    <t>218</t>
  </si>
  <si>
    <t>1356</t>
  </si>
  <si>
    <t>792</t>
  </si>
  <si>
    <t>477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</si>
  <si>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2021. години </t>
  </si>
  <si>
    <t>Табела XXXI. Показатељи квалитета рада специјалистичко-консултативне службе - Служба интерне медицине  у 2021. години</t>
  </si>
  <si>
    <t>2674</t>
  </si>
  <si>
    <t>2266</t>
  </si>
  <si>
    <t>1856</t>
  </si>
  <si>
    <t>18560</t>
  </si>
  <si>
    <t>2102</t>
  </si>
  <si>
    <t>1776</t>
  </si>
  <si>
    <r>
      <rPr>
        <sz val="10"/>
        <rFont val="SimSun"/>
      </rPr>
      <t>7</t>
    </r>
  </si>
  <si>
    <r>
      <rPr>
        <sz val="10"/>
        <rFont val="SimSun"/>
      </rPr>
      <t>22</t>
    </r>
  </si>
  <si>
    <t>24356</t>
  </si>
  <si>
    <t>13088</t>
  </si>
  <si>
    <t>5337</t>
  </si>
  <si>
    <t>60554</t>
  </si>
  <si>
    <t>10319</t>
  </si>
  <si>
    <t>10086</t>
  </si>
  <si>
    <r>
      <rPr>
        <sz val="10"/>
        <rFont val="SimSun"/>
      </rPr>
      <t>40</t>
    </r>
  </si>
  <si>
    <t>9569</t>
  </si>
  <si>
    <t>5033</t>
  </si>
  <si>
    <t>14743</t>
  </si>
  <si>
    <t>10758</t>
  </si>
  <si>
    <t>10252</t>
  </si>
  <si>
    <t>1843</t>
  </si>
  <si>
    <t>1819</t>
  </si>
  <si>
    <t>15861</t>
  </si>
  <si>
    <t>10225</t>
  </si>
  <si>
    <t>21655</t>
  </si>
  <si>
    <t>17099</t>
  </si>
  <si>
    <t>215363</t>
  </si>
  <si>
    <t>20037</t>
  </si>
  <si>
    <t>11338</t>
  </si>
  <si>
    <t>10559</t>
  </si>
  <si>
    <t>72907</t>
  </si>
  <si>
    <t>10632</t>
  </si>
  <si>
    <t>9828</t>
  </si>
  <si>
    <r>
      <rPr>
        <sz val="10"/>
        <rFont val="SimSun"/>
      </rPr>
      <t>37</t>
    </r>
  </si>
  <si>
    <t>8713</t>
  </si>
  <si>
    <t>6175</t>
  </si>
  <si>
    <t>5879</t>
  </si>
  <si>
    <t>92856</t>
  </si>
  <si>
    <t>8085</t>
  </si>
  <si>
    <t>6971</t>
  </si>
  <si>
    <t>20016</t>
  </si>
  <si>
    <t>14679</t>
  </si>
  <si>
    <t>13124</t>
  </si>
  <si>
    <t>414827</t>
  </si>
  <si>
    <t>14021</t>
  </si>
  <si>
    <t>12895</t>
  </si>
  <si>
    <t>11401</t>
  </si>
  <si>
    <t>6825</t>
  </si>
  <si>
    <t>5301</t>
  </si>
  <si>
    <t>106020</t>
  </si>
  <si>
    <t>9116</t>
  </si>
  <si>
    <t>9110</t>
  </si>
  <si>
    <t>9210</t>
  </si>
  <si>
    <t>7063</t>
  </si>
  <si>
    <r>
      <rPr>
        <sz val="10"/>
        <rFont val="SimSun"/>
      </rPr>
      <t>0</t>
    </r>
  </si>
  <si>
    <t>2703</t>
  </si>
  <si>
    <t>1651</t>
  </si>
  <si>
    <t>1449</t>
  </si>
  <si>
    <t>10288</t>
  </si>
  <si>
    <t>2251</t>
  </si>
  <si>
    <t>2148</t>
  </si>
  <si>
    <r>
      <rPr>
        <sz val="10"/>
        <rFont val="SimSun"/>
      </rPr>
      <t>10</t>
    </r>
  </si>
  <si>
    <t>8556</t>
  </si>
  <si>
    <t>5489</t>
  </si>
  <si>
    <t>4570</t>
  </si>
  <si>
    <t>7637</t>
  </si>
  <si>
    <t>7394</t>
  </si>
  <si>
    <t>32691</t>
  </si>
  <si>
    <t>13655</t>
  </si>
  <si>
    <t>359</t>
  </si>
  <si>
    <t>976</t>
  </si>
  <si>
    <t>836</t>
  </si>
  <si>
    <t>5100</t>
  </si>
  <si>
    <t>2747</t>
  </si>
  <si>
    <t>30169</t>
  </si>
  <si>
    <t>5246</t>
  </si>
  <si>
    <t>4857</t>
  </si>
  <si>
    <t>4204</t>
  </si>
  <si>
    <t>1490</t>
  </si>
  <si>
    <t>1109</t>
  </si>
  <si>
    <t>2286</t>
  </si>
  <si>
    <t>2154</t>
  </si>
  <si>
    <t>760</t>
  </si>
  <si>
    <t>Табела XXXII. Показатељи квалитета рада специјалистичко-консултативне службе - Служба офталмологије у 2021. години</t>
  </si>
  <si>
    <r>
      <rPr>
        <sz val="8"/>
        <rFont val="Arial"/>
        <family val="2"/>
      </rPr>
      <t>1</t>
    </r>
  </si>
  <si>
    <r>
      <rPr>
        <sz val="8"/>
        <rFont val="Arial"/>
        <family val="2"/>
      </rPr>
      <t>2</t>
    </r>
  </si>
  <si>
    <r>
      <rPr>
        <sz val="8"/>
        <rFont val="Arial"/>
        <family val="2"/>
      </rPr>
      <t>3</t>
    </r>
  </si>
  <si>
    <r>
      <rPr>
        <sz val="8"/>
        <rFont val="Arial"/>
        <family val="2"/>
      </rPr>
      <t>4</t>
    </r>
  </si>
  <si>
    <r>
      <rPr>
        <sz val="8"/>
        <rFont val="Arial"/>
        <family val="2"/>
      </rPr>
      <t>5</t>
    </r>
  </si>
  <si>
    <r>
      <rPr>
        <sz val="8"/>
        <rFont val="Arial"/>
        <family val="2"/>
      </rPr>
      <t>6</t>
    </r>
  </si>
  <si>
    <r>
      <rPr>
        <sz val="8"/>
        <rFont val="Arial"/>
        <family val="2"/>
      </rPr>
      <t>7</t>
    </r>
  </si>
  <si>
    <r>
      <rPr>
        <sz val="8"/>
        <rFont val="Arial"/>
        <family val="2"/>
      </rPr>
      <t>8</t>
    </r>
  </si>
  <si>
    <r>
      <rPr>
        <sz val="8"/>
        <rFont val="Arial"/>
        <family val="2"/>
      </rPr>
      <t>9</t>
    </r>
  </si>
  <si>
    <r>
      <rPr>
        <sz val="8"/>
        <rFont val="Arial"/>
        <family val="2"/>
      </rPr>
      <t>10</t>
    </r>
  </si>
  <si>
    <r>
      <rPr>
        <sz val="8"/>
        <rFont val="Arial"/>
        <family val="2"/>
      </rPr>
      <t>11</t>
    </r>
  </si>
  <si>
    <r>
      <rPr>
        <sz val="8"/>
        <rFont val="Arial"/>
        <family val="2"/>
      </rPr>
      <t>12</t>
    </r>
  </si>
  <si>
    <t>3561</t>
  </si>
  <si>
    <t>1445</t>
  </si>
  <si>
    <t>1425</t>
  </si>
  <si>
    <t>14250</t>
  </si>
  <si>
    <t>2996</t>
  </si>
  <si>
    <t>2055</t>
  </si>
  <si>
    <r>
      <rPr>
        <sz val="10"/>
        <rFont val="SimSun"/>
      </rPr>
      <t>14</t>
    </r>
  </si>
  <si>
    <t>15221</t>
  </si>
  <si>
    <t>8815</t>
  </si>
  <si>
    <t>7221</t>
  </si>
  <si>
    <t>32493</t>
  </si>
  <si>
    <t>8908</t>
  </si>
  <si>
    <t>8499</t>
  </si>
  <si>
    <t>7003</t>
  </si>
  <si>
    <t>3323</t>
  </si>
  <si>
    <t>3255</t>
  </si>
  <si>
    <t>479</t>
  </si>
  <si>
    <t>2781</t>
  </si>
  <si>
    <t>516</t>
  </si>
  <si>
    <t>454</t>
  </si>
  <si>
    <t>14927</t>
  </si>
  <si>
    <t>11003</t>
  </si>
  <si>
    <t>11398</t>
  </si>
  <si>
    <t>8935</t>
  </si>
  <si>
    <t>6550</t>
  </si>
  <si>
    <t>6301</t>
  </si>
  <si>
    <t>7450</t>
  </si>
  <si>
    <t>5674</t>
  </si>
  <si>
    <t>10110</t>
  </si>
  <si>
    <t>7514</t>
  </si>
  <si>
    <t>86625</t>
  </si>
  <si>
    <t>9412</t>
  </si>
  <si>
    <t>8824</t>
  </si>
  <si>
    <t>3679</t>
  </si>
  <si>
    <t>2667</t>
  </si>
  <si>
    <t>2439</t>
  </si>
  <si>
    <t>35936</t>
  </si>
  <si>
    <t>3456</t>
  </si>
  <si>
    <t>3144</t>
  </si>
  <si>
    <t>17065</t>
  </si>
  <si>
    <t>14835</t>
  </si>
  <si>
    <t>7561</t>
  </si>
  <si>
    <t>73563</t>
  </si>
  <si>
    <t>13628</t>
  </si>
  <si>
    <t>8563</t>
  </si>
  <si>
    <t>11809</t>
  </si>
  <si>
    <t>9895</t>
  </si>
  <si>
    <t>7428</t>
  </si>
  <si>
    <t>155988</t>
  </si>
  <si>
    <t>9358</t>
  </si>
  <si>
    <t>9217</t>
  </si>
  <si>
    <t>8493</t>
  </si>
  <si>
    <t>7824</t>
  </si>
  <si>
    <t>5809</t>
  </si>
  <si>
    <t>5168</t>
  </si>
  <si>
    <t>7183</t>
  </si>
  <si>
    <t>5363</t>
  </si>
  <si>
    <t>9097</t>
  </si>
  <si>
    <t>1398</t>
  </si>
  <si>
    <t>608</t>
  </si>
  <si>
    <t>8685</t>
  </si>
  <si>
    <t>6074</t>
  </si>
  <si>
    <t>4128</t>
  </si>
  <si>
    <t>19293</t>
  </si>
  <si>
    <t>5268</t>
  </si>
  <si>
    <t>5255</t>
  </si>
  <si>
    <t>3926</t>
  </si>
  <si>
    <t>2197</t>
  </si>
  <si>
    <t>1780</t>
  </si>
  <si>
    <t>2856</t>
  </si>
  <si>
    <t>2658</t>
  </si>
  <si>
    <t>3359</t>
  </si>
  <si>
    <t>2569</t>
  </si>
  <si>
    <t>Табела XXXIII. Показатељи квалитета рада специјалистичко-консултативне службе - Служба оториноларингологије  у 2021. години</t>
  </si>
  <si>
    <t>15293</t>
  </si>
  <si>
    <t>9851</t>
  </si>
  <si>
    <t>4402</t>
  </si>
  <si>
    <t>8862</t>
  </si>
  <si>
    <t>7709</t>
  </si>
  <si>
    <t>7546</t>
  </si>
  <si>
    <t>7980</t>
  </si>
  <si>
    <t>4697</t>
  </si>
  <si>
    <t>3900</t>
  </si>
  <si>
    <t>2930</t>
  </si>
  <si>
    <t>212</t>
  </si>
  <si>
    <t>1272</t>
  </si>
  <si>
    <t>340</t>
  </si>
  <si>
    <t>16046</t>
  </si>
  <si>
    <t>10585</t>
  </si>
  <si>
    <t>8539</t>
  </si>
  <si>
    <t>7118</t>
  </si>
  <si>
    <t>4141</t>
  </si>
  <si>
    <t>7973</t>
  </si>
  <si>
    <t>5106</t>
  </si>
  <si>
    <t>16681</t>
  </si>
  <si>
    <t>13820</t>
  </si>
  <si>
    <t>11033</t>
  </si>
  <si>
    <t>12832</t>
  </si>
  <si>
    <t>9991</t>
  </si>
  <si>
    <t>4147</t>
  </si>
  <si>
    <t>3261</t>
  </si>
  <si>
    <t>42394</t>
  </si>
  <si>
    <t>4226</t>
  </si>
  <si>
    <t>4215</t>
  </si>
  <si>
    <t>17157</t>
  </si>
  <si>
    <t>14146</t>
  </si>
  <si>
    <t>51300</t>
  </si>
  <si>
    <t>7838</t>
  </si>
  <si>
    <t>12269</t>
  </si>
  <si>
    <t>9866</t>
  </si>
  <si>
    <t>7296</t>
  </si>
  <si>
    <t>10182</t>
  </si>
  <si>
    <t>10002</t>
  </si>
  <si>
    <t>2964</t>
  </si>
  <si>
    <t>1936</t>
  </si>
  <si>
    <t>7707</t>
  </si>
  <si>
    <t>6415</t>
  </si>
  <si>
    <t>4755</t>
  </si>
  <si>
    <t>6047</t>
  </si>
  <si>
    <t>4466</t>
  </si>
  <si>
    <t>17342</t>
  </si>
  <si>
    <t>11474</t>
  </si>
  <si>
    <t>10959</t>
  </si>
  <si>
    <t>10577</t>
  </si>
  <si>
    <t>14330</t>
  </si>
  <si>
    <t>11426</t>
  </si>
  <si>
    <t>4588</t>
  </si>
  <si>
    <t>2298</t>
  </si>
  <si>
    <t>26826</t>
  </si>
  <si>
    <t>4046</t>
  </si>
  <si>
    <t>4035</t>
  </si>
  <si>
    <t>1441</t>
  </si>
  <si>
    <t>1055</t>
  </si>
  <si>
    <t>1124</t>
  </si>
  <si>
    <t>1089</t>
  </si>
  <si>
    <t>2538</t>
  </si>
  <si>
    <t>1611</t>
  </si>
  <si>
    <t xml:space="preserve">Табела XXXIV. Показатељи квалитета рада специјалистичко-консултативне службе -  Служба за заштиту менталног здравља  у 2021. години
</t>
  </si>
  <si>
    <t>2032</t>
  </si>
  <si>
    <t>1789</t>
  </si>
  <si>
    <t>985</t>
  </si>
  <si>
    <t>9850</t>
  </si>
  <si>
    <t>1805</t>
  </si>
  <si>
    <t>1303</t>
  </si>
  <si>
    <t>2793</t>
  </si>
  <si>
    <t>2188</t>
  </si>
  <si>
    <t>3627</t>
  </si>
  <si>
    <t>4114</t>
  </si>
  <si>
    <t>3944</t>
  </si>
  <si>
    <t>4623</t>
  </si>
  <si>
    <t>3304</t>
  </si>
  <si>
    <t>5145</t>
  </si>
  <si>
    <t>3966</t>
  </si>
  <si>
    <t>4960</t>
  </si>
  <si>
    <t>2194</t>
  </si>
  <si>
    <t>1958</t>
  </si>
  <si>
    <t>17984</t>
  </si>
  <si>
    <t>4125</t>
  </si>
  <si>
    <t>4837</t>
  </si>
  <si>
    <t>21411</t>
  </si>
  <si>
    <t>4165</t>
  </si>
  <si>
    <t>3662</t>
  </si>
  <si>
    <t>4349</t>
  </si>
  <si>
    <t>2015</t>
  </si>
  <si>
    <t>1977</t>
  </si>
  <si>
    <t>24629</t>
  </si>
  <si>
    <t>4150</t>
  </si>
  <si>
    <t>3528</t>
  </si>
  <si>
    <t>7846</t>
  </si>
  <si>
    <t>4157</t>
  </si>
  <si>
    <t>3273</t>
  </si>
  <si>
    <t>2482</t>
  </si>
  <si>
    <t>1982</t>
  </si>
  <si>
    <t>13874</t>
  </si>
  <si>
    <t>2986</t>
  </si>
  <si>
    <t>2973</t>
  </si>
  <si>
    <t>1892</t>
  </si>
  <si>
    <t>840</t>
  </si>
  <si>
    <t>2905</t>
  </si>
  <si>
    <t>1118</t>
  </si>
  <si>
    <t>6439</t>
  </si>
  <si>
    <t>2849</t>
  </si>
  <si>
    <t>361</t>
  </si>
  <si>
    <t>204</t>
  </si>
  <si>
    <t>245</t>
  </si>
  <si>
    <t>4225</t>
  </si>
  <si>
    <t>1946</t>
  </si>
  <si>
    <t>Табела XXXV. Показатељи квалитета рада специјалистичко-консултативне службе - Служба пнеумофтизиологије  у 2021. години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</si>
  <si>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2021. години</t>
  </si>
  <si>
    <t>Табела XXXVIб. Број пријава нежељених реакција на лек, рецепата са административном и стручном грешком, погрешно издатих лекова на рецепт у 2021.години</t>
  </si>
  <si>
    <t>Табела XXIX. Показатељи квалитета фармацеутске здравствене делатности - Апотека Београд у 2021. години</t>
  </si>
  <si>
    <t>Табела XXX. Показатељи квалитета фармацеутске здравствене делатности - Апотека Београд у 2021. години</t>
  </si>
  <si>
    <t>Табела XXXVIIIа. Показатељи квалитета рада Комисије за унапређење квалитета рада у 2021. години</t>
  </si>
  <si>
    <t>Табела XXXVIIIб. Показатељи квалитета рада
Комисије за унапређење квалитета рада у 2021. години</t>
  </si>
  <si>
    <t>Табела XXXVIIIв. Показатељи квалитета рада Комисије за унапређење квалитета 
рада у 2021. години</t>
  </si>
  <si>
    <t>Табела XXXVIIIг. Показатељи квалитета рада
 Комисије за унапређење квалитета рада у 2021. години</t>
  </si>
  <si>
    <t>Табела XXXVIIIд. Показатељи квалитета рада Комисије за унапређење квалитета рада у 2021. години</t>
  </si>
  <si>
    <t>Табела XXXIX. Извештај о стицању и обнови знања и вештина запослених у 2021. години</t>
  </si>
  <si>
    <t>Табела XXXVII . Дистрибуција приговора пацијената по врсти и здравственој установи у 2021.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</si>
  <si>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2021. години</t>
  </si>
  <si>
    <t>233</t>
  </si>
  <si>
    <t>124</t>
  </si>
  <si>
    <t>1650</t>
  </si>
  <si>
    <t>654</t>
  </si>
  <si>
    <t>612</t>
  </si>
  <si>
    <t>621</t>
  </si>
  <si>
    <t>331</t>
  </si>
  <si>
    <t>920</t>
  </si>
  <si>
    <t>785</t>
  </si>
  <si>
    <t>405</t>
  </si>
  <si>
    <t>185</t>
  </si>
  <si>
    <t>4112</t>
  </si>
  <si>
    <t>482</t>
  </si>
  <si>
    <t>219</t>
  </si>
  <si>
    <t>376</t>
  </si>
  <si>
    <t>609</t>
  </si>
  <si>
    <t>299</t>
  </si>
  <si>
    <t>525</t>
  </si>
  <si>
    <t>2408</t>
  </si>
  <si>
    <t>1703</t>
  </si>
  <si>
    <t>1207</t>
  </si>
  <si>
    <t>1326</t>
  </si>
  <si>
    <t>769</t>
  </si>
  <si>
    <t>368</t>
  </si>
  <si>
    <t>163</t>
  </si>
  <si>
    <t>1752</t>
  </si>
  <si>
    <t>1038</t>
  </si>
  <si>
    <t>681</t>
  </si>
  <si>
    <t>986</t>
  </si>
  <si>
    <t>1002</t>
  </si>
  <si>
    <t>540</t>
  </si>
  <si>
    <t>315</t>
  </si>
  <si>
    <t>291</t>
  </si>
  <si>
    <t>364</t>
  </si>
  <si>
    <t>157</t>
  </si>
  <si>
    <t>138</t>
  </si>
  <si>
    <t>611</t>
  </si>
  <si>
    <t>1717</t>
  </si>
  <si>
    <t>979</t>
  </si>
  <si>
    <t>346</t>
  </si>
  <si>
    <t>974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</si>
  <si>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2021. години</t>
  </si>
  <si>
    <r>
      <rPr>
        <sz val="10"/>
        <rFont val="Arial"/>
        <family val="2"/>
      </rPr>
      <t>69</t>
    </r>
  </si>
  <si>
    <r>
      <rPr>
        <sz val="10"/>
        <rFont val="Arial"/>
        <family val="2"/>
      </rPr>
      <t>47</t>
    </r>
  </si>
  <si>
    <r>
      <rPr>
        <sz val="10"/>
        <rFont val="Arial"/>
        <family val="2"/>
      </rPr>
      <t>32</t>
    </r>
  </si>
  <si>
    <r>
      <rPr>
        <sz val="10"/>
        <rFont val="Arial"/>
        <family val="2"/>
      </rPr>
      <t>6</t>
    </r>
  </si>
  <si>
    <r>
      <rPr>
        <sz val="10"/>
        <rFont val="Arial"/>
        <family val="2"/>
      </rPr>
      <t>4</t>
    </r>
  </si>
  <si>
    <r>
      <rPr>
        <sz val="10"/>
        <rFont val="Arial"/>
        <family val="2"/>
      </rPr>
      <t>1408</t>
    </r>
  </si>
  <si>
    <r>
      <rPr>
        <sz val="10"/>
        <rFont val="Arial"/>
        <family val="2"/>
      </rPr>
      <t>272</t>
    </r>
  </si>
  <si>
    <r>
      <rPr>
        <sz val="10"/>
        <rFont val="Arial"/>
        <family val="2"/>
      </rPr>
      <t>844</t>
    </r>
  </si>
  <si>
    <r>
      <rPr>
        <sz val="10"/>
        <rFont val="Arial"/>
        <family val="2"/>
      </rPr>
      <t>66</t>
    </r>
  </si>
  <si>
    <r>
      <rPr>
        <sz val="10"/>
        <rFont val="Arial"/>
        <family val="2"/>
      </rPr>
      <t>737</t>
    </r>
  </si>
  <si>
    <r>
      <rPr>
        <sz val="10"/>
        <rFont val="Arial"/>
        <family val="2"/>
      </rPr>
      <t>744</t>
    </r>
  </si>
  <si>
    <r>
      <rPr>
        <sz val="10"/>
        <rFont val="Arial"/>
        <family val="2"/>
      </rPr>
      <t>427</t>
    </r>
  </si>
  <si>
    <r>
      <rPr>
        <sz val="10"/>
        <rFont val="Arial"/>
        <family val="2"/>
      </rPr>
      <t>490</t>
    </r>
  </si>
  <si>
    <r>
      <rPr>
        <sz val="10"/>
        <rFont val="Arial"/>
        <family val="2"/>
      </rPr>
      <t>364</t>
    </r>
  </si>
  <si>
    <r>
      <rPr>
        <sz val="10"/>
        <rFont val="Arial"/>
        <family val="2"/>
      </rPr>
      <t>112</t>
    </r>
  </si>
  <si>
    <r>
      <rPr>
        <sz val="10"/>
        <rFont val="Arial"/>
        <family val="2"/>
      </rPr>
      <t>11</t>
    </r>
  </si>
  <si>
    <r>
      <rPr>
        <sz val="10"/>
        <rFont val="Arial"/>
        <family val="2"/>
      </rPr>
      <t>204</t>
    </r>
  </si>
  <si>
    <r>
      <rPr>
        <sz val="10"/>
        <rFont val="Arial"/>
        <family val="2"/>
      </rPr>
      <t>244</t>
    </r>
  </si>
  <si>
    <r>
      <rPr>
        <sz val="10"/>
        <rFont val="Arial"/>
        <family val="2"/>
      </rPr>
      <t>691</t>
    </r>
  </si>
  <si>
    <r>
      <rPr>
        <sz val="10"/>
        <rFont val="Arial"/>
        <family val="2"/>
      </rPr>
      <t>441</t>
    </r>
  </si>
  <si>
    <r>
      <rPr>
        <sz val="10"/>
        <rFont val="Arial"/>
        <family val="2"/>
      </rPr>
      <t>168</t>
    </r>
  </si>
  <si>
    <r>
      <rPr>
        <sz val="10"/>
        <rFont val="Arial"/>
        <family val="2"/>
      </rPr>
      <t>904</t>
    </r>
  </si>
  <si>
    <r>
      <rPr>
        <sz val="10"/>
        <rFont val="Arial"/>
        <family val="2"/>
      </rPr>
      <t>76</t>
    </r>
  </si>
  <si>
    <r>
      <rPr>
        <sz val="10"/>
        <rFont val="Arial"/>
        <family val="2"/>
      </rPr>
      <t>294</t>
    </r>
  </si>
  <si>
    <r>
      <rPr>
        <sz val="10"/>
        <rFont val="Arial"/>
        <family val="2"/>
      </rPr>
      <t>420</t>
    </r>
  </si>
  <si>
    <r>
      <rPr>
        <sz val="10"/>
        <rFont val="Arial"/>
        <family val="2"/>
      </rPr>
      <t>1250</t>
    </r>
  </si>
  <si>
    <r>
      <rPr>
        <sz val="10"/>
        <rFont val="Arial"/>
        <family val="2"/>
      </rPr>
      <t>555</t>
    </r>
  </si>
  <si>
    <r>
      <rPr>
        <sz val="10"/>
        <rFont val="Arial"/>
        <family val="2"/>
      </rPr>
      <t>475</t>
    </r>
  </si>
  <si>
    <r>
      <rPr>
        <sz val="10"/>
        <rFont val="Arial"/>
        <family val="2"/>
      </rPr>
      <t>257</t>
    </r>
  </si>
  <si>
    <r>
      <rPr>
        <sz val="10"/>
        <rFont val="Arial"/>
        <family val="2"/>
      </rPr>
      <t>120</t>
    </r>
  </si>
  <si>
    <r>
      <rPr>
        <sz val="10"/>
        <rFont val="Arial"/>
        <family val="2"/>
      </rPr>
      <t>223</t>
    </r>
  </si>
  <si>
    <r>
      <rPr>
        <sz val="10"/>
        <rFont val="Arial"/>
        <family val="2"/>
      </rPr>
      <t>4146</t>
    </r>
  </si>
  <si>
    <r>
      <rPr>
        <sz val="10"/>
        <rFont val="Arial"/>
        <family val="2"/>
      </rPr>
      <t>619</t>
    </r>
  </si>
  <si>
    <r>
      <rPr>
        <sz val="10"/>
        <rFont val="Arial"/>
        <family val="2"/>
      </rPr>
      <t>331</t>
    </r>
  </si>
  <si>
    <r>
      <rPr>
        <sz val="10"/>
        <rFont val="Arial"/>
        <family val="2"/>
      </rPr>
      <t>200</t>
    </r>
  </si>
  <si>
    <r>
      <rPr>
        <sz val="10"/>
        <rFont val="Arial"/>
        <family val="2"/>
      </rPr>
      <t>19</t>
    </r>
  </si>
  <si>
    <r>
      <rPr>
        <sz val="10"/>
        <rFont val="Arial"/>
        <family val="2"/>
      </rPr>
      <t>138</t>
    </r>
  </si>
  <si>
    <r>
      <rPr>
        <sz val="10"/>
        <rFont val="Arial"/>
        <family val="2"/>
      </rPr>
      <t>551</t>
    </r>
  </si>
  <si>
    <r>
      <rPr>
        <sz val="10"/>
        <rFont val="Arial"/>
        <family val="2"/>
      </rPr>
      <t>595</t>
    </r>
  </si>
  <si>
    <r>
      <rPr>
        <sz val="10"/>
        <rFont val="Arial"/>
        <family val="2"/>
      </rPr>
      <t>246</t>
    </r>
  </si>
  <si>
    <r>
      <rPr>
        <sz val="10"/>
        <rFont val="Arial"/>
        <family val="2"/>
      </rPr>
      <t>68</t>
    </r>
  </si>
  <si>
    <r>
      <rPr>
        <sz val="10"/>
        <rFont val="Arial"/>
        <family val="2"/>
      </rPr>
      <t>25</t>
    </r>
  </si>
  <si>
    <r>
      <rPr>
        <sz val="10"/>
        <rFont val="Arial"/>
        <family val="2"/>
      </rPr>
      <t>5</t>
    </r>
  </si>
  <si>
    <r>
      <rPr>
        <sz val="10"/>
        <rFont val="Arial"/>
        <family val="2"/>
      </rPr>
      <t>502</t>
    </r>
  </si>
  <si>
    <r>
      <rPr>
        <sz val="10"/>
        <rFont val="Arial"/>
        <family val="2"/>
      </rPr>
      <t>135</t>
    </r>
  </si>
  <si>
    <r>
      <rPr>
        <sz val="10"/>
        <rFont val="Arial"/>
        <family val="2"/>
      </rPr>
      <t>58</t>
    </r>
  </si>
  <si>
    <r>
      <rPr>
        <sz val="10"/>
        <rFont val="Arial"/>
        <family val="2"/>
      </rPr>
      <t>160</t>
    </r>
  </si>
  <si>
    <r>
      <rPr>
        <sz val="10"/>
        <rFont val="Arial"/>
        <family val="2"/>
      </rPr>
      <t>52</t>
    </r>
  </si>
  <si>
    <r>
      <rPr>
        <sz val="10"/>
        <rFont val="Arial"/>
        <family val="2"/>
      </rPr>
      <t>1937</t>
    </r>
  </si>
  <si>
    <r>
      <rPr>
        <sz val="10"/>
        <rFont val="Arial"/>
        <family val="2"/>
      </rPr>
      <t>1545</t>
    </r>
  </si>
  <si>
    <r>
      <rPr>
        <sz val="10"/>
        <rFont val="Arial"/>
        <family val="2"/>
      </rPr>
      <t>1152</t>
    </r>
  </si>
  <si>
    <r>
      <rPr>
        <sz val="10"/>
        <rFont val="Arial"/>
        <family val="2"/>
      </rPr>
      <t>396</t>
    </r>
  </si>
  <si>
    <r>
      <rPr>
        <sz val="10"/>
        <rFont val="Arial"/>
        <family val="2"/>
      </rPr>
      <t>43</t>
    </r>
  </si>
  <si>
    <r>
      <rPr>
        <sz val="10"/>
        <rFont val="Arial"/>
        <family val="2"/>
      </rPr>
      <t>27</t>
    </r>
  </si>
  <si>
    <r>
      <rPr>
        <sz val="10"/>
        <rFont val="Arial"/>
        <family val="2"/>
      </rPr>
      <t>29</t>
    </r>
  </si>
  <si>
    <r>
      <rPr>
        <sz val="10"/>
        <rFont val="Arial"/>
        <family val="2"/>
      </rPr>
      <t>1611</t>
    </r>
  </si>
  <si>
    <r>
      <rPr>
        <sz val="10"/>
        <rFont val="Arial"/>
        <family val="2"/>
      </rPr>
      <t>564</t>
    </r>
  </si>
  <si>
    <r>
      <rPr>
        <sz val="10"/>
        <rFont val="Arial"/>
        <family val="2"/>
      </rPr>
      <t>356</t>
    </r>
  </si>
  <si>
    <r>
      <rPr>
        <sz val="10"/>
        <rFont val="Arial"/>
        <family val="2"/>
      </rPr>
      <t>213</t>
    </r>
  </si>
  <si>
    <r>
      <rPr>
        <sz val="10"/>
        <rFont val="Arial"/>
        <family val="2"/>
      </rPr>
      <t>57</t>
    </r>
  </si>
  <si>
    <r>
      <rPr>
        <sz val="10"/>
        <rFont val="Arial"/>
        <family val="2"/>
      </rPr>
      <t>217</t>
    </r>
  </si>
  <si>
    <r>
      <rPr>
        <sz val="10"/>
        <rFont val="Arial"/>
        <family val="2"/>
      </rPr>
      <t>1077</t>
    </r>
  </si>
  <si>
    <r>
      <rPr>
        <sz val="10"/>
        <rFont val="Arial"/>
        <family val="2"/>
      </rPr>
      <t>357</t>
    </r>
  </si>
  <si>
    <r>
      <rPr>
        <sz val="10"/>
        <rFont val="Arial"/>
        <family val="2"/>
      </rPr>
      <t>377</t>
    </r>
  </si>
  <si>
    <r>
      <rPr>
        <sz val="10"/>
        <rFont val="Arial"/>
        <family val="2"/>
      </rPr>
      <t>158</t>
    </r>
  </si>
  <si>
    <r>
      <rPr>
        <sz val="10"/>
        <rFont val="Arial"/>
        <family val="2"/>
      </rPr>
      <t>410</t>
    </r>
  </si>
  <si>
    <r>
      <rPr>
        <sz val="10"/>
        <rFont val="Arial"/>
        <family val="2"/>
      </rPr>
      <t>269</t>
    </r>
  </si>
  <si>
    <r>
      <rPr>
        <sz val="10"/>
        <rFont val="Arial"/>
        <family val="2"/>
      </rPr>
      <t>64</t>
    </r>
  </si>
  <si>
    <r>
      <rPr>
        <sz val="10"/>
        <rFont val="Arial"/>
        <family val="2"/>
      </rPr>
      <t>31</t>
    </r>
  </si>
  <si>
    <r>
      <rPr>
        <sz val="10"/>
        <rFont val="Arial"/>
        <family val="2"/>
      </rPr>
      <t>8</t>
    </r>
  </si>
  <si>
    <r>
      <rPr>
        <sz val="10"/>
        <rFont val="Arial"/>
        <family val="2"/>
      </rPr>
      <t>21</t>
    </r>
  </si>
  <si>
    <r>
      <rPr>
        <sz val="10"/>
        <rFont val="Arial"/>
        <family val="2"/>
      </rPr>
      <t>12</t>
    </r>
  </si>
  <si>
    <r>
      <rPr>
        <sz val="10"/>
        <rFont val="Arial"/>
        <family val="2"/>
      </rPr>
      <t>535</t>
    </r>
  </si>
  <si>
    <r>
      <rPr>
        <sz val="10"/>
        <rFont val="Arial"/>
        <family val="2"/>
      </rPr>
      <t>56</t>
    </r>
  </si>
  <si>
    <r>
      <rPr>
        <sz val="10"/>
        <rFont val="Arial"/>
        <family val="2"/>
      </rPr>
      <t>45</t>
    </r>
  </si>
  <si>
    <r>
      <rPr>
        <sz val="10"/>
        <rFont val="Arial"/>
        <family val="2"/>
      </rPr>
      <t>14</t>
    </r>
  </si>
  <si>
    <r>
      <rPr>
        <sz val="10"/>
        <rFont val="Arial"/>
        <family val="2"/>
      </rPr>
      <t>1698</t>
    </r>
  </si>
  <si>
    <r>
      <rPr>
        <sz val="10"/>
        <rFont val="Arial"/>
        <family val="2"/>
      </rPr>
      <t>1096</t>
    </r>
  </si>
  <si>
    <r>
      <rPr>
        <sz val="10"/>
        <rFont val="Arial"/>
        <family val="2"/>
      </rPr>
      <t>426</t>
    </r>
  </si>
  <si>
    <r>
      <rPr>
        <sz val="10"/>
        <rFont val="Arial"/>
        <family val="2"/>
      </rPr>
      <t>539</t>
    </r>
  </si>
  <si>
    <r>
      <rPr>
        <sz val="10"/>
        <rFont val="Arial"/>
        <family val="2"/>
      </rPr>
      <t>1028</t>
    </r>
  </si>
  <si>
    <t>Табела XVI. Проценат деце у 7. разреду основне школе код којих је утврђено присуство нелечених ортодонтских 
аномалија у 2021. години</t>
  </si>
  <si>
    <r>
      <rPr>
        <sz val="10"/>
        <rFont val="Arial"/>
        <family val="2"/>
      </rPr>
      <t>263</t>
    </r>
  </si>
  <si>
    <r>
      <rPr>
        <sz val="10"/>
        <rFont val="Arial"/>
        <family val="2"/>
      </rPr>
      <t>49</t>
    </r>
  </si>
  <si>
    <r>
      <rPr>
        <sz val="10"/>
        <rFont val="Arial"/>
        <family val="2"/>
      </rPr>
      <t>20</t>
    </r>
  </si>
  <si>
    <r>
      <rPr>
        <sz val="10"/>
        <rFont val="Arial"/>
        <family val="2"/>
      </rPr>
      <t>1371</t>
    </r>
  </si>
  <si>
    <r>
      <rPr>
        <sz val="10"/>
        <rFont val="Arial"/>
        <family val="2"/>
      </rPr>
      <t>899</t>
    </r>
  </si>
  <si>
    <r>
      <rPr>
        <sz val="10"/>
        <rFont val="Arial"/>
        <family val="2"/>
      </rPr>
      <t>498</t>
    </r>
  </si>
  <si>
    <r>
      <rPr>
        <sz val="10"/>
        <rFont val="Arial"/>
        <family val="2"/>
      </rPr>
      <t>278</t>
    </r>
  </si>
  <si>
    <r>
      <rPr>
        <sz val="10"/>
        <rFont val="Arial"/>
        <family val="2"/>
      </rPr>
      <t>398</t>
    </r>
  </si>
  <si>
    <r>
      <rPr>
        <sz val="10"/>
        <rFont val="Arial"/>
        <family val="2"/>
      </rPr>
      <t>121</t>
    </r>
  </si>
  <si>
    <r>
      <rPr>
        <sz val="10"/>
        <rFont val="Arial"/>
        <family val="2"/>
      </rPr>
      <t>664</t>
    </r>
  </si>
  <si>
    <r>
      <rPr>
        <sz val="10"/>
        <rFont val="Arial"/>
        <family val="2"/>
      </rPr>
      <t>198</t>
    </r>
  </si>
  <si>
    <r>
      <rPr>
        <sz val="10"/>
        <rFont val="Arial"/>
        <family val="2"/>
      </rPr>
      <t>143</t>
    </r>
  </si>
  <si>
    <r>
      <rPr>
        <sz val="10"/>
        <rFont val="Arial"/>
        <family val="2"/>
      </rPr>
      <t>1411</t>
    </r>
  </si>
  <si>
    <r>
      <rPr>
        <sz val="10"/>
        <rFont val="Arial"/>
        <family val="2"/>
      </rPr>
      <t>352</t>
    </r>
  </si>
  <si>
    <r>
      <rPr>
        <sz val="10"/>
        <rFont val="Arial"/>
        <family val="2"/>
      </rPr>
      <t>201</t>
    </r>
  </si>
  <si>
    <r>
      <rPr>
        <sz val="10"/>
        <rFont val="Arial"/>
        <family val="2"/>
      </rPr>
      <t>3791</t>
    </r>
  </si>
  <si>
    <r>
      <rPr>
        <sz val="10"/>
        <rFont val="Arial"/>
        <family val="2"/>
      </rPr>
      <t>482</t>
    </r>
  </si>
  <si>
    <r>
      <rPr>
        <sz val="10"/>
        <rFont val="Arial"/>
        <family val="2"/>
      </rPr>
      <t>89</t>
    </r>
  </si>
  <si>
    <r>
      <rPr>
        <sz val="10"/>
        <rFont val="Arial"/>
        <family val="2"/>
      </rPr>
      <t>50</t>
    </r>
  </si>
  <si>
    <r>
      <rPr>
        <sz val="10"/>
        <rFont val="Arial"/>
        <family val="2"/>
      </rPr>
      <t>605</t>
    </r>
  </si>
  <si>
    <r>
      <rPr>
        <sz val="10"/>
        <rFont val="Arial"/>
        <family val="2"/>
      </rPr>
      <t>1905</t>
    </r>
  </si>
  <si>
    <r>
      <rPr>
        <sz val="10"/>
        <rFont val="Arial"/>
        <family val="2"/>
      </rPr>
      <t>1208</t>
    </r>
  </si>
  <si>
    <r>
      <rPr>
        <sz val="10"/>
        <rFont val="Arial"/>
        <family val="2"/>
      </rPr>
      <t>62</t>
    </r>
  </si>
  <si>
    <r>
      <rPr>
        <sz val="10"/>
        <rFont val="Arial"/>
        <family val="2"/>
      </rPr>
      <t>812</t>
    </r>
  </si>
  <si>
    <r>
      <rPr>
        <sz val="10"/>
        <rFont val="Arial"/>
        <family val="2"/>
      </rPr>
      <t>1571</t>
    </r>
  </si>
  <si>
    <r>
      <rPr>
        <sz val="10"/>
        <rFont val="Arial"/>
        <family val="2"/>
      </rPr>
      <t>1010</t>
    </r>
  </si>
  <si>
    <r>
      <rPr>
        <sz val="10"/>
        <rFont val="Arial"/>
        <family val="2"/>
      </rPr>
      <t>214</t>
    </r>
  </si>
  <si>
    <r>
      <rPr>
        <sz val="10"/>
        <rFont val="Arial"/>
        <family val="2"/>
      </rPr>
      <t>83</t>
    </r>
  </si>
  <si>
    <r>
      <rPr>
        <sz val="10"/>
        <rFont val="Arial"/>
        <family val="2"/>
      </rPr>
      <t>161</t>
    </r>
  </si>
  <si>
    <r>
      <rPr>
        <sz val="10"/>
        <rFont val="Arial"/>
        <family val="2"/>
      </rPr>
      <t>1687</t>
    </r>
  </si>
  <si>
    <r>
      <rPr>
        <sz val="10"/>
        <rFont val="Arial"/>
        <family val="2"/>
      </rPr>
      <t>311</t>
    </r>
  </si>
  <si>
    <r>
      <rPr>
        <sz val="10"/>
        <rFont val="Arial"/>
        <family val="2"/>
      </rPr>
      <t>125</t>
    </r>
  </si>
  <si>
    <r>
      <rPr>
        <sz val="10"/>
        <rFont val="Arial"/>
        <family val="2"/>
      </rPr>
      <t>113</t>
    </r>
  </si>
  <si>
    <t>Табела XVII. Проценат деце у 3. разреду средње школе код којих је утврђено присуство нелечених ортодонтских аномалија у 2021. години</t>
  </si>
  <si>
    <r>
      <rPr>
        <sz val="10"/>
        <rFont val="Arial"/>
        <family val="2"/>
      </rPr>
      <t>15</t>
    </r>
  </si>
  <si>
    <r>
      <rPr>
        <sz val="10"/>
        <rFont val="Arial"/>
        <family val="2"/>
      </rPr>
      <t>1392</t>
    </r>
  </si>
  <si>
    <r>
      <rPr>
        <sz val="10"/>
        <rFont val="Arial"/>
        <family val="2"/>
      </rPr>
      <t>476</t>
    </r>
  </si>
  <si>
    <r>
      <rPr>
        <sz val="10"/>
        <rFont val="Arial"/>
        <family val="2"/>
      </rPr>
      <t>232</t>
    </r>
  </si>
  <si>
    <r>
      <rPr>
        <sz val="10"/>
        <rFont val="Arial"/>
        <family val="2"/>
      </rPr>
      <t>104</t>
    </r>
  </si>
  <si>
    <r>
      <rPr>
        <sz val="10"/>
        <rFont val="Arial"/>
        <family val="2"/>
      </rPr>
      <t>421</t>
    </r>
  </si>
  <si>
    <r>
      <rPr>
        <sz val="10"/>
        <rFont val="Arial"/>
        <family val="2"/>
      </rPr>
      <t>71</t>
    </r>
  </si>
  <si>
    <r>
      <rPr>
        <sz val="10"/>
        <rFont val="Arial"/>
        <family val="2"/>
      </rPr>
      <t>2</t>
    </r>
  </si>
  <si>
    <r>
      <rPr>
        <sz val="10"/>
        <rFont val="Arial"/>
        <family val="2"/>
      </rPr>
      <t>1510</t>
    </r>
  </si>
  <si>
    <r>
      <rPr>
        <sz val="10"/>
        <rFont val="Arial"/>
        <family val="2"/>
      </rPr>
      <t>382</t>
    </r>
  </si>
  <si>
    <r>
      <rPr>
        <sz val="10"/>
        <rFont val="Arial"/>
        <family val="2"/>
      </rPr>
      <t>288</t>
    </r>
  </si>
  <si>
    <r>
      <rPr>
        <sz val="10"/>
        <rFont val="Arial"/>
        <family val="2"/>
      </rPr>
      <t>2523</t>
    </r>
  </si>
  <si>
    <r>
      <rPr>
        <sz val="10"/>
        <rFont val="Arial"/>
        <family val="2"/>
      </rPr>
      <t>30</t>
    </r>
  </si>
  <si>
    <r>
      <rPr>
        <sz val="10"/>
        <rFont val="Arial"/>
        <family val="2"/>
      </rPr>
      <t>2906</t>
    </r>
  </si>
  <si>
    <r>
      <rPr>
        <sz val="10"/>
        <rFont val="Arial"/>
        <family val="2"/>
      </rPr>
      <t>3950</t>
    </r>
  </si>
  <si>
    <r>
      <rPr>
        <sz val="10"/>
        <rFont val="Arial"/>
        <family val="2"/>
      </rPr>
      <t>184</t>
    </r>
  </si>
  <si>
    <r>
      <rPr>
        <sz val="10"/>
        <rFont val="Arial"/>
        <family val="2"/>
      </rPr>
      <t>1795</t>
    </r>
  </si>
  <si>
    <r>
      <rPr>
        <sz val="10"/>
        <rFont val="Arial"/>
        <family val="2"/>
      </rPr>
      <t>1033</t>
    </r>
  </si>
  <si>
    <r>
      <rPr>
        <sz val="10"/>
        <rFont val="Arial"/>
        <family val="2"/>
      </rPr>
      <t>451</t>
    </r>
  </si>
  <si>
    <r>
      <rPr>
        <sz val="10"/>
        <rFont val="Arial"/>
        <family val="2"/>
      </rPr>
      <t>185</t>
    </r>
  </si>
  <si>
    <r>
      <rPr>
        <sz val="10"/>
        <rFont val="Arial"/>
        <family val="2"/>
      </rPr>
      <t>506</t>
    </r>
  </si>
  <si>
    <r>
      <rPr>
        <sz val="10"/>
        <rFont val="Arial"/>
        <family val="2"/>
      </rPr>
      <t>126</t>
    </r>
  </si>
  <si>
    <r>
      <rPr>
        <sz val="10"/>
        <rFont val="Arial"/>
        <family val="2"/>
      </rPr>
      <t>63</t>
    </r>
  </si>
  <si>
    <r>
      <rPr>
        <sz val="10"/>
        <rFont val="Arial"/>
        <family val="2"/>
      </rPr>
      <t>638</t>
    </r>
  </si>
  <si>
    <r>
      <rPr>
        <sz val="10"/>
        <rFont val="Arial"/>
        <family val="2"/>
      </rPr>
      <t>18</t>
    </r>
  </si>
  <si>
    <t>Табела XVIII. Проценат трудница обухваћених превентивним прегледом у 2021. години</t>
  </si>
  <si>
    <r>
      <rPr>
        <sz val="10"/>
        <rFont val="Arial"/>
        <family val="2"/>
      </rPr>
      <t>2100</t>
    </r>
  </si>
  <si>
    <r>
      <rPr>
        <sz val="10"/>
        <rFont val="Arial"/>
        <family val="2"/>
      </rPr>
      <t>262</t>
    </r>
  </si>
  <si>
    <r>
      <rPr>
        <sz val="10"/>
        <rFont val="Arial"/>
        <family val="2"/>
      </rPr>
      <t>543</t>
    </r>
  </si>
  <si>
    <r>
      <rPr>
        <sz val="10"/>
        <rFont val="Arial"/>
        <family val="2"/>
      </rPr>
      <t>192</t>
    </r>
  </si>
  <si>
    <r>
      <rPr>
        <sz val="10"/>
        <rFont val="Arial"/>
        <family val="2"/>
      </rPr>
      <t>105</t>
    </r>
  </si>
  <si>
    <r>
      <rPr>
        <sz val="10"/>
        <rFont val="Arial"/>
        <family val="2"/>
      </rPr>
      <t>985</t>
    </r>
  </si>
  <si>
    <r>
      <rPr>
        <sz val="10"/>
        <rFont val="Arial"/>
        <family val="2"/>
      </rPr>
      <t>675</t>
    </r>
  </si>
  <si>
    <r>
      <rPr>
        <sz val="10"/>
        <rFont val="Arial"/>
        <family val="2"/>
      </rPr>
      <t>458</t>
    </r>
  </si>
  <si>
    <r>
      <rPr>
        <sz val="10"/>
        <rFont val="Arial"/>
        <family val="2"/>
      </rPr>
      <t>37</t>
    </r>
  </si>
  <si>
    <r>
      <rPr>
        <sz val="10"/>
        <rFont val="Arial"/>
        <family val="2"/>
      </rPr>
      <t>2171</t>
    </r>
  </si>
  <si>
    <r>
      <rPr>
        <sz val="10"/>
        <rFont val="Arial"/>
        <family val="2"/>
      </rPr>
      <t>173</t>
    </r>
  </si>
  <si>
    <r>
      <rPr>
        <sz val="10"/>
        <rFont val="Arial"/>
        <family val="2"/>
      </rPr>
      <t>590</t>
    </r>
  </si>
  <si>
    <r>
      <rPr>
        <sz val="10"/>
        <rFont val="Arial"/>
        <family val="2"/>
      </rPr>
      <t>2093</t>
    </r>
  </si>
  <si>
    <r>
      <rPr>
        <sz val="10"/>
        <rFont val="Arial"/>
        <family val="2"/>
      </rPr>
      <t>401</t>
    </r>
  </si>
  <si>
    <r>
      <rPr>
        <sz val="10"/>
        <rFont val="Arial"/>
        <family val="2"/>
      </rPr>
      <t>1080</t>
    </r>
  </si>
  <si>
    <r>
      <rPr>
        <sz val="10"/>
        <rFont val="Arial"/>
        <family val="2"/>
      </rPr>
      <t>54</t>
    </r>
  </si>
  <si>
    <r>
      <rPr>
        <sz val="10"/>
        <rFont val="Arial"/>
        <family val="2"/>
      </rPr>
      <t>405</t>
    </r>
  </si>
  <si>
    <r>
      <rPr>
        <sz val="10"/>
        <rFont val="Arial"/>
        <family val="2"/>
      </rPr>
      <t>48</t>
    </r>
  </si>
  <si>
    <r>
      <rPr>
        <sz val="10"/>
        <rFont val="Arial"/>
        <family val="2"/>
      </rPr>
      <t>167</t>
    </r>
  </si>
  <si>
    <r>
      <rPr>
        <sz val="10"/>
        <rFont val="Arial"/>
        <family val="2"/>
      </rPr>
      <t>26</t>
    </r>
  </si>
  <si>
    <r>
      <rPr>
        <sz val="10"/>
        <rFont val="Arial"/>
        <family val="2"/>
      </rPr>
      <t>400</t>
    </r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</si>
  <si>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2021. години</t>
  </si>
  <si>
    <r>
      <rPr>
        <sz val="10"/>
        <rFont val="Arial"/>
        <family val="2"/>
      </rPr>
      <t>3191</t>
    </r>
  </si>
  <si>
    <r>
      <rPr>
        <sz val="10"/>
        <rFont val="Arial"/>
        <family val="2"/>
      </rPr>
      <t>680</t>
    </r>
  </si>
  <si>
    <r>
      <rPr>
        <sz val="10"/>
        <rFont val="Arial"/>
        <family val="2"/>
      </rPr>
      <t>11597</t>
    </r>
  </si>
  <si>
    <r>
      <rPr>
        <sz val="10"/>
        <rFont val="Arial"/>
        <family val="2"/>
      </rPr>
      <t>1551</t>
    </r>
  </si>
  <si>
    <r>
      <rPr>
        <sz val="10"/>
        <rFont val="Arial"/>
        <family val="2"/>
      </rPr>
      <t>95</t>
    </r>
  </si>
  <si>
    <r>
      <rPr>
        <sz val="10"/>
        <rFont val="Arial"/>
        <family val="2"/>
      </rPr>
      <t>445</t>
    </r>
  </si>
  <si>
    <r>
      <rPr>
        <sz val="10"/>
        <rFont val="Arial"/>
        <family val="2"/>
      </rPr>
      <t>4882</t>
    </r>
  </si>
  <si>
    <r>
      <rPr>
        <sz val="10"/>
        <rFont val="Arial"/>
        <family val="2"/>
      </rPr>
      <t>1300</t>
    </r>
  </si>
  <si>
    <r>
      <rPr>
        <sz val="10"/>
        <rFont val="Arial"/>
        <family val="2"/>
      </rPr>
      <t>18962</t>
    </r>
  </si>
  <si>
    <r>
      <rPr>
        <sz val="10"/>
        <rFont val="Arial"/>
        <family val="2"/>
      </rPr>
      <t>287</t>
    </r>
  </si>
  <si>
    <r>
      <rPr>
        <sz val="10"/>
        <rFont val="Arial"/>
        <family val="2"/>
      </rPr>
      <t>1150</t>
    </r>
  </si>
  <si>
    <r>
      <rPr>
        <sz val="10"/>
        <rFont val="Arial"/>
        <family val="2"/>
      </rPr>
      <t>314</t>
    </r>
  </si>
  <si>
    <r>
      <rPr>
        <sz val="10"/>
        <rFont val="Arial"/>
        <family val="2"/>
      </rPr>
      <t>3938</t>
    </r>
  </si>
  <si>
    <r>
      <rPr>
        <sz val="10"/>
        <rFont val="Arial"/>
        <family val="2"/>
      </rPr>
      <t>34</t>
    </r>
  </si>
  <si>
    <r>
      <rPr>
        <sz val="10"/>
        <rFont val="Arial"/>
        <family val="2"/>
      </rPr>
      <t>6842</t>
    </r>
  </si>
  <si>
    <r>
      <rPr>
        <sz val="10"/>
        <rFont val="Arial"/>
        <family val="2"/>
      </rPr>
      <t>324</t>
    </r>
  </si>
  <si>
    <r>
      <rPr>
        <sz val="10"/>
        <rFont val="Arial"/>
        <family val="2"/>
      </rPr>
      <t>8711</t>
    </r>
  </si>
  <si>
    <r>
      <rPr>
        <sz val="10"/>
        <rFont val="Arial"/>
        <family val="2"/>
      </rPr>
      <t>402</t>
    </r>
  </si>
  <si>
    <r>
      <rPr>
        <sz val="10"/>
        <rFont val="Arial"/>
        <family val="2"/>
      </rPr>
      <t>1351</t>
    </r>
  </si>
  <si>
    <r>
      <rPr>
        <sz val="10"/>
        <rFont val="Arial"/>
        <family val="2"/>
      </rPr>
      <t>917</t>
    </r>
  </si>
  <si>
    <r>
      <rPr>
        <sz val="10"/>
        <rFont val="Arial"/>
        <family val="2"/>
      </rPr>
      <t>3849</t>
    </r>
  </si>
  <si>
    <r>
      <rPr>
        <sz val="10"/>
        <rFont val="Arial"/>
        <family val="2"/>
      </rPr>
      <t>81</t>
    </r>
  </si>
  <si>
    <r>
      <rPr>
        <sz val="10"/>
        <rFont val="Arial"/>
        <family val="2"/>
      </rPr>
      <t>11886</t>
    </r>
  </si>
  <si>
    <r>
      <rPr>
        <sz val="10"/>
        <rFont val="Arial"/>
        <family val="2"/>
      </rPr>
      <t>1538</t>
    </r>
  </si>
  <si>
    <r>
      <rPr>
        <sz val="10"/>
        <rFont val="Arial"/>
        <family val="2"/>
      </rPr>
      <t>24875</t>
    </r>
  </si>
  <si>
    <r>
      <rPr>
        <sz val="10"/>
        <rFont val="Arial"/>
        <family val="2"/>
      </rPr>
      <t>180</t>
    </r>
  </si>
  <si>
    <r>
      <rPr>
        <sz val="10"/>
        <rFont val="Arial"/>
        <family val="2"/>
      </rPr>
      <t>5853</t>
    </r>
  </si>
  <si>
    <r>
      <rPr>
        <sz val="10"/>
        <rFont val="Arial"/>
        <family val="2"/>
      </rPr>
      <t>390</t>
    </r>
  </si>
  <si>
    <r>
      <rPr>
        <sz val="10"/>
        <rFont val="Arial"/>
        <family val="2"/>
      </rPr>
      <t>31383</t>
    </r>
  </si>
  <si>
    <r>
      <rPr>
        <sz val="10"/>
        <rFont val="Arial"/>
        <family val="2"/>
      </rPr>
      <t>1542</t>
    </r>
  </si>
  <si>
    <r>
      <rPr>
        <sz val="10"/>
        <rFont val="Arial"/>
        <family val="2"/>
      </rPr>
      <t>465</t>
    </r>
  </si>
  <si>
    <r>
      <rPr>
        <sz val="10"/>
        <rFont val="Arial"/>
        <family val="2"/>
      </rPr>
      <t>20215</t>
    </r>
  </si>
  <si>
    <r>
      <rPr>
        <sz val="10"/>
        <rFont val="Arial"/>
        <family val="2"/>
      </rPr>
      <t>194</t>
    </r>
  </si>
  <si>
    <r>
      <rPr>
        <sz val="10"/>
        <rFont val="Arial"/>
        <family val="2"/>
      </rPr>
      <t>3848</t>
    </r>
  </si>
  <si>
    <r>
      <rPr>
        <sz val="10"/>
        <rFont val="Arial"/>
        <family val="2"/>
      </rPr>
      <t>714</t>
    </r>
  </si>
  <si>
    <r>
      <rPr>
        <sz val="10"/>
        <rFont val="Arial"/>
        <family val="2"/>
      </rPr>
      <t>40594</t>
    </r>
  </si>
  <si>
    <r>
      <rPr>
        <sz val="10"/>
        <rFont val="Arial"/>
        <family val="2"/>
      </rPr>
      <t>1455</t>
    </r>
  </si>
  <si>
    <r>
      <rPr>
        <sz val="10"/>
        <rFont val="Arial"/>
        <family val="2"/>
      </rPr>
      <t>500</t>
    </r>
  </si>
  <si>
    <r>
      <rPr>
        <sz val="10"/>
        <rFont val="Arial"/>
        <family val="2"/>
      </rPr>
      <t>760</t>
    </r>
  </si>
  <si>
    <r>
      <rPr>
        <sz val="10"/>
        <rFont val="Arial"/>
        <family val="2"/>
      </rPr>
      <t>60</t>
    </r>
  </si>
  <si>
    <r>
      <rPr>
        <sz val="10"/>
        <rFont val="Arial"/>
        <family val="2"/>
      </rPr>
      <t>339</t>
    </r>
  </si>
  <si>
    <r>
      <rPr>
        <sz val="10"/>
        <rFont val="Arial"/>
        <family val="2"/>
      </rPr>
      <t>820</t>
    </r>
  </si>
  <si>
    <r>
      <rPr>
        <sz val="10"/>
        <rFont val="Arial"/>
        <family val="2"/>
      </rPr>
      <t>165</t>
    </r>
  </si>
  <si>
    <r>
      <rPr>
        <sz val="10"/>
        <rFont val="Arial"/>
        <family val="2"/>
      </rPr>
      <t>6311</t>
    </r>
  </si>
  <si>
    <r>
      <rPr>
        <sz val="10"/>
        <rFont val="Arial"/>
        <family val="2"/>
      </rPr>
      <t>315</t>
    </r>
  </si>
  <si>
    <r>
      <rPr>
        <sz val="10"/>
        <rFont val="Arial"/>
        <family val="2"/>
      </rPr>
      <t>938</t>
    </r>
  </si>
  <si>
    <r>
      <rPr>
        <sz val="10"/>
        <rFont val="Arial"/>
        <family val="2"/>
      </rPr>
      <t>2862</t>
    </r>
  </si>
  <si>
    <t>935</t>
  </si>
  <si>
    <t>125</t>
  </si>
  <si>
    <t xml:space="preserve">Укупан број упута издатих за спец.-конс. преглед </t>
  </si>
  <si>
    <t>512</t>
  </si>
  <si>
    <t>1244</t>
  </si>
  <si>
    <t>ДЗСтари град</t>
  </si>
  <si>
    <t>Број пацијената са акутним коронарним синдромом (АКС)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</si>
</sst>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0.0_);\(0.0\)"/>
    <numFmt numFmtId="170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6"/>
      <color theme="1"/>
      <name val="Arial"/>
      <family val="2"/>
    </font>
    <font>
      <sz val="8"/>
      <name val="Arial"/>
      <family val="2"/>
    </font>
    <font>
      <sz val="8"/>
      <name val="Book Antiqua"/>
      <family val="1"/>
    </font>
    <font>
      <sz val="10"/>
      <name val="Arial"/>
      <family val="2"/>
    </font>
    <font>
      <b/>
      <sz val="8"/>
      <name val="Candara"/>
      <family val="2"/>
    </font>
    <font>
      <sz val="10"/>
      <name val="Arial"/>
      <family val="2"/>
    </font>
    <font>
      <sz val="10"/>
      <name val="SimSun"/>
    </font>
    <font>
      <b/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F3F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C3F3F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C6FED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29" fillId="0" borderId="0"/>
    <xf numFmtId="43" fontId="6" fillId="0" borderId="0" applyFont="0" applyFill="0" applyBorder="0" applyAlignment="0" applyProtection="0"/>
    <xf numFmtId="0" fontId="31" fillId="0" borderId="0"/>
  </cellStyleXfs>
  <cellXfs count="67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9" fillId="0" borderId="7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0" xfId="0" applyFont="1" applyFill="1" applyBorder="1"/>
    <xf numFmtId="165" fontId="3" fillId="0" borderId="0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2" fontId="15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0" fillId="0" borderId="14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right" wrapText="1"/>
    </xf>
    <xf numFmtId="2" fontId="2" fillId="0" borderId="7" xfId="0" applyNumberFormat="1" applyFont="1" applyFill="1" applyBorder="1" applyAlignment="1">
      <alignment horizontal="right" wrapText="1"/>
    </xf>
    <xf numFmtId="0" fontId="0" fillId="0" borderId="7" xfId="0" applyFont="1" applyFill="1" applyBorder="1"/>
    <xf numFmtId="0" fontId="2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/>
    <xf numFmtId="0" fontId="4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65" fontId="0" fillId="0" borderId="0" xfId="0" applyNumberFormat="1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center"/>
    </xf>
    <xf numFmtId="0" fontId="2" fillId="0" borderId="0" xfId="1" applyFont="1" applyFill="1"/>
    <xf numFmtId="2" fontId="1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64" fontId="19" fillId="0" borderId="0" xfId="2" applyNumberFormat="1" applyFont="1" applyFill="1"/>
    <xf numFmtId="0" fontId="17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right" wrapText="1"/>
    </xf>
    <xf numFmtId="2" fontId="17" fillId="0" borderId="7" xfId="0" applyNumberFormat="1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 vertical="center"/>
    </xf>
    <xf numFmtId="0" fontId="24" fillId="0" borderId="0" xfId="0" applyFont="1" applyFill="1"/>
    <xf numFmtId="0" fontId="25" fillId="0" borderId="0" xfId="0" applyFont="1" applyFill="1" applyBorder="1" applyAlignment="1">
      <alignment horizontal="left" vertical="center" wrapText="1"/>
    </xf>
    <xf numFmtId="0" fontId="24" fillId="0" borderId="7" xfId="0" applyFont="1" applyFill="1" applyBorder="1"/>
    <xf numFmtId="0" fontId="10" fillId="0" borderId="0" xfId="0" applyFont="1" applyFill="1" applyBorder="1"/>
    <xf numFmtId="0" fontId="6" fillId="0" borderId="0" xfId="1"/>
    <xf numFmtId="0" fontId="27" fillId="2" borderId="2" xfId="1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0" xfId="1" applyFont="1"/>
    <xf numFmtId="0" fontId="6" fillId="0" borderId="0" xfId="1" applyBorder="1"/>
    <xf numFmtId="0" fontId="6" fillId="0" borderId="0" xfId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2" fontId="20" fillId="0" borderId="0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7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29" fillId="0" borderId="0" xfId="3"/>
    <xf numFmtId="0" fontId="6" fillId="0" borderId="0" xfId="3" applyFont="1"/>
    <xf numFmtId="0" fontId="29" fillId="0" borderId="0" xfId="3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9" fillId="0" borderId="0" xfId="3" applyFont="1" applyFill="1" applyAlignment="1">
      <alignment horizontal="left"/>
    </xf>
    <xf numFmtId="0" fontId="6" fillId="0" borderId="0" xfId="3" applyFont="1" applyBorder="1" applyAlignment="1">
      <alignment horizontal="center" vertical="center"/>
    </xf>
    <xf numFmtId="0" fontId="29" fillId="0" borderId="0" xfId="3" applyBorder="1"/>
    <xf numFmtId="1" fontId="21" fillId="0" borderId="2" xfId="3" applyNumberFormat="1" applyFont="1" applyFill="1" applyBorder="1" applyAlignment="1">
      <alignment horizontal="center" vertical="center" wrapText="1"/>
    </xf>
    <xf numFmtId="1" fontId="21" fillId="0" borderId="2" xfId="2" applyNumberFormat="1" applyFont="1" applyFill="1" applyBorder="1" applyAlignment="1">
      <alignment horizontal="center" vertical="center" wrapText="1"/>
    </xf>
    <xf numFmtId="0" fontId="19" fillId="0" borderId="0" xfId="3" applyFont="1" applyFill="1"/>
    <xf numFmtId="2" fontId="6" fillId="0" borderId="0" xfId="3" applyNumberFormat="1" applyFont="1" applyFill="1"/>
    <xf numFmtId="0" fontId="6" fillId="0" borderId="0" xfId="3" applyFont="1" applyFill="1"/>
    <xf numFmtId="0" fontId="6" fillId="0" borderId="3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2" fontId="29" fillId="0" borderId="0" xfId="3" applyNumberFormat="1"/>
    <xf numFmtId="165" fontId="29" fillId="0" borderId="0" xfId="3" applyNumberFormat="1" applyAlignment="1">
      <alignment horizontal="center"/>
    </xf>
    <xf numFmtId="0" fontId="27" fillId="0" borderId="6" xfId="3" applyFont="1" applyBorder="1" applyAlignment="1">
      <alignment horizontal="center" vertical="center"/>
    </xf>
    <xf numFmtId="0" fontId="29" fillId="0" borderId="0" xfId="3" applyBorder="1" applyAlignment="1">
      <alignment horizontal="right"/>
    </xf>
    <xf numFmtId="0" fontId="29" fillId="0" borderId="0" xfId="3" applyBorder="1" applyAlignment="1">
      <alignment horizontal="left" vertical="top"/>
    </xf>
    <xf numFmtId="0" fontId="2" fillId="0" borderId="0" xfId="3" applyFont="1" applyFill="1" applyBorder="1" applyAlignment="1">
      <alignment horizontal="left" vertical="center" wrapText="1"/>
    </xf>
    <xf numFmtId="0" fontId="29" fillId="0" borderId="0" xfId="3" applyBorder="1" applyAlignment="1">
      <alignment horizontal="center"/>
    </xf>
    <xf numFmtId="0" fontId="6" fillId="0" borderId="0" xfId="3" applyFont="1" applyBorder="1"/>
    <xf numFmtId="0" fontId="6" fillId="0" borderId="0" xfId="1" applyFont="1" applyFill="1"/>
    <xf numFmtId="0" fontId="6" fillId="0" borderId="0" xfId="1" applyBorder="1" applyAlignment="1">
      <alignment vertical="top"/>
    </xf>
    <xf numFmtId="0" fontId="6" fillId="0" borderId="0" xfId="1" applyFont="1" applyBorder="1" applyAlignment="1">
      <alignment vertical="top"/>
    </xf>
    <xf numFmtId="165" fontId="6" fillId="0" borderId="0" xfId="0" applyNumberFormat="1" applyFont="1" applyFill="1" applyBorder="1" applyAlignment="1">
      <alignment horizontal="left" vertical="center" wrapText="1"/>
    </xf>
    <xf numFmtId="0" fontId="31" fillId="0" borderId="0" xfId="5"/>
    <xf numFmtId="0" fontId="31" fillId="0" borderId="0" xfId="5" applyBorder="1" applyAlignment="1">
      <alignment vertical="top"/>
    </xf>
    <xf numFmtId="0" fontId="6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12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wrapText="1"/>
    </xf>
    <xf numFmtId="0" fontId="6" fillId="0" borderId="16" xfId="0" applyFont="1" applyFill="1" applyBorder="1" applyAlignment="1">
      <alignment horizontal="right" wrapText="1"/>
    </xf>
    <xf numFmtId="0" fontId="23" fillId="0" borderId="0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 vertical="top"/>
    </xf>
    <xf numFmtId="1" fontId="2" fillId="0" borderId="0" xfId="0" applyNumberFormat="1" applyFont="1" applyFill="1" applyBorder="1" applyAlignment="1">
      <alignment horizontal="center" wrapText="1"/>
    </xf>
    <xf numFmtId="1" fontId="0" fillId="0" borderId="0" xfId="0" applyNumberFormat="1" applyFont="1" applyFill="1"/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3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165" fontId="3" fillId="2" borderId="0" xfId="3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top"/>
    </xf>
    <xf numFmtId="165" fontId="27" fillId="0" borderId="2" xfId="3" applyNumberFormat="1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7" borderId="0" xfId="3" applyFont="1" applyFill="1" applyBorder="1" applyAlignment="1">
      <alignment horizontal="center" vertical="center"/>
    </xf>
    <xf numFmtId="0" fontId="20" fillId="8" borderId="20" xfId="3" applyFont="1" applyFill="1" applyBorder="1" applyAlignment="1">
      <alignment horizontal="center" vertical="center"/>
    </xf>
    <xf numFmtId="0" fontId="6" fillId="8" borderId="20" xfId="3" applyFont="1" applyFill="1" applyBorder="1" applyAlignment="1">
      <alignment horizontal="center" vertical="center" wrapText="1"/>
    </xf>
    <xf numFmtId="2" fontId="20" fillId="8" borderId="20" xfId="3" applyNumberFormat="1" applyFont="1" applyFill="1" applyBorder="1" applyAlignment="1">
      <alignment horizontal="center" vertical="center" wrapText="1"/>
    </xf>
    <xf numFmtId="0" fontId="20" fillId="8" borderId="20" xfId="3" applyFont="1" applyFill="1" applyBorder="1" applyAlignment="1">
      <alignment horizontal="center" vertical="center" wrapText="1"/>
    </xf>
    <xf numFmtId="0" fontId="2" fillId="6" borderId="0" xfId="3" applyFont="1" applyFill="1" applyBorder="1"/>
    <xf numFmtId="0" fontId="2" fillId="6" borderId="0" xfId="3" applyFont="1" applyFill="1" applyBorder="1" applyAlignment="1">
      <alignment horizontal="center" vertical="center"/>
    </xf>
    <xf numFmtId="165" fontId="3" fillId="6" borderId="0" xfId="3" applyNumberFormat="1" applyFont="1" applyFill="1" applyBorder="1" applyAlignment="1">
      <alignment horizontal="center" vertical="center"/>
    </xf>
    <xf numFmtId="0" fontId="20" fillId="8" borderId="0" xfId="3" applyFont="1" applyFill="1" applyBorder="1" applyAlignment="1">
      <alignment vertical="center"/>
    </xf>
    <xf numFmtId="0" fontId="3" fillId="8" borderId="0" xfId="3" applyFont="1" applyFill="1" applyBorder="1" applyAlignment="1">
      <alignment horizontal="center" vertical="center"/>
    </xf>
    <xf numFmtId="165" fontId="3" fillId="8" borderId="0" xfId="3" applyNumberFormat="1" applyFont="1" applyFill="1" applyBorder="1" applyAlignment="1">
      <alignment horizontal="center" vertical="center"/>
    </xf>
    <xf numFmtId="0" fontId="20" fillId="8" borderId="0" xfId="3" applyFont="1" applyFill="1" applyBorder="1" applyAlignment="1">
      <alignment horizontal="left" vertical="center"/>
    </xf>
    <xf numFmtId="0" fontId="6" fillId="7" borderId="0" xfId="3" applyFont="1" applyFill="1" applyBorder="1"/>
    <xf numFmtId="165" fontId="2" fillId="7" borderId="0" xfId="3" applyNumberFormat="1" applyFont="1" applyFill="1" applyBorder="1" applyAlignment="1">
      <alignment horizontal="center" vertical="center"/>
    </xf>
    <xf numFmtId="0" fontId="2" fillId="8" borderId="20" xfId="3" applyFont="1" applyFill="1" applyBorder="1" applyAlignment="1">
      <alignment horizontal="center" vertical="center" wrapText="1"/>
    </xf>
    <xf numFmtId="2" fontId="3" fillId="8" borderId="20" xfId="3" applyNumberFormat="1" applyFont="1" applyFill="1" applyBorder="1" applyAlignment="1">
      <alignment horizontal="center" vertical="center" wrapText="1"/>
    </xf>
    <xf numFmtId="0" fontId="3" fillId="8" borderId="20" xfId="3" applyFont="1" applyFill="1" applyBorder="1" applyAlignment="1">
      <alignment horizontal="center" vertical="center" wrapText="1"/>
    </xf>
    <xf numFmtId="0" fontId="6" fillId="6" borderId="0" xfId="3" applyFont="1" applyFill="1" applyBorder="1" applyAlignment="1">
      <alignment horizontal="center"/>
    </xf>
    <xf numFmtId="165" fontId="2" fillId="6" borderId="0" xfId="3" applyNumberFormat="1" applyFont="1" applyFill="1" applyBorder="1" applyAlignment="1">
      <alignment horizontal="center"/>
    </xf>
    <xf numFmtId="0" fontId="29" fillId="2" borderId="0" xfId="3" applyFill="1" applyBorder="1"/>
    <xf numFmtId="0" fontId="2" fillId="2" borderId="0" xfId="3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left" vertical="center" wrapText="1"/>
    </xf>
    <xf numFmtId="0" fontId="2" fillId="9" borderId="0" xfId="3" applyFont="1" applyFill="1" applyBorder="1" applyAlignment="1">
      <alignment horizontal="center" vertical="center"/>
    </xf>
    <xf numFmtId="0" fontId="6" fillId="6" borderId="0" xfId="3" applyFont="1" applyFill="1" applyBorder="1"/>
    <xf numFmtId="0" fontId="3" fillId="9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vertical="center" wrapText="1"/>
    </xf>
    <xf numFmtId="0" fontId="6" fillId="8" borderId="4" xfId="3" applyFont="1" applyFill="1" applyBorder="1" applyAlignment="1">
      <alignment horizontal="center" vertical="center" wrapText="1"/>
    </xf>
    <xf numFmtId="2" fontId="20" fillId="8" borderId="4" xfId="3" applyNumberFormat="1" applyFont="1" applyFill="1" applyBorder="1" applyAlignment="1">
      <alignment horizontal="center" vertical="center" wrapText="1"/>
    </xf>
    <xf numFmtId="0" fontId="20" fillId="8" borderId="4" xfId="3" applyFont="1" applyFill="1" applyBorder="1" applyAlignment="1">
      <alignment horizontal="center" vertical="center" wrapText="1"/>
    </xf>
    <xf numFmtId="0" fontId="20" fillId="8" borderId="0" xfId="3" applyFont="1" applyFill="1" applyBorder="1" applyAlignment="1">
      <alignment vertical="center" wrapText="1"/>
    </xf>
    <xf numFmtId="0" fontId="6" fillId="2" borderId="0" xfId="3" applyFont="1" applyFill="1" applyBorder="1" applyAlignment="1">
      <alignment horizontal="center"/>
    </xf>
    <xf numFmtId="0" fontId="6" fillId="6" borderId="0" xfId="3" applyFont="1" applyFill="1" applyBorder="1" applyAlignment="1">
      <alignment horizontal="center" vertical="top"/>
    </xf>
    <xf numFmtId="0" fontId="20" fillId="8" borderId="0" xfId="3" applyFont="1" applyFill="1" applyBorder="1" applyAlignment="1">
      <alignment horizontal="center" vertical="center"/>
    </xf>
    <xf numFmtId="165" fontId="20" fillId="8" borderId="0" xfId="3" applyNumberFormat="1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center" vertical="center" wrapText="1"/>
    </xf>
    <xf numFmtId="2" fontId="20" fillId="11" borderId="4" xfId="1" applyNumberFormat="1" applyFont="1" applyFill="1" applyBorder="1" applyAlignment="1">
      <alignment horizontal="center" vertical="center" wrapText="1"/>
    </xf>
    <xf numFmtId="0" fontId="20" fillId="11" borderId="4" xfId="1" applyFont="1" applyFill="1" applyBorder="1" applyAlignment="1">
      <alignment horizontal="center" vertical="center" wrapText="1"/>
    </xf>
    <xf numFmtId="0" fontId="6" fillId="12" borderId="0" xfId="1" applyFont="1" applyFill="1" applyAlignment="1">
      <alignment horizontal="center"/>
    </xf>
    <xf numFmtId="0" fontId="20" fillId="12" borderId="0" xfId="1" applyFont="1" applyFill="1" applyAlignment="1">
      <alignment horizontal="center"/>
    </xf>
    <xf numFmtId="0" fontId="29" fillId="13" borderId="0" xfId="3" applyFill="1" applyBorder="1"/>
    <xf numFmtId="0" fontId="6" fillId="13" borderId="0" xfId="3" applyFont="1" applyFill="1" applyBorder="1" applyAlignment="1">
      <alignment horizontal="center" vertical="center"/>
    </xf>
    <xf numFmtId="4" fontId="6" fillId="13" borderId="0" xfId="3" applyNumberFormat="1" applyFont="1" applyFill="1" applyBorder="1" applyAlignment="1">
      <alignment horizontal="center" vertical="center"/>
    </xf>
    <xf numFmtId="0" fontId="6" fillId="13" borderId="0" xfId="3" applyFont="1" applyFill="1" applyBorder="1" applyAlignment="1">
      <alignment vertical="center" wrapText="1"/>
    </xf>
    <xf numFmtId="0" fontId="2" fillId="13" borderId="0" xfId="3" applyFont="1" applyFill="1" applyBorder="1" applyAlignment="1">
      <alignment horizontal="center" vertical="center"/>
    </xf>
    <xf numFmtId="0" fontId="19" fillId="13" borderId="0" xfId="3" applyFont="1" applyFill="1" applyAlignment="1">
      <alignment horizontal="left"/>
    </xf>
    <xf numFmtId="0" fontId="6" fillId="13" borderId="3" xfId="3" applyFont="1" applyFill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23" fillId="0" borderId="0" xfId="3" applyFont="1"/>
    <xf numFmtId="0" fontId="6" fillId="12" borderId="0" xfId="1" applyFont="1" applyFill="1" applyBorder="1" applyAlignment="1">
      <alignment vertical="center" wrapText="1"/>
    </xf>
    <xf numFmtId="0" fontId="6" fillId="12" borderId="0" xfId="1" applyFont="1" applyFill="1" applyBorder="1" applyAlignment="1">
      <alignment horizontal="center" vertical="center"/>
    </xf>
    <xf numFmtId="0" fontId="6" fillId="12" borderId="0" xfId="1" applyFont="1" applyFill="1" applyBorder="1" applyAlignment="1">
      <alignment horizontal="center" vertical="center" wrapText="1"/>
    </xf>
    <xf numFmtId="0" fontId="6" fillId="12" borderId="0" xfId="1" applyFill="1" applyBorder="1"/>
    <xf numFmtId="0" fontId="6" fillId="12" borderId="0" xfId="1" applyFill="1" applyAlignment="1">
      <alignment horizontal="center" vertical="center"/>
    </xf>
    <xf numFmtId="0" fontId="20" fillId="11" borderId="5" xfId="1" applyFont="1" applyFill="1" applyBorder="1" applyAlignment="1">
      <alignment horizontal="center" vertical="center"/>
    </xf>
    <xf numFmtId="165" fontId="20" fillId="11" borderId="5" xfId="1" applyNumberFormat="1" applyFont="1" applyFill="1" applyBorder="1" applyAlignment="1">
      <alignment horizontal="center" vertical="center"/>
    </xf>
    <xf numFmtId="0" fontId="20" fillId="11" borderId="5" xfId="1" applyFont="1" applyFill="1" applyBorder="1" applyAlignment="1">
      <alignment vertical="center" wrapText="1"/>
    </xf>
    <xf numFmtId="0" fontId="2" fillId="14" borderId="0" xfId="0" applyFont="1" applyFill="1" applyBorder="1" applyAlignment="1">
      <alignment vertical="center" wrapText="1"/>
    </xf>
    <xf numFmtId="0" fontId="0" fillId="14" borderId="0" xfId="0" applyFont="1" applyFill="1" applyAlignment="1">
      <alignment horizontal="center"/>
    </xf>
    <xf numFmtId="0" fontId="19" fillId="14" borderId="0" xfId="0" applyFont="1" applyFill="1" applyAlignment="1">
      <alignment horizontal="center"/>
    </xf>
    <xf numFmtId="0" fontId="6" fillId="14" borderId="0" xfId="0" applyFont="1" applyFill="1" applyBorder="1" applyAlignment="1">
      <alignment horizontal="left" wrapText="1"/>
    </xf>
    <xf numFmtId="0" fontId="6" fillId="14" borderId="0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left" wrapText="1"/>
    </xf>
    <xf numFmtId="0" fontId="6" fillId="14" borderId="0" xfId="0" applyFont="1" applyFill="1" applyBorder="1" applyAlignment="1">
      <alignment horizontal="center" vertical="top"/>
    </xf>
    <xf numFmtId="0" fontId="2" fillId="14" borderId="0" xfId="0" applyNumberFormat="1" applyFont="1" applyFill="1" applyBorder="1" applyAlignment="1">
      <alignment horizontal="center" wrapText="1"/>
    </xf>
    <xf numFmtId="0" fontId="6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wrapText="1"/>
    </xf>
    <xf numFmtId="0" fontId="29" fillId="13" borderId="0" xfId="3" applyFill="1" applyBorder="1" applyAlignment="1">
      <alignment horizontal="right"/>
    </xf>
    <xf numFmtId="0" fontId="29" fillId="13" borderId="0" xfId="3" applyFill="1" applyBorder="1" applyAlignment="1">
      <alignment horizontal="left" vertical="top"/>
    </xf>
    <xf numFmtId="0" fontId="6" fillId="0" borderId="0" xfId="3" applyFont="1" applyBorder="1" applyAlignment="1">
      <alignment horizontal="left" vertical="top"/>
    </xf>
    <xf numFmtId="3" fontId="6" fillId="0" borderId="0" xfId="3" applyNumberFormat="1" applyFont="1" applyBorder="1" applyAlignment="1">
      <alignment horizontal="center" vertical="center"/>
    </xf>
    <xf numFmtId="1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Fill="1" applyBorder="1" applyAlignment="1">
      <alignment vertical="center" wrapText="1"/>
    </xf>
    <xf numFmtId="0" fontId="6" fillId="0" borderId="0" xfId="3" applyFont="1" applyBorder="1" applyAlignment="1">
      <alignment horizontal="left" vertical="top" indent="1"/>
    </xf>
    <xf numFmtId="0" fontId="27" fillId="0" borderId="2" xfId="3" applyFont="1" applyBorder="1" applyAlignment="1">
      <alignment horizont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3" fillId="9" borderId="0" xfId="3" applyFont="1" applyFill="1" applyBorder="1" applyAlignment="1">
      <alignment horizontal="center" vertical="center" wrapText="1"/>
    </xf>
    <xf numFmtId="0" fontId="2" fillId="9" borderId="0" xfId="3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5" borderId="0" xfId="3" applyFont="1" applyFill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0" fontId="3" fillId="5" borderId="0" xfId="3" applyNumberFormat="1" applyFont="1" applyFill="1" applyBorder="1" applyAlignment="1">
      <alignment vertical="center" wrapText="1"/>
    </xf>
    <xf numFmtId="1" fontId="20" fillId="5" borderId="0" xfId="3" applyNumberFormat="1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8" fillId="5" borderId="0" xfId="3" applyFont="1" applyFill="1" applyBorder="1" applyAlignment="1">
      <alignment vertical="center" wrapText="1"/>
    </xf>
    <xf numFmtId="0" fontId="6" fillId="4" borderId="0" xfId="3" applyFont="1" applyFill="1" applyBorder="1" applyAlignment="1">
      <alignment horizontal="left" vertical="top"/>
    </xf>
    <xf numFmtId="0" fontId="6" fillId="4" borderId="0" xfId="3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>
      <alignment horizontal="center" vertical="center"/>
    </xf>
    <xf numFmtId="1" fontId="6" fillId="4" borderId="0" xfId="3" applyNumberFormat="1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left" vertical="top" indent="1"/>
    </xf>
    <xf numFmtId="0" fontId="6" fillId="4" borderId="0" xfId="3" applyFont="1" applyFill="1" applyBorder="1"/>
    <xf numFmtId="0" fontId="3" fillId="14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vertical="center"/>
    </xf>
    <xf numFmtId="0" fontId="3" fillId="14" borderId="11" xfId="0" applyFont="1" applyFill="1" applyBorder="1" applyAlignment="1">
      <alignment horizontal="center"/>
    </xf>
    <xf numFmtId="0" fontId="3" fillId="14" borderId="5" xfId="0" applyFont="1" applyFill="1" applyBorder="1" applyAlignment="1">
      <alignment vertical="center"/>
    </xf>
    <xf numFmtId="0" fontId="3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20" fillId="13" borderId="4" xfId="1" applyFont="1" applyFill="1" applyBorder="1" applyAlignment="1">
      <alignment horizontal="center" vertical="center" wrapText="1"/>
    </xf>
    <xf numFmtId="0" fontId="29" fillId="13" borderId="6" xfId="3" applyFill="1" applyBorder="1" applyAlignment="1">
      <alignment horizontal="center" vertical="center" wrapText="1"/>
    </xf>
    <xf numFmtId="0" fontId="20" fillId="13" borderId="11" xfId="3" applyFont="1" applyFill="1" applyBorder="1" applyAlignment="1">
      <alignment horizontal="left" vertical="center" wrapText="1"/>
    </xf>
    <xf numFmtId="0" fontId="20" fillId="13" borderId="11" xfId="3" applyFont="1" applyFill="1" applyBorder="1" applyAlignment="1">
      <alignment horizontal="center" vertical="center"/>
    </xf>
    <xf numFmtId="165" fontId="20" fillId="13" borderId="11" xfId="3" applyNumberFormat="1" applyFont="1" applyFill="1" applyBorder="1" applyAlignment="1">
      <alignment horizontal="center" vertical="center"/>
    </xf>
    <xf numFmtId="0" fontId="6" fillId="13" borderId="4" xfId="3" applyFont="1" applyFill="1" applyBorder="1" applyAlignment="1">
      <alignment horizontal="center" vertical="center" wrapText="1"/>
    </xf>
    <xf numFmtId="2" fontId="20" fillId="13" borderId="4" xfId="3" applyNumberFormat="1" applyFont="1" applyFill="1" applyBorder="1" applyAlignment="1">
      <alignment horizontal="center" vertical="center" wrapText="1"/>
    </xf>
    <xf numFmtId="0" fontId="20" fillId="13" borderId="5" xfId="3" applyFont="1" applyFill="1" applyBorder="1" applyAlignment="1">
      <alignment vertical="center" wrapText="1"/>
    </xf>
    <xf numFmtId="166" fontId="20" fillId="13" borderId="5" xfId="4" applyNumberFormat="1" applyFont="1" applyFill="1" applyBorder="1" applyAlignment="1">
      <alignment horizontal="center" vertical="center" wrapText="1"/>
    </xf>
    <xf numFmtId="165" fontId="20" fillId="13" borderId="5" xfId="3" applyNumberFormat="1" applyFont="1" applyFill="1" applyBorder="1" applyAlignment="1">
      <alignment horizontal="center" vertical="center" wrapText="1"/>
    </xf>
    <xf numFmtId="164" fontId="6" fillId="13" borderId="4" xfId="2" applyNumberFormat="1" applyFont="1" applyFill="1" applyBorder="1" applyAlignment="1">
      <alignment horizontal="center" vertical="center" wrapText="1"/>
    </xf>
    <xf numFmtId="0" fontId="20" fillId="13" borderId="4" xfId="3" applyFont="1" applyFill="1" applyBorder="1" applyAlignment="1">
      <alignment horizontal="center" vertical="center" wrapText="1"/>
    </xf>
    <xf numFmtId="0" fontId="20" fillId="13" borderId="11" xfId="3" applyFont="1" applyFill="1" applyBorder="1" applyAlignment="1">
      <alignment vertical="center" wrapText="1"/>
    </xf>
    <xf numFmtId="166" fontId="20" fillId="13" borderId="11" xfId="4" applyNumberFormat="1" applyFont="1" applyFill="1" applyBorder="1" applyAlignment="1">
      <alignment horizontal="center" vertical="center" wrapText="1"/>
    </xf>
    <xf numFmtId="2" fontId="20" fillId="13" borderId="11" xfId="3" applyNumberFormat="1" applyFont="1" applyFill="1" applyBorder="1" applyAlignment="1">
      <alignment horizontal="center" vertical="center" wrapText="1"/>
    </xf>
    <xf numFmtId="0" fontId="3" fillId="10" borderId="0" xfId="1" applyFont="1" applyFill="1" applyBorder="1" applyAlignment="1">
      <alignment horizontal="center" vertical="center" wrapText="1"/>
    </xf>
    <xf numFmtId="0" fontId="2" fillId="10" borderId="0" xfId="1" applyFont="1" applyFill="1" applyBorder="1" applyAlignment="1">
      <alignment horizontal="center" vertical="center" wrapText="1"/>
    </xf>
    <xf numFmtId="2" fontId="3" fillId="10" borderId="0" xfId="1" applyNumberFormat="1" applyFont="1" applyFill="1" applyBorder="1" applyAlignment="1">
      <alignment horizontal="center" vertical="center" wrapText="1"/>
    </xf>
    <xf numFmtId="0" fontId="6" fillId="16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18" borderId="0" xfId="0" applyFont="1" applyFill="1" applyBorder="1" applyAlignment="1">
      <alignment horizontal="center" vertical="center" wrapText="1"/>
    </xf>
    <xf numFmtId="0" fontId="2" fillId="19" borderId="0" xfId="1" applyFont="1" applyFill="1" applyBorder="1" applyAlignment="1">
      <alignment horizontal="center" vertical="center" wrapText="1"/>
    </xf>
    <xf numFmtId="0" fontId="2" fillId="19" borderId="0" xfId="0" applyFont="1" applyFill="1" applyBorder="1" applyAlignment="1">
      <alignment horizontal="center" vertical="center" wrapText="1"/>
    </xf>
    <xf numFmtId="2" fontId="2" fillId="18" borderId="0" xfId="0" applyNumberFormat="1" applyFont="1" applyFill="1" applyBorder="1" applyAlignment="1">
      <alignment horizontal="center" vertical="center" wrapText="1"/>
    </xf>
    <xf numFmtId="0" fontId="3" fillId="19" borderId="0" xfId="1" applyFont="1" applyFill="1" applyBorder="1" applyAlignment="1">
      <alignment horizontal="center" vertical="center" wrapText="1"/>
    </xf>
    <xf numFmtId="0" fontId="3" fillId="19" borderId="0" xfId="0" applyFont="1" applyFill="1" applyBorder="1" applyAlignment="1">
      <alignment horizontal="center" vertical="center" wrapText="1"/>
    </xf>
    <xf numFmtId="0" fontId="3" fillId="15" borderId="0" xfId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right" wrapText="1"/>
    </xf>
    <xf numFmtId="2" fontId="2" fillId="17" borderId="0" xfId="0" applyNumberFormat="1" applyFont="1" applyFill="1" applyBorder="1" applyAlignment="1">
      <alignment horizontal="right" wrapText="1"/>
    </xf>
    <xf numFmtId="0" fontId="2" fillId="17" borderId="0" xfId="0" applyFont="1" applyFill="1" applyBorder="1" applyAlignment="1">
      <alignment horizontal="center" wrapText="1"/>
    </xf>
    <xf numFmtId="2" fontId="2" fillId="17" borderId="0" xfId="0" applyNumberFormat="1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2" fillId="0" borderId="0" xfId="5" applyFont="1" applyFill="1" applyBorder="1"/>
    <xf numFmtId="0" fontId="6" fillId="0" borderId="0" xfId="5" applyFont="1" applyBorder="1" applyAlignment="1">
      <alignment horizontal="center" vertical="top"/>
    </xf>
    <xf numFmtId="0" fontId="6" fillId="0" borderId="0" xfId="5" applyFont="1" applyBorder="1" applyAlignment="1">
      <alignment horizontal="center"/>
    </xf>
    <xf numFmtId="0" fontId="6" fillId="0" borderId="0" xfId="5" applyFont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27" fillId="0" borderId="2" xfId="5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27" fillId="0" borderId="2" xfId="1" applyFont="1" applyBorder="1" applyAlignment="1">
      <alignment horizontal="center" vertical="top"/>
    </xf>
    <xf numFmtId="0" fontId="3" fillId="15" borderId="0" xfId="5" applyFont="1" applyFill="1" applyBorder="1" applyAlignment="1">
      <alignment horizontal="center" vertical="center" wrapText="1"/>
    </xf>
    <xf numFmtId="0" fontId="2" fillId="15" borderId="0" xfId="5" applyFont="1" applyFill="1" applyBorder="1"/>
    <xf numFmtId="0" fontId="6" fillId="15" borderId="0" xfId="5" applyFont="1" applyFill="1" applyBorder="1" applyAlignment="1">
      <alignment horizontal="center" vertical="top"/>
    </xf>
    <xf numFmtId="0" fontId="6" fillId="15" borderId="0" xfId="5" applyFont="1" applyFill="1" applyBorder="1" applyAlignment="1">
      <alignment horizontal="center"/>
    </xf>
    <xf numFmtId="0" fontId="3" fillId="20" borderId="0" xfId="5" applyFont="1" applyFill="1" applyBorder="1" applyAlignment="1">
      <alignment vertical="center"/>
    </xf>
    <xf numFmtId="0" fontId="3" fillId="20" borderId="0" xfId="5" applyFont="1" applyFill="1" applyBorder="1" applyAlignment="1">
      <alignment horizontal="center" vertical="center"/>
    </xf>
    <xf numFmtId="165" fontId="20" fillId="20" borderId="0" xfId="5" applyNumberFormat="1" applyFont="1" applyFill="1" applyBorder="1" applyAlignment="1">
      <alignment horizontal="center" vertical="center"/>
    </xf>
    <xf numFmtId="0" fontId="20" fillId="20" borderId="0" xfId="5" applyFont="1" applyFill="1" applyBorder="1" applyAlignment="1">
      <alignment horizontal="center" vertical="center"/>
    </xf>
    <xf numFmtId="0" fontId="3" fillId="20" borderId="0" xfId="1" applyFont="1" applyFill="1" applyBorder="1" applyAlignment="1">
      <alignment vertical="center"/>
    </xf>
    <xf numFmtId="0" fontId="3" fillId="20" borderId="0" xfId="1" applyFont="1" applyFill="1" applyBorder="1" applyAlignment="1">
      <alignment horizontal="center" vertical="center"/>
    </xf>
    <xf numFmtId="0" fontId="20" fillId="20" borderId="0" xfId="1" applyFont="1" applyFill="1" applyBorder="1" applyAlignment="1">
      <alignment horizontal="center" vertical="center"/>
    </xf>
    <xf numFmtId="0" fontId="3" fillId="20" borderId="0" xfId="1" applyFont="1" applyFill="1" applyBorder="1" applyAlignment="1">
      <alignment horizontal="left" vertical="center" wrapText="1"/>
    </xf>
    <xf numFmtId="0" fontId="31" fillId="2" borderId="0" xfId="5" applyFill="1"/>
    <xf numFmtId="0" fontId="8" fillId="15" borderId="0" xfId="1" applyFont="1" applyFill="1" applyBorder="1" applyAlignment="1">
      <alignment horizontal="center" vertical="center" wrapText="1"/>
    </xf>
    <xf numFmtId="0" fontId="2" fillId="15" borderId="0" xfId="1" applyFont="1" applyFill="1" applyBorder="1" applyAlignment="1">
      <alignment vertical="center" wrapText="1"/>
    </xf>
    <xf numFmtId="0" fontId="6" fillId="15" borderId="0" xfId="1" applyFont="1" applyFill="1" applyBorder="1" applyAlignment="1">
      <alignment horizontal="center" vertical="center"/>
    </xf>
    <xf numFmtId="0" fontId="6" fillId="15" borderId="0" xfId="1" applyFont="1" applyFill="1" applyBorder="1" applyAlignment="1">
      <alignment horizontal="center" vertical="top"/>
    </xf>
    <xf numFmtId="0" fontId="6" fillId="15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/>
    </xf>
    <xf numFmtId="1" fontId="2" fillId="21" borderId="0" xfId="0" applyNumberFormat="1" applyFont="1" applyFill="1" applyBorder="1" applyAlignment="1">
      <alignment horizontal="center" vertical="center"/>
    </xf>
    <xf numFmtId="0" fontId="2" fillId="21" borderId="0" xfId="0" applyFont="1" applyFill="1" applyBorder="1" applyAlignment="1">
      <alignment horizontal="center" vertical="center" wrapText="1"/>
    </xf>
    <xf numFmtId="0" fontId="3" fillId="21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wrapText="1"/>
    </xf>
    <xf numFmtId="2" fontId="17" fillId="2" borderId="0" xfId="0" applyNumberFormat="1" applyFont="1" applyFill="1" applyBorder="1" applyAlignment="1">
      <alignment horizontal="center" wrapText="1"/>
    </xf>
    <xf numFmtId="1" fontId="17" fillId="21" borderId="0" xfId="0" applyNumberFormat="1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1" fontId="3" fillId="21" borderId="0" xfId="0" applyNumberFormat="1" applyFont="1" applyFill="1" applyBorder="1" applyAlignment="1">
      <alignment horizontal="center" vertical="center"/>
    </xf>
    <xf numFmtId="1" fontId="5" fillId="21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1" fontId="0" fillId="21" borderId="0" xfId="0" applyNumberFormat="1" applyFont="1" applyFill="1" applyBorder="1" applyAlignment="1">
      <alignment horizontal="center"/>
    </xf>
    <xf numFmtId="2" fontId="3" fillId="21" borderId="0" xfId="0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vertical="top"/>
    </xf>
    <xf numFmtId="0" fontId="7" fillId="0" borderId="0" xfId="1" applyFont="1" applyFill="1" applyBorder="1" applyAlignment="1">
      <alignment horizontal="left" vertical="center"/>
    </xf>
    <xf numFmtId="0" fontId="6" fillId="13" borderId="0" xfId="3" applyFont="1" applyFill="1" applyBorder="1"/>
    <xf numFmtId="0" fontId="23" fillId="0" borderId="0" xfId="1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wrapText="1"/>
    </xf>
    <xf numFmtId="0" fontId="3" fillId="23" borderId="1" xfId="1" applyFont="1" applyFill="1" applyBorder="1" applyAlignment="1">
      <alignment horizontal="center" vertical="center" wrapText="1"/>
    </xf>
    <xf numFmtId="0" fontId="2" fillId="23" borderId="1" xfId="1" applyFont="1" applyFill="1" applyBorder="1" applyAlignment="1">
      <alignment horizontal="center" vertical="center" wrapText="1"/>
    </xf>
    <xf numFmtId="0" fontId="6" fillId="22" borderId="0" xfId="1" applyFill="1" applyBorder="1" applyAlignment="1">
      <alignment vertical="center"/>
    </xf>
    <xf numFmtId="0" fontId="6" fillId="22" borderId="0" xfId="1" applyFont="1" applyFill="1" applyBorder="1" applyAlignment="1">
      <alignment horizontal="center" vertical="center"/>
    </xf>
    <xf numFmtId="0" fontId="3" fillId="23" borderId="0" xfId="1" applyFont="1" applyFill="1" applyBorder="1" applyAlignment="1">
      <alignment horizontal="left" vertical="center"/>
    </xf>
    <xf numFmtId="0" fontId="20" fillId="23" borderId="0" xfId="1" applyFont="1" applyFill="1" applyBorder="1" applyAlignment="1">
      <alignment horizontal="center" vertical="center"/>
    </xf>
    <xf numFmtId="1" fontId="20" fillId="23" borderId="0" xfId="1" applyNumberFormat="1" applyFont="1" applyFill="1" applyBorder="1" applyAlignment="1">
      <alignment horizontal="center" vertical="center"/>
    </xf>
    <xf numFmtId="0" fontId="2" fillId="22" borderId="0" xfId="1" applyFont="1" applyFill="1" applyBorder="1" applyAlignment="1">
      <alignment vertical="center"/>
    </xf>
    <xf numFmtId="0" fontId="3" fillId="23" borderId="5" xfId="1" applyFont="1" applyFill="1" applyBorder="1" applyAlignment="1">
      <alignment horizontal="left" vertical="center"/>
    </xf>
    <xf numFmtId="0" fontId="20" fillId="23" borderId="5" xfId="1" applyFont="1" applyFill="1" applyBorder="1" applyAlignment="1">
      <alignment horizontal="center" vertical="center"/>
    </xf>
    <xf numFmtId="1" fontId="20" fillId="23" borderId="5" xfId="1" applyNumberFormat="1" applyFont="1" applyFill="1" applyBorder="1" applyAlignment="1">
      <alignment horizontal="center" vertical="center"/>
    </xf>
    <xf numFmtId="0" fontId="6" fillId="2" borderId="0" xfId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3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3" fillId="23" borderId="4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3" fillId="23" borderId="5" xfId="1" applyFont="1" applyFill="1" applyBorder="1"/>
    <xf numFmtId="0" fontId="3" fillId="23" borderId="5" xfId="1" applyNumberFormat="1" applyFont="1" applyFill="1" applyBorder="1" applyAlignment="1">
      <alignment horizontal="center" vertical="center"/>
    </xf>
    <xf numFmtId="0" fontId="3" fillId="23" borderId="5" xfId="1" applyFont="1" applyFill="1" applyBorder="1" applyAlignment="1">
      <alignment horizontal="center" vertical="center"/>
    </xf>
    <xf numFmtId="0" fontId="6" fillId="22" borderId="0" xfId="1" applyFont="1" applyFill="1" applyBorder="1" applyAlignment="1">
      <alignment vertical="center"/>
    </xf>
    <xf numFmtId="0" fontId="10" fillId="22" borderId="0" xfId="1" applyFont="1" applyFill="1" applyBorder="1" applyAlignment="1">
      <alignment horizontal="center" vertical="center" wrapText="1"/>
    </xf>
    <xf numFmtId="0" fontId="2" fillId="22" borderId="0" xfId="1" applyFont="1" applyFill="1" applyBorder="1"/>
    <xf numFmtId="0" fontId="8" fillId="10" borderId="4" xfId="0" applyFont="1" applyFill="1" applyBorder="1" applyAlignment="1">
      <alignment horizontal="center" vertical="center" wrapText="1"/>
    </xf>
    <xf numFmtId="3" fontId="8" fillId="10" borderId="4" xfId="0" applyNumberFormat="1" applyFont="1" applyFill="1" applyBorder="1" applyAlignment="1">
      <alignment horizontal="center" vertical="center" wrapText="1"/>
    </xf>
    <xf numFmtId="0" fontId="6" fillId="16" borderId="0" xfId="1" applyFill="1" applyBorder="1" applyAlignment="1">
      <alignment vertical="center"/>
    </xf>
    <xf numFmtId="0" fontId="2" fillId="16" borderId="0" xfId="0" applyFont="1" applyFill="1" applyAlignment="1">
      <alignment horizontal="center" vertical="center"/>
    </xf>
    <xf numFmtId="0" fontId="6" fillId="9" borderId="0" xfId="1" applyFill="1" applyBorder="1" applyAlignment="1">
      <alignment vertical="center"/>
    </xf>
    <xf numFmtId="0" fontId="2" fillId="16" borderId="0" xfId="0" applyFont="1" applyFill="1" applyBorder="1" applyAlignment="1">
      <alignment vertical="center" wrapText="1"/>
    </xf>
    <xf numFmtId="0" fontId="6" fillId="16" borderId="7" xfId="0" applyFont="1" applyFill="1" applyBorder="1" applyAlignment="1">
      <alignment horizontal="center" wrapText="1"/>
    </xf>
    <xf numFmtId="0" fontId="4" fillId="16" borderId="0" xfId="0" applyFont="1" applyFill="1" applyBorder="1" applyAlignment="1">
      <alignment vertical="center" wrapText="1"/>
    </xf>
    <xf numFmtId="0" fontId="2" fillId="16" borderId="5" xfId="0" applyFont="1" applyFill="1" applyBorder="1" applyAlignment="1">
      <alignment horizontal="center" vertical="center"/>
    </xf>
    <xf numFmtId="0" fontId="17" fillId="16" borderId="13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vertical="center" wrapText="1"/>
    </xf>
    <xf numFmtId="3" fontId="6" fillId="10" borderId="0" xfId="0" applyNumberFormat="1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1" fontId="6" fillId="9" borderId="0" xfId="0" applyNumberFormat="1" applyFont="1" applyFill="1" applyBorder="1" applyAlignment="1">
      <alignment horizontal="center" vertical="center"/>
    </xf>
    <xf numFmtId="1" fontId="2" fillId="9" borderId="0" xfId="0" applyNumberFormat="1" applyFont="1" applyFill="1" applyBorder="1" applyAlignment="1">
      <alignment horizontal="center"/>
    </xf>
    <xf numFmtId="1" fontId="6" fillId="9" borderId="0" xfId="0" applyNumberFormat="1" applyFont="1" applyFill="1" applyBorder="1" applyAlignment="1">
      <alignment horizontal="center" vertical="top"/>
    </xf>
    <xf numFmtId="0" fontId="2" fillId="9" borderId="0" xfId="0" applyFont="1" applyFill="1" applyBorder="1"/>
    <xf numFmtId="0" fontId="2" fillId="9" borderId="0" xfId="0" applyFont="1" applyFill="1" applyBorder="1" applyAlignment="1">
      <alignment wrapText="1"/>
    </xf>
    <xf numFmtId="1" fontId="2" fillId="9" borderId="0" xfId="0" applyNumberFormat="1" applyFont="1" applyFill="1" applyBorder="1" applyAlignment="1">
      <alignment horizontal="center" wrapText="1"/>
    </xf>
    <xf numFmtId="1" fontId="2" fillId="17" borderId="0" xfId="0" applyNumberFormat="1" applyFont="1" applyFill="1" applyBorder="1" applyAlignment="1">
      <alignment horizontal="center"/>
    </xf>
    <xf numFmtId="0" fontId="6" fillId="7" borderId="0" xfId="1" applyFill="1" applyBorder="1" applyAlignment="1">
      <alignment vertical="center"/>
    </xf>
    <xf numFmtId="0" fontId="2" fillId="7" borderId="0" xfId="0" applyFont="1" applyFill="1" applyBorder="1" applyAlignment="1">
      <alignment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right" wrapText="1"/>
    </xf>
    <xf numFmtId="0" fontId="2" fillId="15" borderId="0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horizontal="right" wrapText="1"/>
    </xf>
    <xf numFmtId="0" fontId="23" fillId="7" borderId="0" xfId="0" applyFont="1" applyFill="1" applyBorder="1" applyAlignment="1">
      <alignment horizontal="center" vertical="top"/>
    </xf>
    <xf numFmtId="0" fontId="19" fillId="7" borderId="0" xfId="0" applyFont="1" applyFill="1" applyAlignment="1">
      <alignment horizontal="center"/>
    </xf>
    <xf numFmtId="0" fontId="23" fillId="7" borderId="0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15" borderId="0" xfId="0" applyFont="1" applyFill="1" applyBorder="1" applyAlignment="1">
      <alignment horizontal="center" vertical="top"/>
    </xf>
    <xf numFmtId="0" fontId="19" fillId="15" borderId="0" xfId="0" applyFont="1" applyFill="1" applyAlignment="1">
      <alignment horizontal="center"/>
    </xf>
    <xf numFmtId="0" fontId="23" fillId="15" borderId="0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2" fillId="17" borderId="0" xfId="0" applyFont="1" applyFill="1" applyBorder="1"/>
    <xf numFmtId="0" fontId="3" fillId="17" borderId="5" xfId="0" applyFont="1" applyFill="1" applyBorder="1" applyAlignment="1">
      <alignment vertical="center"/>
    </xf>
    <xf numFmtId="0" fontId="8" fillId="24" borderId="4" xfId="0" applyFont="1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 wrapText="1"/>
    </xf>
    <xf numFmtId="0" fontId="4" fillId="24" borderId="4" xfId="0" applyFont="1" applyFill="1" applyBorder="1" applyAlignment="1">
      <alignment horizontal="center" vertical="center" wrapText="1"/>
    </xf>
    <xf numFmtId="0" fontId="6" fillId="12" borderId="0" xfId="1" applyFill="1" applyBorder="1" applyAlignment="1">
      <alignment vertical="center"/>
    </xf>
    <xf numFmtId="0" fontId="17" fillId="12" borderId="15" xfId="0" applyFont="1" applyFill="1" applyBorder="1" applyAlignment="1">
      <alignment horizontal="center" wrapText="1"/>
    </xf>
    <xf numFmtId="0" fontId="17" fillId="12" borderId="7" xfId="0" applyFont="1" applyFill="1" applyBorder="1" applyAlignment="1">
      <alignment horizontal="center" wrapText="1"/>
    </xf>
    <xf numFmtId="0" fontId="17" fillId="12" borderId="21" xfId="0" applyFont="1" applyFill="1" applyBorder="1" applyAlignment="1">
      <alignment horizontal="center" wrapText="1"/>
    </xf>
    <xf numFmtId="0" fontId="8" fillId="25" borderId="0" xfId="0" applyFont="1" applyFill="1" applyBorder="1" applyAlignment="1"/>
    <xf numFmtId="0" fontId="8" fillId="25" borderId="0" xfId="0" applyFont="1" applyFill="1" applyBorder="1" applyAlignment="1">
      <alignment horizontal="center"/>
    </xf>
    <xf numFmtId="0" fontId="8" fillId="24" borderId="0" xfId="0" applyFont="1" applyFill="1" applyBorder="1" applyAlignment="1"/>
    <xf numFmtId="0" fontId="8" fillId="24" borderId="0" xfId="0" applyFont="1" applyFill="1" applyBorder="1" applyAlignment="1">
      <alignment horizontal="center"/>
    </xf>
    <xf numFmtId="1" fontId="8" fillId="24" borderId="0" xfId="2" applyNumberFormat="1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vertical="center" wrapText="1"/>
    </xf>
    <xf numFmtId="0" fontId="17" fillId="24" borderId="15" xfId="0" applyFont="1" applyFill="1" applyBorder="1" applyAlignment="1">
      <alignment horizontal="center" wrapText="1"/>
    </xf>
    <xf numFmtId="0" fontId="2" fillId="12" borderId="0" xfId="0" applyFont="1" applyFill="1" applyBorder="1" applyAlignment="1">
      <alignment vertical="center" wrapText="1"/>
    </xf>
    <xf numFmtId="1" fontId="8" fillId="25" borderId="0" xfId="0" applyNumberFormat="1" applyFont="1" applyFill="1" applyBorder="1" applyAlignment="1">
      <alignment horizontal="center" vertical="center"/>
    </xf>
    <xf numFmtId="0" fontId="8" fillId="25" borderId="3" xfId="0" applyFont="1" applyFill="1" applyBorder="1" applyAlignment="1"/>
    <xf numFmtId="0" fontId="8" fillId="25" borderId="3" xfId="0" applyFont="1" applyFill="1" applyBorder="1" applyAlignment="1">
      <alignment horizontal="center"/>
    </xf>
    <xf numFmtId="1" fontId="8" fillId="25" borderId="3" xfId="0" applyNumberFormat="1" applyFont="1" applyFill="1" applyBorder="1" applyAlignment="1">
      <alignment horizontal="center"/>
    </xf>
    <xf numFmtId="0" fontId="6" fillId="6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/>
    </xf>
    <xf numFmtId="0" fontId="2" fillId="6" borderId="0" xfId="3" applyNumberFormat="1" applyFont="1" applyFill="1" applyBorder="1" applyAlignment="1">
      <alignment horizontal="center" vertical="center"/>
    </xf>
    <xf numFmtId="0" fontId="6" fillId="6" borderId="0" xfId="3" applyNumberFormat="1" applyFont="1" applyFill="1" applyBorder="1" applyAlignment="1">
      <alignment horizontal="center"/>
    </xf>
    <xf numFmtId="0" fontId="6" fillId="0" borderId="0" xfId="3" applyNumberFormat="1" applyFont="1" applyBorder="1" applyAlignment="1">
      <alignment horizontal="center"/>
    </xf>
    <xf numFmtId="0" fontId="2" fillId="2" borderId="0" xfId="3" applyNumberFormat="1" applyFont="1" applyFill="1" applyBorder="1" applyAlignment="1">
      <alignment horizontal="center" vertical="center"/>
    </xf>
    <xf numFmtId="165" fontId="2" fillId="6" borderId="0" xfId="3" applyNumberFormat="1" applyFont="1" applyFill="1" applyBorder="1" applyAlignment="1">
      <alignment horizontal="center" vertical="center"/>
    </xf>
    <xf numFmtId="165" fontId="19" fillId="14" borderId="0" xfId="0" applyNumberFormat="1" applyFont="1" applyFill="1" applyAlignment="1">
      <alignment horizontal="center"/>
    </xf>
    <xf numFmtId="165" fontId="2" fillId="14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29" fillId="13" borderId="0" xfId="3" applyNumberFormat="1" applyFill="1" applyBorder="1" applyAlignment="1">
      <alignment horizontal="right"/>
    </xf>
    <xf numFmtId="165" fontId="6" fillId="15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15" borderId="0" xfId="1" applyNumberFormat="1" applyFont="1" applyFill="1" applyBorder="1" applyAlignment="1">
      <alignment horizontal="center" vertical="top"/>
    </xf>
    <xf numFmtId="165" fontId="6" fillId="15" borderId="0" xfId="1" applyNumberFormat="1" applyFont="1" applyFill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165" fontId="19" fillId="0" borderId="0" xfId="0" applyNumberFormat="1" applyFont="1" applyFill="1" applyAlignment="1">
      <alignment horizontal="center"/>
    </xf>
    <xf numFmtId="165" fontId="3" fillId="14" borderId="11" xfId="0" applyNumberFormat="1" applyFont="1" applyFill="1" applyBorder="1" applyAlignment="1">
      <alignment horizontal="center" vertical="center" wrapText="1"/>
    </xf>
    <xf numFmtId="165" fontId="6" fillId="14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Border="1" applyAlignment="1">
      <alignment horizontal="center" vertical="top"/>
    </xf>
    <xf numFmtId="165" fontId="2" fillId="14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Alignment="1">
      <alignment horizontal="center" vertical="center"/>
    </xf>
    <xf numFmtId="165" fontId="6" fillId="14" borderId="0" xfId="0" applyNumberFormat="1" applyFont="1" applyFill="1" applyBorder="1" applyAlignment="1">
      <alignment horizontal="center" vertical="top"/>
    </xf>
    <xf numFmtId="165" fontId="2" fillId="14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6" fillId="14" borderId="0" xfId="0" applyNumberFormat="1" applyFont="1" applyFill="1" applyBorder="1" applyAlignment="1">
      <alignment horizontal="center" vertical="center"/>
    </xf>
    <xf numFmtId="165" fontId="3" fillId="14" borderId="5" xfId="0" applyNumberFormat="1" applyFont="1" applyFill="1" applyBorder="1" applyAlignment="1">
      <alignment horizontal="center" vertical="center" wrapText="1"/>
    </xf>
    <xf numFmtId="165" fontId="29" fillId="0" borderId="0" xfId="3" applyNumberFormat="1" applyBorder="1" applyAlignment="1">
      <alignment horizontal="right"/>
    </xf>
    <xf numFmtId="165" fontId="29" fillId="0" borderId="0" xfId="3" applyNumberFormat="1" applyBorder="1" applyAlignment="1">
      <alignment horizontal="left" vertical="top"/>
    </xf>
    <xf numFmtId="165" fontId="29" fillId="13" borderId="0" xfId="3" applyNumberFormat="1" applyFill="1" applyBorder="1" applyAlignment="1">
      <alignment horizontal="left" vertical="top"/>
    </xf>
    <xf numFmtId="165" fontId="6" fillId="4" borderId="0" xfId="3" applyNumberFormat="1" applyFont="1" applyFill="1" applyBorder="1" applyAlignment="1">
      <alignment horizontal="center" vertical="center"/>
    </xf>
    <xf numFmtId="165" fontId="20" fillId="5" borderId="0" xfId="3" applyNumberFormat="1" applyFont="1" applyFill="1" applyBorder="1" applyAlignment="1">
      <alignment horizontal="center" vertical="center"/>
    </xf>
    <xf numFmtId="0" fontId="6" fillId="16" borderId="0" xfId="1" applyNumberFormat="1" applyFont="1" applyFill="1" applyBorder="1" applyAlignment="1">
      <alignment horizontal="center" vertical="center"/>
    </xf>
    <xf numFmtId="165" fontId="6" fillId="16" borderId="0" xfId="1" applyNumberFormat="1" applyFont="1" applyFill="1" applyBorder="1" applyAlignment="1">
      <alignment horizontal="center" vertical="center"/>
    </xf>
    <xf numFmtId="165" fontId="2" fillId="18" borderId="0" xfId="0" applyNumberFormat="1" applyFont="1" applyFill="1" applyBorder="1" applyAlignment="1">
      <alignment horizontal="center" vertical="center" wrapText="1"/>
    </xf>
    <xf numFmtId="165" fontId="6" fillId="15" borderId="0" xfId="5" applyNumberFormat="1" applyFont="1" applyFill="1" applyBorder="1" applyAlignment="1">
      <alignment horizontal="center" vertical="top"/>
    </xf>
    <xf numFmtId="165" fontId="6" fillId="0" borderId="0" xfId="5" applyNumberFormat="1" applyFont="1" applyBorder="1" applyAlignment="1">
      <alignment horizontal="center"/>
    </xf>
    <xf numFmtId="165" fontId="6" fillId="15" borderId="0" xfId="5" applyNumberFormat="1" applyFont="1" applyFill="1" applyBorder="1" applyAlignment="1">
      <alignment horizontal="center"/>
    </xf>
    <xf numFmtId="165" fontId="6" fillId="0" borderId="0" xfId="5" applyNumberFormat="1" applyFont="1" applyBorder="1" applyAlignment="1">
      <alignment horizontal="center" vertical="top"/>
    </xf>
    <xf numFmtId="165" fontId="6" fillId="0" borderId="0" xfId="5" applyNumberFormat="1" applyFont="1" applyBorder="1" applyAlignment="1">
      <alignment horizontal="center" vertical="center"/>
    </xf>
    <xf numFmtId="1" fontId="6" fillId="15" borderId="0" xfId="5" applyNumberFormat="1" applyFont="1" applyFill="1" applyBorder="1" applyAlignment="1">
      <alignment horizontal="center" vertical="top"/>
    </xf>
    <xf numFmtId="1" fontId="6" fillId="0" borderId="0" xfId="5" applyNumberFormat="1" applyFont="1" applyBorder="1" applyAlignment="1">
      <alignment horizontal="center" vertical="center"/>
    </xf>
    <xf numFmtId="165" fontId="3" fillId="20" borderId="0" xfId="1" applyNumberFormat="1" applyFont="1" applyFill="1" applyBorder="1" applyAlignment="1">
      <alignment horizontal="center" vertical="center"/>
    </xf>
    <xf numFmtId="165" fontId="20" fillId="20" borderId="0" xfId="1" applyNumberFormat="1" applyFont="1" applyFill="1" applyBorder="1" applyAlignment="1">
      <alignment horizontal="center" vertical="center"/>
    </xf>
    <xf numFmtId="165" fontId="17" fillId="2" borderId="0" xfId="0" applyNumberFormat="1" applyFont="1" applyFill="1" applyBorder="1" applyAlignment="1">
      <alignment horizontal="center" vertical="center" wrapText="1"/>
    </xf>
    <xf numFmtId="165" fontId="17" fillId="21" borderId="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5" fontId="5" fillId="21" borderId="0" xfId="0" applyNumberFormat="1" applyFont="1" applyFill="1" applyBorder="1" applyAlignment="1">
      <alignment horizontal="center" vertical="center"/>
    </xf>
    <xf numFmtId="165" fontId="6" fillId="22" borderId="0" xfId="1" applyNumberFormat="1" applyFont="1" applyFill="1" applyBorder="1" applyAlignment="1">
      <alignment horizontal="center" vertical="center"/>
    </xf>
    <xf numFmtId="165" fontId="20" fillId="23" borderId="0" xfId="1" applyNumberFormat="1" applyFont="1" applyFill="1" applyBorder="1" applyAlignment="1">
      <alignment horizontal="center" vertical="center"/>
    </xf>
    <xf numFmtId="165" fontId="20" fillId="23" borderId="5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165" fontId="3" fillId="23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wrapText="1"/>
    </xf>
    <xf numFmtId="165" fontId="3" fillId="23" borderId="5" xfId="1" applyNumberFormat="1" applyFont="1" applyFill="1" applyBorder="1" applyAlignment="1">
      <alignment horizontal="center" vertical="center"/>
    </xf>
    <xf numFmtId="165" fontId="2" fillId="16" borderId="0" xfId="0" applyNumberFormat="1" applyFont="1" applyFill="1" applyAlignment="1">
      <alignment horizontal="center" vertical="center"/>
    </xf>
    <xf numFmtId="165" fontId="6" fillId="10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wrapText="1"/>
    </xf>
    <xf numFmtId="165" fontId="6" fillId="16" borderId="7" xfId="0" applyNumberFormat="1" applyFont="1" applyFill="1" applyBorder="1" applyAlignment="1">
      <alignment horizontal="center" wrapText="1"/>
    </xf>
    <xf numFmtId="165" fontId="6" fillId="2" borderId="7" xfId="0" applyNumberFormat="1" applyFont="1" applyFill="1" applyBorder="1" applyAlignment="1">
      <alignment horizontal="center" wrapText="1"/>
    </xf>
    <xf numFmtId="165" fontId="6" fillId="16" borderId="7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165" fontId="6" fillId="2" borderId="16" xfId="0" applyNumberFormat="1" applyFont="1" applyFill="1" applyBorder="1" applyAlignment="1">
      <alignment horizontal="center" vertical="center" wrapText="1"/>
    </xf>
    <xf numFmtId="165" fontId="17" fillId="16" borderId="13" xfId="0" applyNumberFormat="1" applyFont="1" applyFill="1" applyBorder="1" applyAlignment="1">
      <alignment horizontal="center" vertical="center" wrapText="1"/>
    </xf>
    <xf numFmtId="1" fontId="3" fillId="17" borderId="5" xfId="0" applyNumberFormat="1" applyFont="1" applyFill="1" applyBorder="1" applyAlignment="1">
      <alignment horizontal="center" vertical="center"/>
    </xf>
    <xf numFmtId="165" fontId="17" fillId="12" borderId="15" xfId="0" applyNumberFormat="1" applyFont="1" applyFill="1" applyBorder="1" applyAlignment="1">
      <alignment horizontal="center" wrapText="1"/>
    </xf>
    <xf numFmtId="165" fontId="17" fillId="0" borderId="7" xfId="0" applyNumberFormat="1" applyFont="1" applyFill="1" applyBorder="1" applyAlignment="1">
      <alignment horizontal="center" wrapText="1"/>
    </xf>
    <xf numFmtId="165" fontId="17" fillId="12" borderId="7" xfId="0" applyNumberFormat="1" applyFont="1" applyFill="1" applyBorder="1" applyAlignment="1">
      <alignment horizontal="center" wrapText="1"/>
    </xf>
    <xf numFmtId="165" fontId="17" fillId="12" borderId="21" xfId="0" applyNumberFormat="1" applyFont="1" applyFill="1" applyBorder="1" applyAlignment="1">
      <alignment horizontal="center" wrapText="1"/>
    </xf>
    <xf numFmtId="165" fontId="17" fillId="0" borderId="0" xfId="0" applyNumberFormat="1" applyFont="1" applyFill="1" applyBorder="1" applyAlignment="1">
      <alignment horizontal="center" wrapText="1"/>
    </xf>
    <xf numFmtId="165" fontId="8" fillId="24" borderId="0" xfId="2" applyNumberFormat="1" applyFont="1" applyFill="1" applyBorder="1" applyAlignment="1">
      <alignment horizontal="center" vertical="center"/>
    </xf>
    <xf numFmtId="165" fontId="17" fillId="24" borderId="15" xfId="0" applyNumberFormat="1" applyFont="1" applyFill="1" applyBorder="1" applyAlignment="1">
      <alignment horizontal="center" wrapText="1"/>
    </xf>
    <xf numFmtId="165" fontId="17" fillId="0" borderId="21" xfId="0" applyNumberFormat="1" applyFont="1" applyFill="1" applyBorder="1" applyAlignment="1">
      <alignment horizontal="center" wrapText="1"/>
    </xf>
    <xf numFmtId="165" fontId="8" fillId="25" borderId="0" xfId="0" applyNumberFormat="1" applyFont="1" applyFill="1" applyBorder="1" applyAlignment="1">
      <alignment horizontal="center" vertical="center"/>
    </xf>
    <xf numFmtId="165" fontId="8" fillId="25" borderId="3" xfId="0" applyNumberFormat="1" applyFont="1" applyFill="1" applyBorder="1" applyAlignment="1">
      <alignment horizontal="center"/>
    </xf>
    <xf numFmtId="1" fontId="17" fillId="12" borderId="15" xfId="0" applyNumberFormat="1" applyFont="1" applyFill="1" applyBorder="1" applyAlignment="1">
      <alignment horizontal="center" wrapText="1"/>
    </xf>
    <xf numFmtId="1" fontId="17" fillId="0" borderId="7" xfId="0" applyNumberFormat="1" applyFont="1" applyFill="1" applyBorder="1" applyAlignment="1">
      <alignment horizontal="center" wrapText="1"/>
    </xf>
    <xf numFmtId="1" fontId="17" fillId="12" borderId="7" xfId="0" applyNumberFormat="1" applyFont="1" applyFill="1" applyBorder="1" applyAlignment="1">
      <alignment horizontal="center" wrapText="1"/>
    </xf>
    <xf numFmtId="1" fontId="17" fillId="12" borderId="21" xfId="0" applyNumberFormat="1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center" wrapText="1"/>
    </xf>
    <xf numFmtId="1" fontId="17" fillId="24" borderId="15" xfId="0" applyNumberFormat="1" applyFont="1" applyFill="1" applyBorder="1" applyAlignment="1">
      <alignment horizontal="center" wrapText="1"/>
    </xf>
    <xf numFmtId="1" fontId="17" fillId="0" borderId="21" xfId="0" applyNumberFormat="1" applyFont="1" applyFill="1" applyBorder="1" applyAlignment="1">
      <alignment horizontal="center" wrapText="1"/>
    </xf>
    <xf numFmtId="0" fontId="20" fillId="11" borderId="0" xfId="1" applyFont="1" applyFill="1" applyBorder="1" applyAlignment="1">
      <alignment vertical="center" wrapText="1"/>
    </xf>
    <xf numFmtId="0" fontId="20" fillId="11" borderId="0" xfId="1" applyFont="1" applyFill="1" applyBorder="1" applyAlignment="1">
      <alignment horizontal="center" vertical="center"/>
    </xf>
    <xf numFmtId="165" fontId="20" fillId="11" borderId="0" xfId="1" applyNumberFormat="1" applyFont="1" applyFill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20" fillId="0" borderId="0" xfId="1" applyFont="1" applyBorder="1" applyAlignment="1">
      <alignment horizontal="center"/>
    </xf>
    <xf numFmtId="0" fontId="6" fillId="12" borderId="0" xfId="1" applyFill="1" applyBorder="1" applyAlignment="1">
      <alignment horizontal="center" vertical="center"/>
    </xf>
    <xf numFmtId="0" fontId="20" fillId="11" borderId="5" xfId="1" applyFont="1" applyFill="1" applyBorder="1" applyAlignment="1">
      <alignment horizontal="center" vertical="center" wrapText="1"/>
    </xf>
    <xf numFmtId="165" fontId="20" fillId="11" borderId="5" xfId="1" applyNumberFormat="1" applyFont="1" applyFill="1" applyBorder="1" applyAlignment="1">
      <alignment horizontal="center" vertical="center" wrapText="1"/>
    </xf>
    <xf numFmtId="0" fontId="20" fillId="11" borderId="0" xfId="1" applyFont="1" applyFill="1" applyBorder="1" applyAlignment="1">
      <alignment horizontal="center" vertical="center" wrapText="1"/>
    </xf>
    <xf numFmtId="165" fontId="20" fillId="11" borderId="0" xfId="1" applyNumberFormat="1" applyFont="1" applyFill="1" applyBorder="1" applyAlignment="1">
      <alignment horizontal="center" vertical="center" wrapText="1"/>
    </xf>
    <xf numFmtId="0" fontId="20" fillId="13" borderId="0" xfId="3" applyFont="1" applyFill="1" applyBorder="1" applyAlignment="1">
      <alignment horizontal="left" vertical="center"/>
    </xf>
    <xf numFmtId="0" fontId="20" fillId="13" borderId="0" xfId="3" applyFont="1" applyFill="1" applyBorder="1" applyAlignment="1">
      <alignment horizontal="center" vertical="center"/>
    </xf>
    <xf numFmtId="165" fontId="20" fillId="13" borderId="0" xfId="3" applyNumberFormat="1" applyFont="1" applyFill="1" applyBorder="1" applyAlignment="1">
      <alignment horizontal="center" vertical="center"/>
    </xf>
    <xf numFmtId="0" fontId="20" fillId="13" borderId="0" xfId="3" applyFont="1" applyFill="1" applyBorder="1" applyAlignment="1">
      <alignment vertical="center" wrapText="1"/>
    </xf>
    <xf numFmtId="166" fontId="20" fillId="13" borderId="0" xfId="4" applyNumberFormat="1" applyFont="1" applyFill="1" applyBorder="1" applyAlignment="1">
      <alignment horizontal="center" vertical="center" wrapText="1"/>
    </xf>
    <xf numFmtId="165" fontId="20" fillId="13" borderId="0" xfId="3" applyNumberFormat="1" applyFont="1" applyFill="1" applyBorder="1" applyAlignment="1">
      <alignment horizontal="center" vertical="center" wrapText="1"/>
    </xf>
    <xf numFmtId="167" fontId="20" fillId="13" borderId="0" xfId="4" applyNumberFormat="1" applyFont="1" applyFill="1" applyBorder="1" applyAlignment="1">
      <alignment horizontal="center" vertical="center" wrapText="1"/>
    </xf>
    <xf numFmtId="2" fontId="20" fillId="13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/>
    <xf numFmtId="0" fontId="6" fillId="2" borderId="0" xfId="3" applyFont="1" applyFill="1" applyBorder="1" applyAlignment="1">
      <alignment horizontal="center" vertical="center"/>
    </xf>
    <xf numFmtId="4" fontId="6" fillId="2" borderId="0" xfId="3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wrapText="1"/>
    </xf>
    <xf numFmtId="0" fontId="3" fillId="14" borderId="0" xfId="0" applyFont="1" applyFill="1" applyBorder="1" applyAlignment="1">
      <alignment vertical="center" wrapText="1"/>
    </xf>
    <xf numFmtId="0" fontId="3" fillId="14" borderId="0" xfId="2" applyNumberFormat="1" applyFont="1" applyFill="1" applyBorder="1" applyAlignment="1">
      <alignment horizontal="center" vertical="center" wrapText="1"/>
    </xf>
    <xf numFmtId="0" fontId="20" fillId="14" borderId="0" xfId="2" applyNumberFormat="1" applyFont="1" applyFill="1" applyBorder="1" applyAlignment="1">
      <alignment horizontal="center" vertical="center" wrapText="1"/>
    </xf>
    <xf numFmtId="165" fontId="20" fillId="14" borderId="0" xfId="0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left" vertical="center" wrapText="1"/>
    </xf>
    <xf numFmtId="165" fontId="3" fillId="14" borderId="0" xfId="0" applyNumberFormat="1" applyFont="1" applyFill="1" applyBorder="1" applyAlignment="1">
      <alignment horizontal="center" vertical="center" wrapText="1"/>
    </xf>
    <xf numFmtId="2" fontId="3" fillId="14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2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/>
    </xf>
    <xf numFmtId="165" fontId="3" fillId="14" borderId="5" xfId="0" applyNumberFormat="1" applyFont="1" applyFill="1" applyBorder="1" applyAlignment="1">
      <alignment horizontal="center" vertical="center"/>
    </xf>
    <xf numFmtId="0" fontId="3" fillId="14" borderId="0" xfId="2" applyNumberFormat="1" applyFont="1" applyFill="1" applyBorder="1" applyAlignment="1">
      <alignment horizontal="center" vertical="center"/>
    </xf>
    <xf numFmtId="165" fontId="3" fillId="14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3" fillId="14" borderId="5" xfId="0" applyNumberFormat="1" applyFont="1" applyFill="1" applyBorder="1" applyAlignment="1">
      <alignment horizontal="center"/>
    </xf>
    <xf numFmtId="0" fontId="2" fillId="2" borderId="3" xfId="2" applyNumberFormat="1" applyFont="1" applyFill="1" applyBorder="1" applyAlignment="1">
      <alignment horizontal="left" vertical="center" wrapText="1"/>
    </xf>
    <xf numFmtId="0" fontId="2" fillId="2" borderId="3" xfId="2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left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3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vertical="center"/>
    </xf>
    <xf numFmtId="0" fontId="16" fillId="15" borderId="0" xfId="0" applyFont="1" applyFill="1" applyBorder="1"/>
    <xf numFmtId="0" fontId="6" fillId="2" borderId="7" xfId="0" applyFont="1" applyFill="1" applyBorder="1" applyAlignment="1">
      <alignment horizontal="right" wrapText="1"/>
    </xf>
    <xf numFmtId="0" fontId="6" fillId="2" borderId="15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26" fillId="2" borderId="0" xfId="0" applyFont="1" applyFill="1" applyBorder="1"/>
    <xf numFmtId="0" fontId="17" fillId="2" borderId="7" xfId="0" applyFont="1" applyFill="1" applyBorder="1" applyAlignment="1">
      <alignment wrapText="1"/>
    </xf>
    <xf numFmtId="0" fontId="17" fillId="2" borderId="7" xfId="0" applyFont="1" applyFill="1" applyBorder="1" applyAlignment="1">
      <alignment horizontal="right" wrapText="1"/>
    </xf>
    <xf numFmtId="2" fontId="17" fillId="2" borderId="7" xfId="0" applyNumberFormat="1" applyFont="1" applyFill="1" applyBorder="1" applyAlignment="1">
      <alignment horizontal="right" wrapText="1"/>
    </xf>
    <xf numFmtId="0" fontId="17" fillId="2" borderId="7" xfId="0" applyFont="1" applyFill="1" applyBorder="1" applyAlignment="1">
      <alignment horizontal="center" wrapText="1"/>
    </xf>
    <xf numFmtId="1" fontId="3" fillId="2" borderId="7" xfId="0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18" fillId="0" borderId="0" xfId="3" applyFont="1" applyBorder="1" applyAlignment="1">
      <alignment horizontal="left" vertical="top" wrapText="1"/>
    </xf>
    <xf numFmtId="0" fontId="18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0" fontId="18" fillId="0" borderId="5" xfId="3" applyFont="1" applyBorder="1" applyAlignment="1">
      <alignment horizontal="center" vertical="top" wrapText="1"/>
    </xf>
    <xf numFmtId="0" fontId="23" fillId="0" borderId="5" xfId="3" applyFont="1" applyBorder="1" applyAlignment="1">
      <alignment horizontal="center" vertical="top"/>
    </xf>
    <xf numFmtId="0" fontId="18" fillId="0" borderId="3" xfId="3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9" fillId="0" borderId="0" xfId="3" applyBorder="1" applyAlignment="1">
      <alignment horizontal="center"/>
    </xf>
    <xf numFmtId="0" fontId="2" fillId="0" borderId="0" xfId="3" applyFont="1" applyFill="1" applyBorder="1" applyAlignment="1">
      <alignment horizontal="left" vertical="center" wrapText="1"/>
    </xf>
    <xf numFmtId="0" fontId="18" fillId="0" borderId="0" xfId="3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18" fillId="0" borderId="0" xfId="5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20" fillId="15" borderId="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vertical="top" wrapText="1"/>
    </xf>
    <xf numFmtId="0" fontId="20" fillId="15" borderId="0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3" fillId="21" borderId="0" xfId="0" applyFont="1" applyFill="1" applyBorder="1" applyAlignment="1">
      <alignment horizontal="center" vertical="center" wrapText="1"/>
    </xf>
    <xf numFmtId="0" fontId="2" fillId="21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18" fillId="0" borderId="5" xfId="1" applyFont="1" applyBorder="1" applyAlignment="1">
      <alignment horizontal="left" wrapText="1"/>
    </xf>
    <xf numFmtId="0" fontId="18" fillId="0" borderId="5" xfId="1" applyFont="1" applyBorder="1" applyAlignment="1">
      <alignment horizontal="left"/>
    </xf>
    <xf numFmtId="0" fontId="7" fillId="0" borderId="10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10" fillId="2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15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170" fontId="0" fillId="0" borderId="0" xfId="0" applyNumberFormat="1" applyFont="1" applyFill="1"/>
    <xf numFmtId="170" fontId="3" fillId="21" borderId="0" xfId="0" applyNumberFormat="1" applyFont="1" applyFill="1" applyBorder="1" applyAlignment="1">
      <alignment horizontal="center" vertical="center"/>
    </xf>
    <xf numFmtId="170" fontId="3" fillId="2" borderId="0" xfId="0" applyNumberFormat="1" applyFont="1" applyFill="1" applyBorder="1" applyAlignment="1">
      <alignment horizontal="center" vertical="center"/>
    </xf>
    <xf numFmtId="170" fontId="2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</cellXfs>
  <cellStyles count="6">
    <cellStyle name="Comma 2" xfId="2"/>
    <cellStyle name="Comma 3" xfId="4"/>
    <cellStyle name="Normal" xfId="0" builtinId="0"/>
    <cellStyle name="Normal 2" xfId="1"/>
    <cellStyle name="Normal 3" xfId="3"/>
    <cellStyle name="Normal 4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3F3FD"/>
      <color rgb="FFFFD9FF"/>
      <color rgb="FFFFFFCC"/>
      <color rgb="FFC6FED7"/>
      <color rgb="FFB4FECB"/>
      <color rgb="FFFF3737"/>
      <color rgb="FFFF0000"/>
      <color rgb="FFFF3300"/>
      <color rgb="FFCAFED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Normal="100" workbookViewId="0">
      <selection activeCell="J2" sqref="J2"/>
    </sheetView>
  </sheetViews>
  <sheetFormatPr defaultColWidth="9.140625" defaultRowHeight="12.75" x14ac:dyDescent="0.2"/>
  <cols>
    <col min="1" max="1" width="24.7109375" style="99" customWidth="1"/>
    <col min="2" max="7" width="14.85546875" style="99" customWidth="1"/>
    <col min="8" max="16384" width="9.140625" style="99"/>
  </cols>
  <sheetData>
    <row r="1" spans="1:9" ht="14.45" customHeight="1" x14ac:dyDescent="0.2">
      <c r="A1" s="622" t="s">
        <v>839</v>
      </c>
      <c r="B1" s="622"/>
      <c r="C1" s="622"/>
      <c r="D1" s="622"/>
      <c r="E1" s="622"/>
      <c r="F1" s="622"/>
      <c r="G1" s="622"/>
    </row>
    <row r="2" spans="1:9" x14ac:dyDescent="0.2">
      <c r="A2" s="622"/>
      <c r="B2" s="622"/>
      <c r="C2" s="622"/>
      <c r="D2" s="622"/>
      <c r="E2" s="622"/>
      <c r="F2" s="622"/>
      <c r="G2" s="622"/>
      <c r="I2" s="100"/>
    </row>
    <row r="3" spans="1:9" x14ac:dyDescent="0.2">
      <c r="A3" s="622"/>
      <c r="B3" s="622"/>
      <c r="C3" s="622"/>
      <c r="D3" s="622"/>
      <c r="E3" s="622"/>
      <c r="F3" s="622"/>
      <c r="G3" s="622"/>
      <c r="I3" s="100"/>
    </row>
    <row r="4" spans="1:9" x14ac:dyDescent="0.2">
      <c r="A4" s="622"/>
      <c r="B4" s="622"/>
      <c r="C4" s="622"/>
      <c r="D4" s="622"/>
      <c r="E4" s="622"/>
      <c r="F4" s="622"/>
      <c r="G4" s="622"/>
    </row>
    <row r="5" spans="1:9" s="101" customFormat="1" ht="138.6" customHeight="1" thickBot="1" x14ac:dyDescent="0.3">
      <c r="A5" s="168" t="s">
        <v>0</v>
      </c>
      <c r="B5" s="169" t="s">
        <v>1</v>
      </c>
      <c r="C5" s="169" t="s">
        <v>2</v>
      </c>
      <c r="D5" s="170" t="s">
        <v>3</v>
      </c>
      <c r="E5" s="169" t="s">
        <v>302</v>
      </c>
      <c r="F5" s="169" t="s">
        <v>4</v>
      </c>
      <c r="G5" s="171" t="s">
        <v>5</v>
      </c>
    </row>
    <row r="6" spans="1:9" s="100" customFormat="1" ht="14.25" thickTop="1" thickBot="1" x14ac:dyDescent="0.25">
      <c r="A6" s="116">
        <v>1</v>
      </c>
      <c r="B6" s="116" t="s">
        <v>566</v>
      </c>
      <c r="C6" s="116" t="s">
        <v>567</v>
      </c>
      <c r="D6" s="116" t="s">
        <v>568</v>
      </c>
      <c r="E6" s="116" t="s">
        <v>569</v>
      </c>
      <c r="F6" s="116" t="s">
        <v>570</v>
      </c>
      <c r="G6" s="116" t="s">
        <v>571</v>
      </c>
    </row>
    <row r="7" spans="1:9" ht="13.5" thickTop="1" x14ac:dyDescent="0.2">
      <c r="A7" s="190" t="s">
        <v>90</v>
      </c>
      <c r="B7" s="166" t="s">
        <v>840</v>
      </c>
      <c r="C7" s="166" t="s">
        <v>841</v>
      </c>
      <c r="D7" s="458">
        <v>90.7</v>
      </c>
      <c r="E7" s="166" t="s">
        <v>842</v>
      </c>
      <c r="F7" s="166" t="s">
        <v>843</v>
      </c>
      <c r="G7" s="458">
        <v>1.2</v>
      </c>
    </row>
    <row r="8" spans="1:9" x14ac:dyDescent="0.2">
      <c r="A8" s="121" t="s">
        <v>91</v>
      </c>
      <c r="B8" s="105" t="s">
        <v>844</v>
      </c>
      <c r="C8" s="105" t="s">
        <v>845</v>
      </c>
      <c r="D8" s="459">
        <v>90</v>
      </c>
      <c r="E8" s="105" t="s">
        <v>846</v>
      </c>
      <c r="F8" s="105" t="s">
        <v>847</v>
      </c>
      <c r="G8" s="459">
        <v>1.5</v>
      </c>
    </row>
    <row r="9" spans="1:9" x14ac:dyDescent="0.2">
      <c r="A9" s="190" t="s">
        <v>92</v>
      </c>
      <c r="B9" s="166" t="s">
        <v>848</v>
      </c>
      <c r="C9" s="166" t="s">
        <v>849</v>
      </c>
      <c r="D9" s="458">
        <v>44</v>
      </c>
      <c r="E9" s="166" t="s">
        <v>850</v>
      </c>
      <c r="F9" s="166" t="s">
        <v>851</v>
      </c>
      <c r="G9" s="458">
        <v>0.7</v>
      </c>
    </row>
    <row r="10" spans="1:9" x14ac:dyDescent="0.2">
      <c r="A10" s="121" t="s">
        <v>93</v>
      </c>
      <c r="B10" s="105" t="s">
        <v>852</v>
      </c>
      <c r="C10" s="105" t="s">
        <v>853</v>
      </c>
      <c r="D10" s="459">
        <v>45.6</v>
      </c>
      <c r="E10" s="105" t="s">
        <v>855</v>
      </c>
      <c r="F10" s="105" t="s">
        <v>856</v>
      </c>
      <c r="G10" s="459">
        <v>1.1000000000000001</v>
      </c>
    </row>
    <row r="11" spans="1:9" x14ac:dyDescent="0.2">
      <c r="A11" s="172" t="s">
        <v>94</v>
      </c>
      <c r="B11" s="173" t="s">
        <v>858</v>
      </c>
      <c r="C11" s="173" t="s">
        <v>859</v>
      </c>
      <c r="D11" s="460">
        <v>35.9</v>
      </c>
      <c r="E11" s="173" t="s">
        <v>860</v>
      </c>
      <c r="F11" s="173" t="s">
        <v>861</v>
      </c>
      <c r="G11" s="460">
        <v>0.6</v>
      </c>
    </row>
    <row r="12" spans="1:9" x14ac:dyDescent="0.2">
      <c r="A12" s="121" t="s">
        <v>95</v>
      </c>
      <c r="B12" s="105" t="s">
        <v>862</v>
      </c>
      <c r="C12" s="105" t="s">
        <v>863</v>
      </c>
      <c r="D12" s="459">
        <v>57</v>
      </c>
      <c r="E12" s="105" t="s">
        <v>864</v>
      </c>
      <c r="F12" s="105" t="s">
        <v>865</v>
      </c>
      <c r="G12" s="459">
        <v>1.6</v>
      </c>
    </row>
    <row r="13" spans="1:9" x14ac:dyDescent="0.2">
      <c r="A13" s="190" t="s">
        <v>96</v>
      </c>
      <c r="B13" s="166" t="s">
        <v>866</v>
      </c>
      <c r="C13" s="166" t="s">
        <v>362</v>
      </c>
      <c r="D13" s="458">
        <v>73.7</v>
      </c>
      <c r="E13" s="166" t="s">
        <v>867</v>
      </c>
      <c r="F13" s="166" t="s">
        <v>868</v>
      </c>
      <c r="G13" s="458">
        <v>1.6</v>
      </c>
    </row>
    <row r="14" spans="1:9" x14ac:dyDescent="0.2">
      <c r="A14" s="121" t="s">
        <v>97</v>
      </c>
      <c r="B14" s="105"/>
      <c r="C14" s="105"/>
      <c r="D14" s="105"/>
      <c r="E14" s="105" t="s">
        <v>869</v>
      </c>
      <c r="F14" s="105" t="s">
        <v>870</v>
      </c>
      <c r="G14" s="459">
        <v>0.8</v>
      </c>
    </row>
    <row r="15" spans="1:9" x14ac:dyDescent="0.2">
      <c r="A15" s="190" t="s">
        <v>98</v>
      </c>
      <c r="B15" s="166" t="s">
        <v>871</v>
      </c>
      <c r="C15" s="166" t="s">
        <v>872</v>
      </c>
      <c r="D15" s="458">
        <v>41.1</v>
      </c>
      <c r="E15" s="166" t="s">
        <v>873</v>
      </c>
      <c r="F15" s="166" t="s">
        <v>874</v>
      </c>
      <c r="G15" s="458">
        <v>1</v>
      </c>
    </row>
    <row r="16" spans="1:9" x14ac:dyDescent="0.2">
      <c r="A16" s="121" t="s">
        <v>99</v>
      </c>
      <c r="B16" s="105" t="s">
        <v>875</v>
      </c>
      <c r="C16" s="105" t="s">
        <v>363</v>
      </c>
      <c r="D16" s="459">
        <v>75.7</v>
      </c>
      <c r="E16" s="105" t="s">
        <v>876</v>
      </c>
      <c r="F16" s="105" t="s">
        <v>877</v>
      </c>
      <c r="G16" s="459">
        <v>1.3</v>
      </c>
    </row>
    <row r="17" spans="1:7" x14ac:dyDescent="0.2">
      <c r="A17" s="190" t="s">
        <v>100</v>
      </c>
      <c r="B17" s="166" t="s">
        <v>879</v>
      </c>
      <c r="C17" s="166" t="s">
        <v>880</v>
      </c>
      <c r="D17" s="458">
        <v>96.8</v>
      </c>
      <c r="E17" s="166" t="s">
        <v>881</v>
      </c>
      <c r="F17" s="166" t="s">
        <v>882</v>
      </c>
      <c r="G17" s="458">
        <v>1.4</v>
      </c>
    </row>
    <row r="18" spans="1:7" x14ac:dyDescent="0.2">
      <c r="A18" s="121" t="s">
        <v>101</v>
      </c>
      <c r="B18" s="105" t="s">
        <v>883</v>
      </c>
      <c r="C18" s="105" t="s">
        <v>884</v>
      </c>
      <c r="D18" s="459">
        <v>85.8</v>
      </c>
      <c r="E18" s="105" t="s">
        <v>885</v>
      </c>
      <c r="F18" s="105" t="s">
        <v>886</v>
      </c>
      <c r="G18" s="459">
        <v>0.7</v>
      </c>
    </row>
    <row r="19" spans="1:7" x14ac:dyDescent="0.2">
      <c r="A19" s="190" t="s">
        <v>102</v>
      </c>
      <c r="B19" s="166" t="s">
        <v>887</v>
      </c>
      <c r="C19" s="166" t="s">
        <v>888</v>
      </c>
      <c r="D19" s="458">
        <v>35.799999999999997</v>
      </c>
      <c r="E19" s="166" t="s">
        <v>889</v>
      </c>
      <c r="F19" s="166" t="s">
        <v>890</v>
      </c>
      <c r="G19" s="458">
        <v>0.7</v>
      </c>
    </row>
    <row r="20" spans="1:7" x14ac:dyDescent="0.2">
      <c r="A20" s="121" t="s">
        <v>103</v>
      </c>
      <c r="B20" s="105" t="s">
        <v>891</v>
      </c>
      <c r="C20" s="105" t="s">
        <v>892</v>
      </c>
      <c r="D20" s="459">
        <v>77.599999999999994</v>
      </c>
      <c r="E20" s="105" t="s">
        <v>893</v>
      </c>
      <c r="F20" s="105" t="s">
        <v>894</v>
      </c>
      <c r="G20" s="459">
        <v>1.3</v>
      </c>
    </row>
    <row r="21" spans="1:7" x14ac:dyDescent="0.2">
      <c r="A21" s="190" t="s">
        <v>152</v>
      </c>
      <c r="B21" s="166" t="s">
        <v>895</v>
      </c>
      <c r="C21" s="166" t="s">
        <v>896</v>
      </c>
      <c r="D21" s="458">
        <v>99.8</v>
      </c>
      <c r="E21" s="166" t="s">
        <v>897</v>
      </c>
      <c r="F21" s="166" t="s">
        <v>898</v>
      </c>
      <c r="G21" s="458">
        <v>1.3</v>
      </c>
    </row>
    <row r="22" spans="1:7" x14ac:dyDescent="0.2">
      <c r="A22" s="121" t="s">
        <v>105</v>
      </c>
      <c r="B22" s="105" t="s">
        <v>899</v>
      </c>
      <c r="C22" s="105" t="s">
        <v>900</v>
      </c>
      <c r="D22" s="459">
        <v>91.2</v>
      </c>
      <c r="E22" s="105" t="s">
        <v>901</v>
      </c>
      <c r="F22" s="105" t="s">
        <v>902</v>
      </c>
      <c r="G22" s="459">
        <v>1.4</v>
      </c>
    </row>
    <row r="23" spans="1:7" ht="27" customHeight="1" x14ac:dyDescent="0.2">
      <c r="A23" s="175" t="s">
        <v>22</v>
      </c>
      <c r="B23" s="176">
        <f>B7+B8+B9+B10+B11+B12+B13+B14+B15+B16+B17+B18+B19+B20+B21+B22</f>
        <v>707428</v>
      </c>
      <c r="C23" s="176">
        <f>C7+C8+C9+C10+C11+C12+C13+C14+C15+C16+C17+C18+C19+C20+C21+C22</f>
        <v>1031437</v>
      </c>
      <c r="D23" s="177">
        <f>B23*100/C23</f>
        <v>68.586641743509304</v>
      </c>
      <c r="E23" s="176">
        <f>E7+E8+E9+E10+E11+E12+E13+E14+E15+E16+E17+E18+E19+E20+E21+E22</f>
        <v>2115300</v>
      </c>
      <c r="F23" s="176">
        <f>F7+F8+F9+F10+F11+F12+F13+F14+F15+F16+F17+F18+F19+F20+F21+F22</f>
        <v>1765129</v>
      </c>
      <c r="G23" s="177">
        <f>E23/F23</f>
        <v>1.1983826677823548</v>
      </c>
    </row>
    <row r="24" spans="1:7" x14ac:dyDescent="0.2">
      <c r="A24" s="106" t="s">
        <v>23</v>
      </c>
      <c r="B24" s="105" t="s">
        <v>903</v>
      </c>
      <c r="C24" s="105" t="s">
        <v>904</v>
      </c>
      <c r="D24" s="158">
        <f>B24*100/C24</f>
        <v>80.376833828746769</v>
      </c>
      <c r="E24" s="105" t="s">
        <v>905</v>
      </c>
      <c r="F24" s="105" t="s">
        <v>906</v>
      </c>
      <c r="G24" s="158">
        <f>E24/F24</f>
        <v>2.0507118585745623</v>
      </c>
    </row>
    <row r="25" spans="1:7" x14ac:dyDescent="0.2">
      <c r="A25" s="179" t="s">
        <v>24</v>
      </c>
      <c r="B25" s="167" t="s">
        <v>907</v>
      </c>
      <c r="C25" s="167" t="s">
        <v>908</v>
      </c>
      <c r="D25" s="180">
        <f>B25*100/C25</f>
        <v>98.788776524087311</v>
      </c>
      <c r="E25" s="167" t="s">
        <v>909</v>
      </c>
      <c r="F25" s="167" t="s">
        <v>910</v>
      </c>
      <c r="G25" s="180">
        <f>E25/F25</f>
        <v>1.4576959100842959</v>
      </c>
    </row>
    <row r="26" spans="1:7" x14ac:dyDescent="0.2">
      <c r="A26" s="125" t="s">
        <v>25</v>
      </c>
      <c r="B26" s="105">
        <v>21963</v>
      </c>
      <c r="C26" s="105">
        <v>41598</v>
      </c>
      <c r="D26" s="158">
        <f>B26*100/C26</f>
        <v>52.79821145247368</v>
      </c>
      <c r="E26" s="105">
        <v>28455</v>
      </c>
      <c r="F26" s="105">
        <v>29048</v>
      </c>
      <c r="G26" s="159">
        <f>E26/F26</f>
        <v>0.97958551363260815</v>
      </c>
    </row>
    <row r="27" spans="1:7" ht="27.75" customHeight="1" x14ac:dyDescent="0.2">
      <c r="A27" s="178" t="s">
        <v>26</v>
      </c>
      <c r="B27" s="176">
        <f>B23+B24+B25+B26</f>
        <v>908218</v>
      </c>
      <c r="C27" s="176">
        <f>C23+C24+C25+C26</f>
        <v>1257942</v>
      </c>
      <c r="D27" s="177">
        <f>B27*100/C27</f>
        <v>72.198718223892669</v>
      </c>
      <c r="E27" s="176">
        <f>E23+E24+E25+E26</f>
        <v>2401537</v>
      </c>
      <c r="F27" s="176">
        <f>F23+F24+F25+F26</f>
        <v>1961561</v>
      </c>
      <c r="G27" s="177">
        <f>E27/F27</f>
        <v>1.2242989129575883</v>
      </c>
    </row>
    <row r="29" spans="1:7" ht="39.6" customHeight="1" x14ac:dyDescent="0.2">
      <c r="A29" s="623" t="s">
        <v>911</v>
      </c>
      <c r="B29" s="623"/>
      <c r="C29" s="623"/>
      <c r="D29" s="623"/>
      <c r="E29" s="623"/>
      <c r="F29" s="623"/>
      <c r="G29" s="623"/>
    </row>
    <row r="30" spans="1:7" ht="13.9" customHeight="1" x14ac:dyDescent="0.2">
      <c r="A30" s="623"/>
      <c r="B30" s="623"/>
      <c r="C30" s="623"/>
      <c r="D30" s="623"/>
      <c r="E30" s="623"/>
      <c r="F30" s="623"/>
      <c r="G30" s="623"/>
    </row>
    <row r="31" spans="1:7" ht="8.4499999999999993" customHeight="1" x14ac:dyDescent="0.2">
      <c r="A31" s="623"/>
      <c r="B31" s="623"/>
      <c r="C31" s="623"/>
      <c r="D31" s="623"/>
      <c r="E31" s="623"/>
      <c r="F31" s="623"/>
      <c r="G31" s="623"/>
    </row>
    <row r="32" spans="1:7" ht="13.9" hidden="1" customHeight="1" x14ac:dyDescent="0.2">
      <c r="A32" s="623"/>
      <c r="B32" s="623"/>
      <c r="C32" s="623"/>
      <c r="D32" s="623"/>
      <c r="E32" s="623"/>
      <c r="F32" s="623"/>
      <c r="G32" s="623"/>
    </row>
    <row r="33" spans="1:7" s="101" customFormat="1" ht="138.6" customHeight="1" thickBot="1" x14ac:dyDescent="0.3">
      <c r="A33" s="181" t="s">
        <v>0</v>
      </c>
      <c r="B33" s="181" t="s">
        <v>2156</v>
      </c>
      <c r="C33" s="181" t="s">
        <v>28</v>
      </c>
      <c r="D33" s="182" t="s">
        <v>29</v>
      </c>
      <c r="E33" s="181" t="s">
        <v>30</v>
      </c>
      <c r="F33" s="181" t="s">
        <v>28</v>
      </c>
      <c r="G33" s="183" t="s">
        <v>31</v>
      </c>
    </row>
    <row r="34" spans="1:7" ht="14.45" customHeight="1" thickTop="1" thickBot="1" x14ac:dyDescent="0.25">
      <c r="A34" s="102">
        <v>1</v>
      </c>
      <c r="B34" s="102" t="s">
        <v>566</v>
      </c>
      <c r="C34" s="102" t="s">
        <v>567</v>
      </c>
      <c r="D34" s="102" t="s">
        <v>568</v>
      </c>
      <c r="E34" s="102" t="s">
        <v>569</v>
      </c>
      <c r="F34" s="102" t="s">
        <v>570</v>
      </c>
      <c r="G34" s="102" t="s">
        <v>571</v>
      </c>
    </row>
    <row r="35" spans="1:7" ht="13.5" thickTop="1" x14ac:dyDescent="0.2">
      <c r="A35" s="190" t="s">
        <v>90</v>
      </c>
      <c r="B35" s="184" t="s">
        <v>912</v>
      </c>
      <c r="C35" s="184" t="s">
        <v>913</v>
      </c>
      <c r="D35" s="461">
        <v>15.8</v>
      </c>
      <c r="E35" s="184">
        <v>4634</v>
      </c>
      <c r="F35" s="184" t="s">
        <v>913</v>
      </c>
      <c r="G35" s="185">
        <f>E35*100/F35</f>
        <v>4.3614117647058821</v>
      </c>
    </row>
    <row r="36" spans="1:7" x14ac:dyDescent="0.2">
      <c r="A36" s="121" t="s">
        <v>91</v>
      </c>
      <c r="B36" s="161" t="s">
        <v>914</v>
      </c>
      <c r="C36" s="161" t="s">
        <v>915</v>
      </c>
      <c r="D36" s="462">
        <v>24.4</v>
      </c>
      <c r="E36" s="161" t="s">
        <v>916</v>
      </c>
      <c r="F36" s="161" t="s">
        <v>917</v>
      </c>
      <c r="G36" s="162">
        <f t="shared" ref="G36:G50" si="0">E36*100/F36</f>
        <v>2.9781619833408817</v>
      </c>
    </row>
    <row r="37" spans="1:7" x14ac:dyDescent="0.2">
      <c r="A37" s="190" t="s">
        <v>92</v>
      </c>
      <c r="B37" s="184" t="s">
        <v>918</v>
      </c>
      <c r="C37" s="184" t="s">
        <v>919</v>
      </c>
      <c r="D37" s="461">
        <v>23.8</v>
      </c>
      <c r="E37" s="184" t="s">
        <v>920</v>
      </c>
      <c r="F37" s="184" t="s">
        <v>919</v>
      </c>
      <c r="G37" s="185">
        <f t="shared" si="0"/>
        <v>5.9255412638811213</v>
      </c>
    </row>
    <row r="38" spans="1:7" x14ac:dyDescent="0.2">
      <c r="A38" s="121" t="s">
        <v>93</v>
      </c>
      <c r="B38" s="161" t="s">
        <v>921</v>
      </c>
      <c r="C38" s="161" t="s">
        <v>922</v>
      </c>
      <c r="D38" s="462">
        <v>29.9</v>
      </c>
      <c r="E38" s="161" t="s">
        <v>923</v>
      </c>
      <c r="F38" s="161" t="s">
        <v>922</v>
      </c>
      <c r="G38" s="162">
        <f t="shared" si="0"/>
        <v>2.7331794896973864</v>
      </c>
    </row>
    <row r="39" spans="1:7" x14ac:dyDescent="0.2">
      <c r="A39" s="172" t="s">
        <v>94</v>
      </c>
      <c r="B39" s="184" t="s">
        <v>924</v>
      </c>
      <c r="C39" s="184" t="s">
        <v>925</v>
      </c>
      <c r="D39" s="461">
        <v>8.4</v>
      </c>
      <c r="E39" s="184" t="s">
        <v>926</v>
      </c>
      <c r="F39" s="184" t="s">
        <v>925</v>
      </c>
      <c r="G39" s="185">
        <f t="shared" si="0"/>
        <v>2.3584421801271969</v>
      </c>
    </row>
    <row r="40" spans="1:7" x14ac:dyDescent="0.2">
      <c r="A40" s="121" t="s">
        <v>95</v>
      </c>
      <c r="B40" s="161" t="s">
        <v>927</v>
      </c>
      <c r="C40" s="161" t="s">
        <v>928</v>
      </c>
      <c r="D40" s="462">
        <v>10.3</v>
      </c>
      <c r="E40" s="161" t="s">
        <v>929</v>
      </c>
      <c r="F40" s="161" t="s">
        <v>928</v>
      </c>
      <c r="G40" s="162">
        <f t="shared" si="0"/>
        <v>7.2807633512352954</v>
      </c>
    </row>
    <row r="41" spans="1:7" x14ac:dyDescent="0.2">
      <c r="A41" s="190" t="s">
        <v>96</v>
      </c>
      <c r="B41" s="184" t="s">
        <v>930</v>
      </c>
      <c r="C41" s="184" t="s">
        <v>931</v>
      </c>
      <c r="D41" s="461">
        <v>0.1</v>
      </c>
      <c r="E41" s="184" t="s">
        <v>932</v>
      </c>
      <c r="F41" s="184" t="s">
        <v>931</v>
      </c>
      <c r="G41" s="185">
        <f t="shared" si="0"/>
        <v>15.571205750497505</v>
      </c>
    </row>
    <row r="42" spans="1:7" x14ac:dyDescent="0.2">
      <c r="A42" s="121" t="s">
        <v>97</v>
      </c>
      <c r="B42" s="161" t="s">
        <v>933</v>
      </c>
      <c r="C42" s="161" t="s">
        <v>934</v>
      </c>
      <c r="D42" s="462">
        <v>3.2</v>
      </c>
      <c r="E42" s="161" t="s">
        <v>935</v>
      </c>
      <c r="F42" s="161" t="s">
        <v>934</v>
      </c>
      <c r="G42" s="162">
        <f t="shared" si="0"/>
        <v>21.442952759272071</v>
      </c>
    </row>
    <row r="43" spans="1:7" x14ac:dyDescent="0.2">
      <c r="A43" s="190" t="s">
        <v>98</v>
      </c>
      <c r="B43" s="184" t="s">
        <v>936</v>
      </c>
      <c r="C43" s="184" t="s">
        <v>937</v>
      </c>
      <c r="D43" s="461">
        <v>13.6</v>
      </c>
      <c r="E43" s="184" t="s">
        <v>938</v>
      </c>
      <c r="F43" s="184" t="s">
        <v>937</v>
      </c>
      <c r="G43" s="185">
        <f t="shared" si="0"/>
        <v>3.0707784552380892</v>
      </c>
    </row>
    <row r="44" spans="1:7" x14ac:dyDescent="0.2">
      <c r="A44" s="121" t="s">
        <v>99</v>
      </c>
      <c r="B44" s="161" t="s">
        <v>939</v>
      </c>
      <c r="C44" s="161" t="s">
        <v>940</v>
      </c>
      <c r="D44" s="462">
        <v>3.6</v>
      </c>
      <c r="E44" s="161" t="s">
        <v>942</v>
      </c>
      <c r="F44" s="161" t="s">
        <v>940</v>
      </c>
      <c r="G44" s="162">
        <f t="shared" si="0"/>
        <v>1.6643952909016502</v>
      </c>
    </row>
    <row r="45" spans="1:7" x14ac:dyDescent="0.2">
      <c r="A45" s="190" t="s">
        <v>100</v>
      </c>
      <c r="B45" s="184" t="s">
        <v>943</v>
      </c>
      <c r="C45" s="184" t="s">
        <v>944</v>
      </c>
      <c r="D45" s="461">
        <v>7.4</v>
      </c>
      <c r="E45" s="184" t="s">
        <v>945</v>
      </c>
      <c r="F45" s="184" t="s">
        <v>944</v>
      </c>
      <c r="G45" s="185">
        <f t="shared" si="0"/>
        <v>3.0559163630603519</v>
      </c>
    </row>
    <row r="46" spans="1:7" x14ac:dyDescent="0.2">
      <c r="A46" s="121" t="s">
        <v>101</v>
      </c>
      <c r="B46" s="161" t="s">
        <v>946</v>
      </c>
      <c r="C46" s="161" t="s">
        <v>947</v>
      </c>
      <c r="D46" s="462">
        <v>19.7</v>
      </c>
      <c r="E46" s="161" t="s">
        <v>948</v>
      </c>
      <c r="F46" s="161" t="s">
        <v>947</v>
      </c>
      <c r="G46" s="162">
        <f t="shared" si="0"/>
        <v>35.440256473730699</v>
      </c>
    </row>
    <row r="47" spans="1:7" x14ac:dyDescent="0.2">
      <c r="A47" s="190" t="s">
        <v>102</v>
      </c>
      <c r="B47" s="184" t="s">
        <v>949</v>
      </c>
      <c r="C47" s="184" t="s">
        <v>950</v>
      </c>
      <c r="D47" s="461">
        <v>5.6</v>
      </c>
      <c r="E47" s="184" t="s">
        <v>951</v>
      </c>
      <c r="F47" s="184" t="s">
        <v>950</v>
      </c>
      <c r="G47" s="185">
        <f t="shared" si="0"/>
        <v>21.511643309402071</v>
      </c>
    </row>
    <row r="48" spans="1:7" x14ac:dyDescent="0.2">
      <c r="A48" s="121" t="s">
        <v>103</v>
      </c>
      <c r="B48" s="161" t="s">
        <v>952</v>
      </c>
      <c r="C48" s="161" t="s">
        <v>953</v>
      </c>
      <c r="D48" s="462">
        <v>12</v>
      </c>
      <c r="E48" s="161" t="s">
        <v>954</v>
      </c>
      <c r="F48" s="161" t="s">
        <v>953</v>
      </c>
      <c r="G48" s="162">
        <f t="shared" si="0"/>
        <v>19.611310675140462</v>
      </c>
    </row>
    <row r="49" spans="1:7" x14ac:dyDescent="0.2">
      <c r="A49" s="190" t="s">
        <v>152</v>
      </c>
      <c r="B49" s="184" t="s">
        <v>955</v>
      </c>
      <c r="C49" s="184" t="s">
        <v>956</v>
      </c>
      <c r="D49" s="461">
        <v>19.7</v>
      </c>
      <c r="E49" s="184" t="s">
        <v>957</v>
      </c>
      <c r="F49" s="184" t="s">
        <v>956</v>
      </c>
      <c r="G49" s="185">
        <f t="shared" si="0"/>
        <v>13.158423987567419</v>
      </c>
    </row>
    <row r="50" spans="1:7" x14ac:dyDescent="0.2">
      <c r="A50" s="121" t="s">
        <v>105</v>
      </c>
      <c r="B50" s="161" t="s">
        <v>958</v>
      </c>
      <c r="C50" s="161" t="s">
        <v>959</v>
      </c>
      <c r="D50" s="462">
        <v>11.3</v>
      </c>
      <c r="E50" s="161" t="s">
        <v>960</v>
      </c>
      <c r="F50" s="161" t="s">
        <v>959</v>
      </c>
      <c r="G50" s="162">
        <f t="shared" si="0"/>
        <v>2.9911248661248662</v>
      </c>
    </row>
    <row r="51" spans="1:7" ht="24.75" customHeight="1" x14ac:dyDescent="0.2">
      <c r="A51" s="175" t="s">
        <v>22</v>
      </c>
      <c r="B51" s="176">
        <f>B35+B36+B37+B38+B39+B40+B41+B42+B43+B44+B45+B46+B47+B48+B49+B50</f>
        <v>597673</v>
      </c>
      <c r="C51" s="176">
        <f>C35+C36+C37+C38+C39+C40+C41+C42+C43+C44+C45+C46+C47+C48+C49+C50</f>
        <v>4900262</v>
      </c>
      <c r="D51" s="177">
        <f>B51*100/C51</f>
        <v>12.196756010188842</v>
      </c>
      <c r="E51" s="176">
        <f>E35+E36+E37+E38+E39+E40+E41+E42+E43+E44+E45+E46+E47+E48+E49+E50</f>
        <v>452037</v>
      </c>
      <c r="F51" s="176">
        <f>F35+F36+F37+F38+F39+F40+F41+F42+F43+F44+F45+F46+F47+F48+F49+F50</f>
        <v>4885138</v>
      </c>
      <c r="G51" s="177">
        <f>E51*100/F51</f>
        <v>9.2533107560113965</v>
      </c>
    </row>
    <row r="52" spans="1:7" x14ac:dyDescent="0.2">
      <c r="A52" s="186" t="s">
        <v>23</v>
      </c>
      <c r="B52" s="187" t="s">
        <v>961</v>
      </c>
      <c r="C52" s="187">
        <v>86241</v>
      </c>
      <c r="D52" s="463">
        <v>31.8</v>
      </c>
      <c r="E52" s="187" t="s">
        <v>962</v>
      </c>
      <c r="F52" s="187" t="s">
        <v>963</v>
      </c>
      <c r="G52" s="163">
        <f t="shared" ref="G52:G53" si="1">E52*100/F52</f>
        <v>2.6785403694298537</v>
      </c>
    </row>
    <row r="53" spans="1:7" x14ac:dyDescent="0.2">
      <c r="A53" s="190" t="s">
        <v>24</v>
      </c>
      <c r="B53" s="173" t="s">
        <v>964</v>
      </c>
      <c r="C53" s="173" t="s">
        <v>965</v>
      </c>
      <c r="D53" s="464">
        <v>20</v>
      </c>
      <c r="E53" s="173" t="s">
        <v>966</v>
      </c>
      <c r="F53" s="173" t="s">
        <v>965</v>
      </c>
      <c r="G53" s="174">
        <f t="shared" si="1"/>
        <v>0.95278517694581855</v>
      </c>
    </row>
    <row r="54" spans="1:7" x14ac:dyDescent="0.2">
      <c r="A54" s="188" t="s">
        <v>25</v>
      </c>
      <c r="B54" s="187">
        <v>44774</v>
      </c>
      <c r="C54" s="187">
        <v>91004</v>
      </c>
      <c r="D54" s="187">
        <v>49.2</v>
      </c>
      <c r="E54" s="187">
        <v>18150</v>
      </c>
      <c r="F54" s="187">
        <v>91004</v>
      </c>
      <c r="G54" s="163">
        <v>19.940000000000001</v>
      </c>
    </row>
    <row r="55" spans="1:7" ht="21.75" customHeight="1" x14ac:dyDescent="0.2">
      <c r="A55" s="178" t="s">
        <v>26</v>
      </c>
      <c r="B55" s="176">
        <f>B51+B52+B53+B54</f>
        <v>751982</v>
      </c>
      <c r="C55" s="176">
        <f>C51+C52+C53+C54</f>
        <v>5487463</v>
      </c>
      <c r="D55" s="177">
        <f>B55*100/C55</f>
        <v>13.703636817232299</v>
      </c>
      <c r="E55" s="176">
        <f>E51+E52+E53+E54</f>
        <v>476403</v>
      </c>
      <c r="F55" s="176">
        <f>F51+F52+F53+F54</f>
        <v>5472339</v>
      </c>
      <c r="G55" s="177">
        <f>E55*100/F55</f>
        <v>8.705655844785932</v>
      </c>
    </row>
    <row r="57" spans="1:7" ht="14.45" customHeight="1" x14ac:dyDescent="0.2">
      <c r="A57" s="622" t="s">
        <v>349</v>
      </c>
      <c r="B57" s="622"/>
      <c r="C57" s="622"/>
      <c r="D57" s="622"/>
      <c r="E57" s="622"/>
      <c r="F57" s="622"/>
      <c r="G57" s="622"/>
    </row>
    <row r="58" spans="1:7" x14ac:dyDescent="0.2">
      <c r="A58" s="622"/>
      <c r="B58" s="622"/>
      <c r="C58" s="622"/>
      <c r="D58" s="622"/>
      <c r="E58" s="622"/>
      <c r="F58" s="622"/>
      <c r="G58" s="622"/>
    </row>
    <row r="59" spans="1:7" ht="14.45" customHeight="1" x14ac:dyDescent="0.2">
      <c r="A59" s="622"/>
      <c r="B59" s="622"/>
      <c r="C59" s="622"/>
      <c r="D59" s="622"/>
      <c r="E59" s="622"/>
      <c r="F59" s="622"/>
      <c r="G59" s="622"/>
    </row>
    <row r="60" spans="1:7" x14ac:dyDescent="0.2">
      <c r="A60" s="622"/>
      <c r="B60" s="622"/>
      <c r="C60" s="622"/>
      <c r="D60" s="622"/>
      <c r="E60" s="622"/>
      <c r="F60" s="622"/>
      <c r="G60" s="622"/>
    </row>
    <row r="61" spans="1:7" ht="164.45" customHeight="1" thickBot="1" x14ac:dyDescent="0.25">
      <c r="A61" s="181" t="s">
        <v>0</v>
      </c>
      <c r="B61" s="181" t="s">
        <v>32</v>
      </c>
      <c r="C61" s="181" t="s">
        <v>33</v>
      </c>
      <c r="D61" s="182" t="s">
        <v>34</v>
      </c>
      <c r="E61" s="181" t="s">
        <v>78</v>
      </c>
      <c r="F61" s="181" t="s">
        <v>35</v>
      </c>
      <c r="G61" s="183" t="s">
        <v>36</v>
      </c>
    </row>
    <row r="62" spans="1:7" ht="14.25" thickTop="1" thickBot="1" x14ac:dyDescent="0.25">
      <c r="A62" s="102">
        <v>1</v>
      </c>
      <c r="B62" s="102">
        <v>2</v>
      </c>
      <c r="C62" s="102" t="s">
        <v>359</v>
      </c>
      <c r="D62" s="102" t="s">
        <v>356</v>
      </c>
      <c r="E62" s="102" t="s">
        <v>410</v>
      </c>
      <c r="F62" s="102" t="s">
        <v>472</v>
      </c>
      <c r="G62" s="102" t="s">
        <v>358</v>
      </c>
    </row>
    <row r="63" spans="1:7" ht="13.5" thickTop="1" x14ac:dyDescent="0.2">
      <c r="A63" s="190" t="s">
        <v>90</v>
      </c>
      <c r="B63" s="184" t="s">
        <v>967</v>
      </c>
      <c r="C63" s="184" t="s">
        <v>968</v>
      </c>
      <c r="D63" s="184" t="s">
        <v>969</v>
      </c>
      <c r="E63" s="184" t="s">
        <v>970</v>
      </c>
      <c r="F63" s="184" t="s">
        <v>971</v>
      </c>
      <c r="G63" s="184" t="s">
        <v>972</v>
      </c>
    </row>
    <row r="64" spans="1:7" x14ac:dyDescent="0.2">
      <c r="A64" s="121" t="s">
        <v>91</v>
      </c>
      <c r="B64" s="161" t="s">
        <v>973</v>
      </c>
      <c r="C64" s="161" t="s">
        <v>974</v>
      </c>
      <c r="D64" s="161" t="s">
        <v>531</v>
      </c>
      <c r="E64" s="161" t="s">
        <v>975</v>
      </c>
      <c r="F64" s="161" t="s">
        <v>976</v>
      </c>
      <c r="G64" s="161" t="s">
        <v>977</v>
      </c>
    </row>
    <row r="65" spans="1:7" x14ac:dyDescent="0.2">
      <c r="A65" s="190" t="s">
        <v>92</v>
      </c>
      <c r="B65" s="184" t="s">
        <v>562</v>
      </c>
      <c r="C65" s="184" t="s">
        <v>978</v>
      </c>
      <c r="D65" s="184" t="s">
        <v>979</v>
      </c>
      <c r="E65" s="184" t="s">
        <v>980</v>
      </c>
      <c r="F65" s="184" t="s">
        <v>981</v>
      </c>
      <c r="G65" s="184" t="s">
        <v>764</v>
      </c>
    </row>
    <row r="66" spans="1:7" x14ac:dyDescent="0.2">
      <c r="A66" s="121" t="s">
        <v>93</v>
      </c>
      <c r="B66" s="161" t="s">
        <v>982</v>
      </c>
      <c r="C66" s="161" t="s">
        <v>983</v>
      </c>
      <c r="D66" s="161" t="s">
        <v>984</v>
      </c>
      <c r="E66" s="161" t="s">
        <v>985</v>
      </c>
      <c r="F66" s="161" t="s">
        <v>986</v>
      </c>
      <c r="G66" s="161" t="s">
        <v>987</v>
      </c>
    </row>
    <row r="67" spans="1:7" x14ac:dyDescent="0.2">
      <c r="A67" s="172" t="s">
        <v>94</v>
      </c>
      <c r="B67" s="184" t="s">
        <v>988</v>
      </c>
      <c r="C67" s="184" t="s">
        <v>989</v>
      </c>
      <c r="D67" s="184" t="s">
        <v>382</v>
      </c>
      <c r="E67" s="184" t="s">
        <v>990</v>
      </c>
      <c r="F67" s="184" t="s">
        <v>991</v>
      </c>
      <c r="G67" s="184" t="s">
        <v>992</v>
      </c>
    </row>
    <row r="68" spans="1:7" x14ac:dyDescent="0.2">
      <c r="A68" s="121" t="s">
        <v>95</v>
      </c>
      <c r="B68" s="161" t="s">
        <v>993</v>
      </c>
      <c r="C68" s="161" t="s">
        <v>994</v>
      </c>
      <c r="D68" s="161" t="s">
        <v>395</v>
      </c>
      <c r="E68" s="161" t="s">
        <v>995</v>
      </c>
      <c r="F68" s="161" t="s">
        <v>996</v>
      </c>
      <c r="G68" s="161" t="s">
        <v>997</v>
      </c>
    </row>
    <row r="69" spans="1:7" x14ac:dyDescent="0.2">
      <c r="A69" s="190" t="s">
        <v>96</v>
      </c>
      <c r="B69" s="184" t="s">
        <v>998</v>
      </c>
      <c r="C69" s="184" t="s">
        <v>371</v>
      </c>
      <c r="D69" s="184" t="s">
        <v>413</v>
      </c>
      <c r="E69" s="184" t="s">
        <v>999</v>
      </c>
      <c r="F69" s="184" t="s">
        <v>1000</v>
      </c>
      <c r="G69" s="184" t="s">
        <v>1001</v>
      </c>
    </row>
    <row r="70" spans="1:7" x14ac:dyDescent="0.2">
      <c r="A70" s="121" t="s">
        <v>97</v>
      </c>
      <c r="B70" s="161" t="s">
        <v>1002</v>
      </c>
      <c r="C70" s="161" t="s">
        <v>1003</v>
      </c>
      <c r="D70" s="161" t="s">
        <v>1004</v>
      </c>
      <c r="E70" s="161" t="s">
        <v>1005</v>
      </c>
      <c r="F70" s="161" t="s">
        <v>1006</v>
      </c>
      <c r="G70" s="161" t="s">
        <v>417</v>
      </c>
    </row>
    <row r="71" spans="1:7" x14ac:dyDescent="0.2">
      <c r="A71" s="190" t="s">
        <v>98</v>
      </c>
      <c r="B71" s="184" t="s">
        <v>557</v>
      </c>
      <c r="C71" s="184" t="s">
        <v>1007</v>
      </c>
      <c r="D71" s="184" t="s">
        <v>1008</v>
      </c>
      <c r="E71" s="184" t="s">
        <v>353</v>
      </c>
      <c r="F71" s="184" t="s">
        <v>1009</v>
      </c>
      <c r="G71" s="184" t="s">
        <v>375</v>
      </c>
    </row>
    <row r="72" spans="1:7" x14ac:dyDescent="0.2">
      <c r="A72" s="121" t="s">
        <v>99</v>
      </c>
      <c r="B72" s="161" t="s">
        <v>1010</v>
      </c>
      <c r="C72" s="161" t="s">
        <v>1011</v>
      </c>
      <c r="D72" s="161" t="s">
        <v>437</v>
      </c>
      <c r="E72" s="161" t="s">
        <v>376</v>
      </c>
      <c r="F72" s="161" t="s">
        <v>377</v>
      </c>
      <c r="G72" s="161" t="s">
        <v>378</v>
      </c>
    </row>
    <row r="73" spans="1:7" x14ac:dyDescent="0.2">
      <c r="A73" s="190" t="s">
        <v>100</v>
      </c>
      <c r="B73" s="184" t="s">
        <v>1012</v>
      </c>
      <c r="C73" s="184" t="s">
        <v>1013</v>
      </c>
      <c r="D73" s="184" t="s">
        <v>1014</v>
      </c>
      <c r="E73" s="184" t="s">
        <v>1015</v>
      </c>
      <c r="F73" s="184" t="s">
        <v>1016</v>
      </c>
      <c r="G73" s="184" t="s">
        <v>598</v>
      </c>
    </row>
    <row r="74" spans="1:7" x14ac:dyDescent="0.2">
      <c r="A74" s="121" t="s">
        <v>101</v>
      </c>
      <c r="B74" s="161" t="s">
        <v>1017</v>
      </c>
      <c r="C74" s="161" t="s">
        <v>1018</v>
      </c>
      <c r="D74" s="161" t="s">
        <v>417</v>
      </c>
      <c r="E74" s="161" t="s">
        <v>1019</v>
      </c>
      <c r="F74" s="161" t="s">
        <v>1020</v>
      </c>
      <c r="G74" s="161" t="s">
        <v>1021</v>
      </c>
    </row>
    <row r="75" spans="1:7" x14ac:dyDescent="0.2">
      <c r="A75" s="190" t="s">
        <v>102</v>
      </c>
      <c r="B75" s="184">
        <v>2346</v>
      </c>
      <c r="C75" s="184" t="s">
        <v>1022</v>
      </c>
      <c r="D75" s="184" t="s">
        <v>403</v>
      </c>
      <c r="E75" s="184" t="s">
        <v>1023</v>
      </c>
      <c r="F75" s="184" t="s">
        <v>1024</v>
      </c>
      <c r="G75" s="184" t="s">
        <v>1025</v>
      </c>
    </row>
    <row r="76" spans="1:7" x14ac:dyDescent="0.2">
      <c r="A76" s="121" t="s">
        <v>103</v>
      </c>
      <c r="B76" s="161" t="s">
        <v>1026</v>
      </c>
      <c r="C76" s="161" t="s">
        <v>1027</v>
      </c>
      <c r="D76" s="161" t="s">
        <v>1028</v>
      </c>
      <c r="E76" s="161" t="s">
        <v>1029</v>
      </c>
      <c r="F76" s="161" t="s">
        <v>1030</v>
      </c>
      <c r="G76" s="161" t="s">
        <v>1031</v>
      </c>
    </row>
    <row r="77" spans="1:7" x14ac:dyDescent="0.2">
      <c r="A77" s="190" t="s">
        <v>152</v>
      </c>
      <c r="B77" s="184" t="s">
        <v>1032</v>
      </c>
      <c r="C77" s="184" t="s">
        <v>1033</v>
      </c>
      <c r="D77" s="184" t="s">
        <v>1034</v>
      </c>
      <c r="E77" s="184" t="s">
        <v>1035</v>
      </c>
      <c r="F77" s="184" t="s">
        <v>572</v>
      </c>
      <c r="G77" s="184" t="s">
        <v>1036</v>
      </c>
    </row>
    <row r="78" spans="1:7" x14ac:dyDescent="0.2">
      <c r="A78" s="121" t="s">
        <v>105</v>
      </c>
      <c r="B78" s="161" t="s">
        <v>1037</v>
      </c>
      <c r="C78" s="161" t="s">
        <v>1038</v>
      </c>
      <c r="D78" s="161" t="s">
        <v>1039</v>
      </c>
      <c r="E78" s="161" t="s">
        <v>1040</v>
      </c>
      <c r="F78" s="161" t="s">
        <v>1041</v>
      </c>
      <c r="G78" s="161" t="s">
        <v>1042</v>
      </c>
    </row>
    <row r="79" spans="1:7" ht="19.5" customHeight="1" x14ac:dyDescent="0.2">
      <c r="A79" s="175" t="s">
        <v>22</v>
      </c>
      <c r="B79" s="176">
        <f>B63+B64+B65+B66+B67+B68+B69+B70+B71+B72+B73+B74+B75+B76+B77+B78</f>
        <v>48209</v>
      </c>
      <c r="C79" s="176">
        <f>C63+C64+C65+C66+C67+C68+C69+C70+C71+C72+C73+C74+C75+C76+C77+C78</f>
        <v>317115</v>
      </c>
      <c r="D79" s="177">
        <f>B79*100/C79</f>
        <v>15.202371379468016</v>
      </c>
      <c r="E79" s="176">
        <f>E63+E64+E65+E66+E67+E68+E69+E70+E71+E72+E73+E74+E75+E76+E77+E78</f>
        <v>74837</v>
      </c>
      <c r="F79" s="176">
        <f>F63+F64+F65+F66+F67+F68+F69+F70+F71+F72+F73+F74+F75+F76+F77+F78</f>
        <v>239790</v>
      </c>
      <c r="G79" s="177">
        <f>E79*100/F79</f>
        <v>31.209391550940406</v>
      </c>
    </row>
    <row r="80" spans="1:7" x14ac:dyDescent="0.2">
      <c r="A80" s="106" t="s">
        <v>23</v>
      </c>
      <c r="B80" s="105" t="s">
        <v>353</v>
      </c>
      <c r="C80" s="105" t="s">
        <v>1043</v>
      </c>
      <c r="D80" s="105" t="s">
        <v>375</v>
      </c>
      <c r="E80" s="105" t="s">
        <v>1044</v>
      </c>
      <c r="F80" s="105" t="s">
        <v>1045</v>
      </c>
      <c r="G80" s="105" t="s">
        <v>1046</v>
      </c>
    </row>
    <row r="81" spans="1:7" x14ac:dyDescent="0.2">
      <c r="A81" s="190" t="s">
        <v>24</v>
      </c>
      <c r="B81" s="166" t="s">
        <v>1047</v>
      </c>
      <c r="C81" s="166" t="s">
        <v>1048</v>
      </c>
      <c r="D81" s="166" t="s">
        <v>857</v>
      </c>
      <c r="E81" s="166" t="s">
        <v>1049</v>
      </c>
      <c r="F81" s="166" t="s">
        <v>1050</v>
      </c>
      <c r="G81" s="166" t="s">
        <v>1051</v>
      </c>
    </row>
    <row r="82" spans="1:7" x14ac:dyDescent="0.2">
      <c r="A82" s="125" t="s">
        <v>25</v>
      </c>
      <c r="B82" s="105"/>
      <c r="C82" s="105"/>
      <c r="D82" s="105"/>
      <c r="E82" s="105"/>
      <c r="F82" s="105"/>
      <c r="G82" s="105"/>
    </row>
    <row r="83" spans="1:7" ht="24" customHeight="1" x14ac:dyDescent="0.2">
      <c r="A83" s="178" t="s">
        <v>26</v>
      </c>
      <c r="B83" s="176">
        <f>B79+B80+B81+B82</f>
        <v>48535</v>
      </c>
      <c r="C83" s="176">
        <f>C79+C80+C81+C82</f>
        <v>351598</v>
      </c>
      <c r="D83" s="177">
        <f>B83*100/C83</f>
        <v>13.804117202031867</v>
      </c>
      <c r="E83" s="176">
        <f>E79+E80+E81+E82</f>
        <v>90427</v>
      </c>
      <c r="F83" s="176">
        <f>F79+F80+F81+F82</f>
        <v>271736</v>
      </c>
      <c r="G83" s="177">
        <f>E83*100/F83</f>
        <v>33.277519357022996</v>
      </c>
    </row>
    <row r="85" spans="1:7" x14ac:dyDescent="0.2">
      <c r="A85" s="621" t="s">
        <v>1052</v>
      </c>
      <c r="B85" s="621"/>
      <c r="C85" s="621"/>
      <c r="D85" s="621"/>
      <c r="E85" s="621"/>
      <c r="F85" s="621"/>
      <c r="G85" s="621"/>
    </row>
    <row r="86" spans="1:7" x14ac:dyDescent="0.2">
      <c r="A86" s="621"/>
      <c r="B86" s="621"/>
      <c r="C86" s="621"/>
      <c r="D86" s="621"/>
      <c r="E86" s="621"/>
      <c r="F86" s="621"/>
      <c r="G86" s="621"/>
    </row>
    <row r="87" spans="1:7" x14ac:dyDescent="0.2">
      <c r="A87" s="621"/>
      <c r="B87" s="621"/>
      <c r="C87" s="621"/>
      <c r="D87" s="621"/>
      <c r="E87" s="621"/>
      <c r="F87" s="621"/>
      <c r="G87" s="621"/>
    </row>
    <row r="88" spans="1:7" x14ac:dyDescent="0.2">
      <c r="A88" s="621"/>
      <c r="B88" s="621"/>
      <c r="C88" s="621"/>
      <c r="D88" s="621"/>
      <c r="E88" s="621"/>
      <c r="F88" s="621"/>
      <c r="G88" s="621"/>
    </row>
    <row r="89" spans="1:7" s="101" customFormat="1" ht="142.15" customHeight="1" thickBot="1" x14ac:dyDescent="0.3">
      <c r="A89" s="169" t="s">
        <v>0</v>
      </c>
      <c r="B89" s="169" t="s">
        <v>37</v>
      </c>
      <c r="C89" s="169" t="s">
        <v>38</v>
      </c>
      <c r="D89" s="170" t="s">
        <v>39</v>
      </c>
      <c r="E89" s="169" t="s">
        <v>40</v>
      </c>
      <c r="F89" s="169" t="s">
        <v>41</v>
      </c>
      <c r="G89" s="171" t="s">
        <v>42</v>
      </c>
    </row>
    <row r="90" spans="1:7" s="100" customFormat="1" ht="14.25" thickTop="1" thickBot="1" x14ac:dyDescent="0.25">
      <c r="A90" s="160">
        <v>1</v>
      </c>
      <c r="B90" s="160" t="s">
        <v>566</v>
      </c>
      <c r="C90" s="160" t="s">
        <v>567</v>
      </c>
      <c r="D90" s="160" t="s">
        <v>568</v>
      </c>
      <c r="E90" s="160" t="s">
        <v>569</v>
      </c>
      <c r="F90" s="160" t="s">
        <v>570</v>
      </c>
      <c r="G90" s="160" t="s">
        <v>571</v>
      </c>
    </row>
    <row r="91" spans="1:7" ht="13.5" thickTop="1" x14ac:dyDescent="0.2">
      <c r="A91" s="190" t="s">
        <v>90</v>
      </c>
      <c r="B91" s="184" t="s">
        <v>1053</v>
      </c>
      <c r="C91" s="184" t="s">
        <v>1054</v>
      </c>
      <c r="D91" s="184" t="s">
        <v>1055</v>
      </c>
      <c r="E91" s="184" t="s">
        <v>1053</v>
      </c>
      <c r="F91" s="184" t="s">
        <v>1054</v>
      </c>
      <c r="G91" s="184" t="s">
        <v>1055</v>
      </c>
    </row>
    <row r="92" spans="1:7" x14ac:dyDescent="0.2">
      <c r="A92" s="121" t="s">
        <v>91</v>
      </c>
      <c r="B92" s="161" t="s">
        <v>1056</v>
      </c>
      <c r="C92" s="161" t="s">
        <v>1057</v>
      </c>
      <c r="D92" s="161" t="s">
        <v>813</v>
      </c>
      <c r="E92" s="161" t="s">
        <v>524</v>
      </c>
      <c r="F92" s="161" t="s">
        <v>1057</v>
      </c>
      <c r="G92" s="161" t="s">
        <v>1058</v>
      </c>
    </row>
    <row r="93" spans="1:7" x14ac:dyDescent="0.2">
      <c r="A93" s="190" t="s">
        <v>92</v>
      </c>
      <c r="B93" s="184" t="s">
        <v>1059</v>
      </c>
      <c r="C93" s="184" t="s">
        <v>1060</v>
      </c>
      <c r="D93" s="184" t="s">
        <v>411</v>
      </c>
      <c r="E93" s="184" t="s">
        <v>1061</v>
      </c>
      <c r="F93" s="184" t="s">
        <v>1060</v>
      </c>
      <c r="G93" s="184" t="s">
        <v>1062</v>
      </c>
    </row>
    <row r="94" spans="1:7" x14ac:dyDescent="0.2">
      <c r="A94" s="121" t="s">
        <v>93</v>
      </c>
      <c r="B94" s="161" t="s">
        <v>1063</v>
      </c>
      <c r="C94" s="161" t="s">
        <v>1064</v>
      </c>
      <c r="D94" s="161" t="s">
        <v>1065</v>
      </c>
      <c r="E94" s="161" t="s">
        <v>1066</v>
      </c>
      <c r="F94" s="161" t="s">
        <v>1064</v>
      </c>
      <c r="G94" s="161" t="s">
        <v>1067</v>
      </c>
    </row>
    <row r="95" spans="1:7" x14ac:dyDescent="0.2">
      <c r="A95" s="172" t="s">
        <v>94</v>
      </c>
      <c r="B95" s="184" t="s">
        <v>1068</v>
      </c>
      <c r="C95" s="184" t="s">
        <v>1069</v>
      </c>
      <c r="D95" s="184" t="s">
        <v>1070</v>
      </c>
      <c r="E95" s="184" t="s">
        <v>353</v>
      </c>
      <c r="F95" s="184" t="s">
        <v>1069</v>
      </c>
      <c r="G95" s="184" t="s">
        <v>375</v>
      </c>
    </row>
    <row r="96" spans="1:7" x14ac:dyDescent="0.2">
      <c r="A96" s="121" t="s">
        <v>95</v>
      </c>
      <c r="B96" s="161" t="s">
        <v>1071</v>
      </c>
      <c r="C96" s="161" t="s">
        <v>1072</v>
      </c>
      <c r="D96" s="161" t="s">
        <v>1073</v>
      </c>
      <c r="E96" s="161" t="s">
        <v>1074</v>
      </c>
      <c r="F96" s="161" t="s">
        <v>1072</v>
      </c>
      <c r="G96" s="161" t="s">
        <v>1075</v>
      </c>
    </row>
    <row r="97" spans="1:7" x14ac:dyDescent="0.2">
      <c r="A97" s="190" t="s">
        <v>96</v>
      </c>
      <c r="B97" s="184" t="s">
        <v>1076</v>
      </c>
      <c r="C97" s="184" t="s">
        <v>1077</v>
      </c>
      <c r="D97" s="184" t="s">
        <v>1078</v>
      </c>
      <c r="E97" s="184" t="s">
        <v>1079</v>
      </c>
      <c r="F97" s="184" t="s">
        <v>1077</v>
      </c>
      <c r="G97" s="184" t="s">
        <v>1080</v>
      </c>
    </row>
    <row r="98" spans="1:7" x14ac:dyDescent="0.2">
      <c r="A98" s="121" t="s">
        <v>97</v>
      </c>
      <c r="B98" s="161" t="s">
        <v>353</v>
      </c>
      <c r="C98" s="161" t="s">
        <v>1081</v>
      </c>
      <c r="D98" s="161" t="s">
        <v>375</v>
      </c>
      <c r="E98" s="161" t="s">
        <v>476</v>
      </c>
      <c r="F98" s="161" t="s">
        <v>1081</v>
      </c>
      <c r="G98" s="161" t="s">
        <v>1082</v>
      </c>
    </row>
    <row r="99" spans="1:7" x14ac:dyDescent="0.2">
      <c r="A99" s="190" t="s">
        <v>98</v>
      </c>
      <c r="B99" s="184" t="s">
        <v>787</v>
      </c>
      <c r="C99" s="184" t="s">
        <v>1083</v>
      </c>
      <c r="D99" s="184" t="s">
        <v>696</v>
      </c>
      <c r="E99" s="184" t="s">
        <v>523</v>
      </c>
      <c r="F99" s="184" t="s">
        <v>1083</v>
      </c>
      <c r="G99" s="184" t="s">
        <v>1084</v>
      </c>
    </row>
    <row r="100" spans="1:7" x14ac:dyDescent="0.2">
      <c r="A100" s="121" t="s">
        <v>99</v>
      </c>
      <c r="B100" s="161" t="s">
        <v>1085</v>
      </c>
      <c r="C100" s="161" t="s">
        <v>1085</v>
      </c>
      <c r="D100" s="161" t="s">
        <v>393</v>
      </c>
      <c r="E100" s="161" t="s">
        <v>1085</v>
      </c>
      <c r="F100" s="161" t="s">
        <v>1085</v>
      </c>
      <c r="G100" s="161" t="s">
        <v>393</v>
      </c>
    </row>
    <row r="101" spans="1:7" x14ac:dyDescent="0.2">
      <c r="A101" s="190" t="s">
        <v>100</v>
      </c>
      <c r="B101" s="184" t="s">
        <v>1086</v>
      </c>
      <c r="C101" s="184" t="s">
        <v>1087</v>
      </c>
      <c r="D101" s="184" t="s">
        <v>878</v>
      </c>
      <c r="E101" s="184" t="s">
        <v>1088</v>
      </c>
      <c r="F101" s="184" t="s">
        <v>1087</v>
      </c>
      <c r="G101" s="184" t="s">
        <v>1089</v>
      </c>
    </row>
    <row r="102" spans="1:7" x14ac:dyDescent="0.2">
      <c r="A102" s="121" t="s">
        <v>101</v>
      </c>
      <c r="B102" s="161" t="s">
        <v>1090</v>
      </c>
      <c r="C102" s="161" t="s">
        <v>995</v>
      </c>
      <c r="D102" s="161" t="s">
        <v>1091</v>
      </c>
      <c r="E102" s="161" t="s">
        <v>407</v>
      </c>
      <c r="F102" s="161" t="s">
        <v>995</v>
      </c>
      <c r="G102" s="161" t="s">
        <v>398</v>
      </c>
    </row>
    <row r="103" spans="1:7" x14ac:dyDescent="0.2">
      <c r="A103" s="190" t="s">
        <v>102</v>
      </c>
      <c r="B103" s="184" t="s">
        <v>782</v>
      </c>
      <c r="C103" s="184" t="s">
        <v>1092</v>
      </c>
      <c r="D103" s="184" t="s">
        <v>1093</v>
      </c>
      <c r="E103" s="184" t="s">
        <v>487</v>
      </c>
      <c r="F103" s="184" t="s">
        <v>1092</v>
      </c>
      <c r="G103" s="184" t="s">
        <v>1094</v>
      </c>
    </row>
    <row r="104" spans="1:7" x14ac:dyDescent="0.2">
      <c r="A104" s="121" t="s">
        <v>103</v>
      </c>
      <c r="B104" s="161" t="s">
        <v>1095</v>
      </c>
      <c r="C104" s="161" t="s">
        <v>554</v>
      </c>
      <c r="D104" s="161" t="s">
        <v>380</v>
      </c>
      <c r="E104" s="161" t="s">
        <v>1096</v>
      </c>
      <c r="F104" s="161" t="s">
        <v>554</v>
      </c>
      <c r="G104" s="161" t="s">
        <v>1097</v>
      </c>
    </row>
    <row r="105" spans="1:7" x14ac:dyDescent="0.2">
      <c r="A105" s="190" t="s">
        <v>152</v>
      </c>
      <c r="B105" s="184" t="s">
        <v>505</v>
      </c>
      <c r="C105" s="184" t="s">
        <v>1098</v>
      </c>
      <c r="D105" s="184" t="s">
        <v>412</v>
      </c>
      <c r="E105" s="184" t="s">
        <v>1099</v>
      </c>
      <c r="F105" s="184" t="s">
        <v>1098</v>
      </c>
      <c r="G105" s="184" t="s">
        <v>1100</v>
      </c>
    </row>
    <row r="106" spans="1:7" x14ac:dyDescent="0.2">
      <c r="A106" s="121" t="s">
        <v>105</v>
      </c>
      <c r="B106" s="161" t="s">
        <v>466</v>
      </c>
      <c r="C106" s="161" t="s">
        <v>1101</v>
      </c>
      <c r="D106" s="161" t="s">
        <v>1102</v>
      </c>
      <c r="E106" s="161" t="s">
        <v>503</v>
      </c>
      <c r="F106" s="161" t="s">
        <v>1101</v>
      </c>
      <c r="G106" s="161" t="s">
        <v>854</v>
      </c>
    </row>
    <row r="107" spans="1:7" ht="26.25" customHeight="1" x14ac:dyDescent="0.2">
      <c r="A107" s="175" t="s">
        <v>22</v>
      </c>
      <c r="B107" s="176">
        <f>B91+B92+B93+B94+B95+B96+B97+B98+B99+B100+B101+B102+B103+B104+B105+B106</f>
        <v>14544</v>
      </c>
      <c r="C107" s="176">
        <f>C91+C92+C93+C94+C95+C96+C97+C98+C99+C100+C101+C102+C103+C104+C105+C106</f>
        <v>67631</v>
      </c>
      <c r="D107" s="177">
        <f>B107*100/C107</f>
        <v>21.504931170617024</v>
      </c>
      <c r="E107" s="176">
        <f>E91+E92+E93+E94+E95+E96+E97+E98+E99+E100+E101+E102+E103+E104+E105+E106</f>
        <v>18204</v>
      </c>
      <c r="F107" s="176">
        <f>F91+F92+F93+F94+F95+F96+F97+F98+F99+F100+F101+F102+F103+F104+F105+F106</f>
        <v>67631</v>
      </c>
      <c r="G107" s="177">
        <f>E107*100/F107</f>
        <v>26.916650648371309</v>
      </c>
    </row>
    <row r="108" spans="1:7" x14ac:dyDescent="0.2">
      <c r="A108" s="113" t="s">
        <v>23</v>
      </c>
      <c r="B108" s="157" t="s">
        <v>1103</v>
      </c>
      <c r="C108" s="157" t="s">
        <v>1104</v>
      </c>
      <c r="D108" s="157" t="s">
        <v>453</v>
      </c>
      <c r="E108" s="157" t="s">
        <v>1105</v>
      </c>
      <c r="F108" s="157" t="s">
        <v>1104</v>
      </c>
      <c r="G108" s="157" t="s">
        <v>1106</v>
      </c>
    </row>
    <row r="109" spans="1:7" x14ac:dyDescent="0.2">
      <c r="A109" s="192" t="s">
        <v>24</v>
      </c>
      <c r="B109" s="173" t="s">
        <v>504</v>
      </c>
      <c r="C109" s="173" t="s">
        <v>1107</v>
      </c>
      <c r="D109" s="173" t="s">
        <v>415</v>
      </c>
      <c r="E109" s="173" t="s">
        <v>1108</v>
      </c>
      <c r="F109" s="173" t="s">
        <v>1107</v>
      </c>
      <c r="G109" s="173" t="s">
        <v>1109</v>
      </c>
    </row>
    <row r="110" spans="1:7" x14ac:dyDescent="0.2">
      <c r="A110" s="125" t="s">
        <v>25</v>
      </c>
      <c r="B110" s="157">
        <v>5</v>
      </c>
      <c r="C110" s="157">
        <v>68</v>
      </c>
      <c r="D110" s="158">
        <v>7.35</v>
      </c>
      <c r="E110" s="157">
        <v>33</v>
      </c>
      <c r="F110" s="157">
        <v>68</v>
      </c>
      <c r="G110" s="158">
        <v>48.53</v>
      </c>
    </row>
    <row r="111" spans="1:7" ht="27" customHeight="1" x14ac:dyDescent="0.2">
      <c r="A111" s="175" t="s">
        <v>1110</v>
      </c>
      <c r="B111" s="176">
        <f>B107+B108+B109+B110</f>
        <v>15455</v>
      </c>
      <c r="C111" s="176">
        <f>C107+C108+C109+C110</f>
        <v>75068</v>
      </c>
      <c r="D111" s="177">
        <f>B111*100/C111</f>
        <v>20.588000213140088</v>
      </c>
      <c r="E111" s="176">
        <f>E107+E108+E109+E110</f>
        <v>24161</v>
      </c>
      <c r="F111" s="176">
        <f>F107+F108+F109+F110</f>
        <v>75068</v>
      </c>
      <c r="G111" s="177">
        <f>E111*100/F111</f>
        <v>32.185485160121488</v>
      </c>
    </row>
    <row r="113" spans="1:7" x14ac:dyDescent="0.2">
      <c r="A113" s="621" t="s">
        <v>1111</v>
      </c>
      <c r="B113" s="621"/>
      <c r="C113" s="621"/>
      <c r="D113" s="621"/>
      <c r="E113" s="621"/>
      <c r="F113" s="621"/>
      <c r="G113" s="621"/>
    </row>
    <row r="114" spans="1:7" x14ac:dyDescent="0.2">
      <c r="A114" s="621"/>
      <c r="B114" s="621"/>
      <c r="C114" s="621"/>
      <c r="D114" s="621"/>
      <c r="E114" s="621"/>
      <c r="F114" s="621"/>
      <c r="G114" s="621"/>
    </row>
    <row r="115" spans="1:7" x14ac:dyDescent="0.2">
      <c r="A115" s="621"/>
      <c r="B115" s="621"/>
      <c r="C115" s="621"/>
      <c r="D115" s="621"/>
      <c r="E115" s="621"/>
      <c r="F115" s="621"/>
      <c r="G115" s="621"/>
    </row>
    <row r="116" spans="1:7" ht="18.600000000000001" customHeight="1" thickBot="1" x14ac:dyDescent="0.25">
      <c r="A116" s="621"/>
      <c r="B116" s="621"/>
      <c r="C116" s="621"/>
      <c r="D116" s="621"/>
      <c r="E116" s="621"/>
      <c r="F116" s="621"/>
      <c r="G116" s="621"/>
    </row>
    <row r="117" spans="1:7" s="101" customFormat="1" ht="130.5" customHeight="1" thickBot="1" x14ac:dyDescent="0.3">
      <c r="A117" s="193" t="s">
        <v>0</v>
      </c>
      <c r="B117" s="193" t="s">
        <v>43</v>
      </c>
      <c r="C117" s="193" t="s">
        <v>44</v>
      </c>
      <c r="D117" s="194" t="s">
        <v>45</v>
      </c>
      <c r="E117" s="193" t="s">
        <v>79</v>
      </c>
      <c r="F117" s="193" t="s">
        <v>46</v>
      </c>
      <c r="G117" s="195" t="s">
        <v>80</v>
      </c>
    </row>
    <row r="118" spans="1:7" s="100" customFormat="1" ht="14.25" thickTop="1" thickBot="1" x14ac:dyDescent="0.25">
      <c r="A118" s="160">
        <v>1</v>
      </c>
      <c r="B118" s="160" t="s">
        <v>355</v>
      </c>
      <c r="C118" s="160" t="s">
        <v>359</v>
      </c>
      <c r="D118" s="160" t="s">
        <v>356</v>
      </c>
      <c r="E118" s="160" t="s">
        <v>410</v>
      </c>
      <c r="F118" s="160" t="s">
        <v>472</v>
      </c>
      <c r="G118" s="160" t="s">
        <v>358</v>
      </c>
    </row>
    <row r="119" spans="1:7" ht="13.5" thickTop="1" x14ac:dyDescent="0.2">
      <c r="A119" s="190" t="s">
        <v>90</v>
      </c>
      <c r="B119" s="184" t="s">
        <v>1112</v>
      </c>
      <c r="C119" s="184" t="s">
        <v>841</v>
      </c>
      <c r="D119" s="184" t="s">
        <v>433</v>
      </c>
      <c r="E119" s="184" t="s">
        <v>830</v>
      </c>
      <c r="F119" s="184" t="s">
        <v>1113</v>
      </c>
      <c r="G119" s="184" t="s">
        <v>391</v>
      </c>
    </row>
    <row r="120" spans="1:7" x14ac:dyDescent="0.2">
      <c r="A120" s="121" t="s">
        <v>91</v>
      </c>
      <c r="B120" s="161" t="s">
        <v>1114</v>
      </c>
      <c r="C120" s="161" t="s">
        <v>845</v>
      </c>
      <c r="D120" s="161" t="s">
        <v>857</v>
      </c>
      <c r="E120" s="161" t="s">
        <v>1115</v>
      </c>
      <c r="F120" s="161" t="s">
        <v>1116</v>
      </c>
      <c r="G120" s="161" t="s">
        <v>424</v>
      </c>
    </row>
    <row r="121" spans="1:7" x14ac:dyDescent="0.2">
      <c r="A121" s="190" t="s">
        <v>92</v>
      </c>
      <c r="B121" s="184" t="s">
        <v>1117</v>
      </c>
      <c r="C121" s="184" t="s">
        <v>1118</v>
      </c>
      <c r="D121" s="184" t="s">
        <v>1119</v>
      </c>
      <c r="E121" s="184" t="s">
        <v>1120</v>
      </c>
      <c r="F121" s="184" t="s">
        <v>1121</v>
      </c>
      <c r="G121" s="184" t="s">
        <v>419</v>
      </c>
    </row>
    <row r="122" spans="1:7" x14ac:dyDescent="0.2">
      <c r="A122" s="121" t="s">
        <v>93</v>
      </c>
      <c r="B122" s="161" t="s">
        <v>1122</v>
      </c>
      <c r="C122" s="161" t="s">
        <v>853</v>
      </c>
      <c r="D122" s="161" t="s">
        <v>857</v>
      </c>
      <c r="E122" s="161" t="s">
        <v>354</v>
      </c>
      <c r="F122" s="161" t="s">
        <v>1123</v>
      </c>
      <c r="G122" s="161" t="s">
        <v>375</v>
      </c>
    </row>
    <row r="123" spans="1:7" x14ac:dyDescent="0.2">
      <c r="A123" s="172" t="s">
        <v>94</v>
      </c>
      <c r="B123" s="184" t="s">
        <v>1124</v>
      </c>
      <c r="C123" s="184" t="s">
        <v>859</v>
      </c>
      <c r="D123" s="184" t="s">
        <v>1125</v>
      </c>
      <c r="E123" s="184" t="s">
        <v>397</v>
      </c>
      <c r="F123" s="184" t="s">
        <v>1126</v>
      </c>
      <c r="G123" s="184" t="s">
        <v>431</v>
      </c>
    </row>
    <row r="124" spans="1:7" x14ac:dyDescent="0.2">
      <c r="A124" s="121" t="s">
        <v>95</v>
      </c>
      <c r="B124" s="161" t="s">
        <v>1127</v>
      </c>
      <c r="C124" s="161" t="s">
        <v>863</v>
      </c>
      <c r="D124" s="161" t="s">
        <v>1128</v>
      </c>
      <c r="E124" s="161" t="s">
        <v>1129</v>
      </c>
      <c r="F124" s="161" t="s">
        <v>1130</v>
      </c>
      <c r="G124" s="161" t="s">
        <v>529</v>
      </c>
    </row>
    <row r="125" spans="1:7" x14ac:dyDescent="0.2">
      <c r="A125" s="190" t="s">
        <v>96</v>
      </c>
      <c r="B125" s="184" t="s">
        <v>1131</v>
      </c>
      <c r="C125" s="184" t="s">
        <v>362</v>
      </c>
      <c r="D125" s="184" t="s">
        <v>1132</v>
      </c>
      <c r="E125" s="184" t="s">
        <v>551</v>
      </c>
      <c r="F125" s="184" t="s">
        <v>414</v>
      </c>
      <c r="G125" s="184" t="s">
        <v>1133</v>
      </c>
    </row>
    <row r="126" spans="1:7" x14ac:dyDescent="0.2">
      <c r="A126" s="121" t="s">
        <v>97</v>
      </c>
      <c r="B126" s="164"/>
      <c r="C126" s="164"/>
      <c r="D126" s="164"/>
      <c r="E126" s="161" t="s">
        <v>511</v>
      </c>
      <c r="F126" s="161" t="s">
        <v>1134</v>
      </c>
      <c r="G126" s="161" t="s">
        <v>412</v>
      </c>
    </row>
    <row r="127" spans="1:7" x14ac:dyDescent="0.2">
      <c r="A127" s="190" t="s">
        <v>98</v>
      </c>
      <c r="B127" s="184" t="s">
        <v>353</v>
      </c>
      <c r="C127" s="184" t="s">
        <v>872</v>
      </c>
      <c r="D127" s="184" t="s">
        <v>375</v>
      </c>
      <c r="E127" s="184" t="s">
        <v>1135</v>
      </c>
      <c r="F127" s="184" t="s">
        <v>1136</v>
      </c>
      <c r="G127" s="184" t="s">
        <v>431</v>
      </c>
    </row>
    <row r="128" spans="1:7" x14ac:dyDescent="0.2">
      <c r="A128" s="121" t="s">
        <v>99</v>
      </c>
      <c r="B128" s="161" t="s">
        <v>1137</v>
      </c>
      <c r="C128" s="161" t="s">
        <v>416</v>
      </c>
      <c r="D128" s="161" t="s">
        <v>828</v>
      </c>
      <c r="E128" s="161" t="s">
        <v>1138</v>
      </c>
      <c r="F128" s="161" t="s">
        <v>1139</v>
      </c>
      <c r="G128" s="161" t="s">
        <v>422</v>
      </c>
    </row>
    <row r="129" spans="1:7" x14ac:dyDescent="0.2">
      <c r="A129" s="190" t="s">
        <v>100</v>
      </c>
      <c r="B129" s="184" t="s">
        <v>1140</v>
      </c>
      <c r="C129" s="184" t="s">
        <v>1141</v>
      </c>
      <c r="D129" s="184" t="s">
        <v>398</v>
      </c>
      <c r="E129" s="184" t="s">
        <v>1142</v>
      </c>
      <c r="F129" s="184" t="s">
        <v>1143</v>
      </c>
      <c r="G129" s="184" t="s">
        <v>387</v>
      </c>
    </row>
    <row r="130" spans="1:7" x14ac:dyDescent="0.2">
      <c r="A130" s="121" t="s">
        <v>101</v>
      </c>
      <c r="B130" s="161" t="s">
        <v>1144</v>
      </c>
      <c r="C130" s="161" t="s">
        <v>1145</v>
      </c>
      <c r="D130" s="161" t="s">
        <v>373</v>
      </c>
      <c r="E130" s="161" t="s">
        <v>1146</v>
      </c>
      <c r="F130" s="161">
        <v>33535</v>
      </c>
      <c r="G130" s="161" t="s">
        <v>404</v>
      </c>
    </row>
    <row r="131" spans="1:7" x14ac:dyDescent="0.2">
      <c r="A131" s="190" t="s">
        <v>102</v>
      </c>
      <c r="B131" s="184" t="s">
        <v>1147</v>
      </c>
      <c r="C131" s="184" t="s">
        <v>888</v>
      </c>
      <c r="D131" s="184" t="s">
        <v>530</v>
      </c>
      <c r="E131" s="184" t="s">
        <v>1148</v>
      </c>
      <c r="F131" s="184" t="s">
        <v>1149</v>
      </c>
      <c r="G131" s="184" t="s">
        <v>408</v>
      </c>
    </row>
    <row r="132" spans="1:7" x14ac:dyDescent="0.2">
      <c r="A132" s="121" t="s">
        <v>103</v>
      </c>
      <c r="B132" s="161" t="s">
        <v>1150</v>
      </c>
      <c r="C132" s="161" t="s">
        <v>892</v>
      </c>
      <c r="D132" s="161" t="s">
        <v>718</v>
      </c>
      <c r="E132" s="161" t="s">
        <v>1151</v>
      </c>
      <c r="F132" s="161" t="s">
        <v>1152</v>
      </c>
      <c r="G132" s="161" t="s">
        <v>941</v>
      </c>
    </row>
    <row r="133" spans="1:7" x14ac:dyDescent="0.2">
      <c r="A133" s="190" t="s">
        <v>152</v>
      </c>
      <c r="B133" s="184" t="s">
        <v>1153</v>
      </c>
      <c r="C133" s="184" t="s">
        <v>896</v>
      </c>
      <c r="D133" s="184" t="s">
        <v>1154</v>
      </c>
      <c r="E133" s="184" t="s">
        <v>1135</v>
      </c>
      <c r="F133" s="184" t="s">
        <v>1155</v>
      </c>
      <c r="G133" s="184" t="s">
        <v>1156</v>
      </c>
    </row>
    <row r="134" spans="1:7" x14ac:dyDescent="0.2">
      <c r="A134" s="121" t="s">
        <v>105</v>
      </c>
      <c r="B134" s="161" t="s">
        <v>394</v>
      </c>
      <c r="C134" s="161" t="s">
        <v>900</v>
      </c>
      <c r="D134" s="161" t="s">
        <v>422</v>
      </c>
      <c r="E134" s="161" t="s">
        <v>1157</v>
      </c>
      <c r="F134" s="161" t="s">
        <v>1158</v>
      </c>
      <c r="G134" s="161" t="s">
        <v>1159</v>
      </c>
    </row>
    <row r="135" spans="1:7" ht="25.5" customHeight="1" x14ac:dyDescent="0.2">
      <c r="A135" s="196" t="s">
        <v>22</v>
      </c>
      <c r="B135" s="176">
        <f>B119+B120+B121+B122+B123+B124+B125+B126+B127+B128+B129+B130+B131+B132+B133+B134</f>
        <v>162273</v>
      </c>
      <c r="C135" s="176">
        <f>C119+C120+C121+C122+C123+C124+C125+C126+C127+C128+C129+C130+C131+C132+C133+C134</f>
        <v>1003313</v>
      </c>
      <c r="D135" s="177">
        <f>B135*100/C135</f>
        <v>16.17371647731067</v>
      </c>
      <c r="E135" s="176">
        <f>E119+E120+E121+E122+E123+E124+E125+E126+E127+E128+E129+E130+E131+E132+E133+E134</f>
        <v>8555</v>
      </c>
      <c r="F135" s="176">
        <f>F119+F120+F121+F122+F123+F124+F125+F126+F127+F128+F129+F130+F131+F132+F133+F134</f>
        <v>465022</v>
      </c>
      <c r="G135" s="177">
        <f>E135*100/F135</f>
        <v>1.8396979067657013</v>
      </c>
    </row>
    <row r="136" spans="1:7" x14ac:dyDescent="0.2">
      <c r="A136" s="113" t="s">
        <v>23</v>
      </c>
      <c r="B136" s="157" t="s">
        <v>1160</v>
      </c>
      <c r="C136" s="157" t="s">
        <v>904</v>
      </c>
      <c r="D136" s="157" t="s">
        <v>1161</v>
      </c>
      <c r="E136" s="157" t="s">
        <v>548</v>
      </c>
      <c r="F136" s="157" t="s">
        <v>1162</v>
      </c>
      <c r="G136" s="157" t="s">
        <v>408</v>
      </c>
    </row>
    <row r="137" spans="1:7" x14ac:dyDescent="0.2">
      <c r="A137" s="192" t="s">
        <v>24</v>
      </c>
      <c r="B137" s="173" t="s">
        <v>1163</v>
      </c>
      <c r="C137" s="173" t="s">
        <v>908</v>
      </c>
      <c r="D137" s="173" t="s">
        <v>429</v>
      </c>
      <c r="E137" s="173" t="s">
        <v>1164</v>
      </c>
      <c r="F137" s="173" t="s">
        <v>1165</v>
      </c>
      <c r="G137" s="173" t="s">
        <v>398</v>
      </c>
    </row>
    <row r="138" spans="1:7" x14ac:dyDescent="0.2">
      <c r="A138" s="125" t="s">
        <v>25</v>
      </c>
      <c r="B138" s="157">
        <v>5</v>
      </c>
      <c r="C138" s="157">
        <v>68</v>
      </c>
      <c r="D138" s="157">
        <v>7.35</v>
      </c>
      <c r="E138" s="157"/>
      <c r="F138" s="157"/>
      <c r="G138" s="157"/>
    </row>
    <row r="139" spans="1:7" ht="27" customHeight="1" x14ac:dyDescent="0.2">
      <c r="A139" s="175" t="s">
        <v>1110</v>
      </c>
      <c r="B139" s="176">
        <f>B135+B136+B137+B138</f>
        <v>171709</v>
      </c>
      <c r="C139" s="176">
        <f>C135+C136+C137+C138</f>
        <v>1188288</v>
      </c>
      <c r="D139" s="177">
        <f>B139*100/C139</f>
        <v>14.450116470081326</v>
      </c>
      <c r="E139" s="176">
        <f>E135+E136+E137+E138</f>
        <v>9459</v>
      </c>
      <c r="F139" s="176">
        <f>F135+F136+F137+F138</f>
        <v>531878</v>
      </c>
      <c r="G139" s="177">
        <f>E139*100/F139</f>
        <v>1.7784153508887377</v>
      </c>
    </row>
    <row r="141" spans="1:7" x14ac:dyDescent="0.2">
      <c r="A141" s="621" t="s">
        <v>1166</v>
      </c>
      <c r="B141" s="621"/>
      <c r="C141" s="621"/>
      <c r="D141" s="621"/>
    </row>
    <row r="142" spans="1:7" x14ac:dyDescent="0.2">
      <c r="A142" s="621"/>
      <c r="B142" s="621"/>
      <c r="C142" s="621"/>
      <c r="D142" s="621"/>
    </row>
    <row r="143" spans="1:7" ht="27" customHeight="1" thickBot="1" x14ac:dyDescent="0.25">
      <c r="A143" s="621"/>
      <c r="B143" s="621"/>
      <c r="C143" s="621"/>
      <c r="D143" s="621"/>
    </row>
    <row r="144" spans="1:7" s="101" customFormat="1" ht="87.75" customHeight="1" thickBot="1" x14ac:dyDescent="0.3">
      <c r="A144" s="193" t="s">
        <v>0</v>
      </c>
      <c r="B144" s="193" t="s">
        <v>47</v>
      </c>
      <c r="C144" s="193" t="s">
        <v>81</v>
      </c>
      <c r="D144" s="194" t="s">
        <v>48</v>
      </c>
    </row>
    <row r="145" spans="1:4" ht="14.25" thickTop="1" thickBot="1" x14ac:dyDescent="0.25">
      <c r="A145" s="165">
        <v>1</v>
      </c>
      <c r="B145" s="165" t="s">
        <v>355</v>
      </c>
      <c r="C145" s="165" t="s">
        <v>359</v>
      </c>
      <c r="D145" s="165" t="s">
        <v>356</v>
      </c>
    </row>
    <row r="146" spans="1:4" ht="13.5" thickTop="1" x14ac:dyDescent="0.2">
      <c r="A146" s="190" t="s">
        <v>90</v>
      </c>
      <c r="B146" s="184" t="s">
        <v>1129</v>
      </c>
      <c r="C146" s="184" t="s">
        <v>1167</v>
      </c>
      <c r="D146" s="184" t="s">
        <v>1102</v>
      </c>
    </row>
    <row r="147" spans="1:4" x14ac:dyDescent="0.2">
      <c r="A147" s="121" t="s">
        <v>91</v>
      </c>
      <c r="B147" s="197" t="s">
        <v>1168</v>
      </c>
      <c r="C147" s="197" t="s">
        <v>1169</v>
      </c>
      <c r="D147" s="197" t="s">
        <v>1170</v>
      </c>
    </row>
    <row r="148" spans="1:4" x14ac:dyDescent="0.2">
      <c r="A148" s="190" t="s">
        <v>92</v>
      </c>
      <c r="B148" s="184" t="s">
        <v>1171</v>
      </c>
      <c r="C148" s="184" t="s">
        <v>1172</v>
      </c>
      <c r="D148" s="184" t="s">
        <v>1173</v>
      </c>
    </row>
    <row r="149" spans="1:4" x14ac:dyDescent="0.2">
      <c r="A149" s="121" t="s">
        <v>93</v>
      </c>
      <c r="B149" s="161" t="s">
        <v>1174</v>
      </c>
      <c r="C149" s="161" t="s">
        <v>1175</v>
      </c>
      <c r="D149" s="161" t="s">
        <v>1176</v>
      </c>
    </row>
    <row r="150" spans="1:4" x14ac:dyDescent="0.2">
      <c r="A150" s="172" t="s">
        <v>94</v>
      </c>
      <c r="B150" s="198">
        <v>2344</v>
      </c>
      <c r="C150" s="198">
        <v>15906</v>
      </c>
      <c r="D150" s="198">
        <v>14.7</v>
      </c>
    </row>
    <row r="151" spans="1:4" x14ac:dyDescent="0.2">
      <c r="A151" s="121" t="s">
        <v>95</v>
      </c>
      <c r="B151" s="161" t="s">
        <v>509</v>
      </c>
      <c r="C151" s="161" t="s">
        <v>402</v>
      </c>
      <c r="D151" s="161" t="s">
        <v>422</v>
      </c>
    </row>
    <row r="152" spans="1:4" x14ac:dyDescent="0.2">
      <c r="A152" s="190" t="s">
        <v>96</v>
      </c>
      <c r="B152" s="184" t="s">
        <v>517</v>
      </c>
      <c r="C152" s="184" t="s">
        <v>1177</v>
      </c>
      <c r="D152" s="184" t="s">
        <v>1178</v>
      </c>
    </row>
    <row r="153" spans="1:4" x14ac:dyDescent="0.2">
      <c r="A153" s="121" t="s">
        <v>97</v>
      </c>
      <c r="B153" s="164"/>
      <c r="C153" s="164"/>
      <c r="D153" s="164"/>
    </row>
    <row r="154" spans="1:4" x14ac:dyDescent="0.2">
      <c r="A154" s="190" t="s">
        <v>98</v>
      </c>
      <c r="B154" s="184" t="s">
        <v>1179</v>
      </c>
      <c r="C154" s="184" t="s">
        <v>1180</v>
      </c>
      <c r="D154" s="184" t="s">
        <v>388</v>
      </c>
    </row>
    <row r="155" spans="1:4" x14ac:dyDescent="0.2">
      <c r="A155" s="121" t="s">
        <v>99</v>
      </c>
      <c r="B155" s="161" t="s">
        <v>527</v>
      </c>
      <c r="C155" s="161" t="s">
        <v>1181</v>
      </c>
      <c r="D155" s="161" t="s">
        <v>969</v>
      </c>
    </row>
    <row r="156" spans="1:4" x14ac:dyDescent="0.2">
      <c r="A156" s="190" t="s">
        <v>100</v>
      </c>
      <c r="B156" s="184" t="s">
        <v>1182</v>
      </c>
      <c r="C156" s="184" t="s">
        <v>1183</v>
      </c>
      <c r="D156" s="184" t="s">
        <v>409</v>
      </c>
    </row>
    <row r="157" spans="1:4" x14ac:dyDescent="0.2">
      <c r="A157" s="121" t="s">
        <v>101</v>
      </c>
      <c r="B157" s="161" t="s">
        <v>1184</v>
      </c>
      <c r="C157" s="161" t="s">
        <v>550</v>
      </c>
      <c r="D157" s="161" t="s">
        <v>1185</v>
      </c>
    </row>
    <row r="158" spans="1:4" x14ac:dyDescent="0.2">
      <c r="A158" s="190" t="s">
        <v>102</v>
      </c>
      <c r="B158" s="184" t="s">
        <v>499</v>
      </c>
      <c r="C158" s="184" t="s">
        <v>1186</v>
      </c>
      <c r="D158" s="184" t="s">
        <v>1031</v>
      </c>
    </row>
    <row r="159" spans="1:4" x14ac:dyDescent="0.2">
      <c r="A159" s="121" t="s">
        <v>103</v>
      </c>
      <c r="B159" s="161" t="s">
        <v>400</v>
      </c>
      <c r="C159" s="161" t="s">
        <v>1187</v>
      </c>
      <c r="D159" s="161" t="s">
        <v>1094</v>
      </c>
    </row>
    <row r="160" spans="1:4" x14ac:dyDescent="0.2">
      <c r="A160" s="190" t="s">
        <v>152</v>
      </c>
      <c r="B160" s="184" t="s">
        <v>1188</v>
      </c>
      <c r="C160" s="184" t="s">
        <v>525</v>
      </c>
      <c r="D160" s="184" t="s">
        <v>528</v>
      </c>
    </row>
    <row r="161" spans="1:4" x14ac:dyDescent="0.2">
      <c r="A161" s="121" t="s">
        <v>105</v>
      </c>
      <c r="B161" s="161" t="s">
        <v>1189</v>
      </c>
      <c r="C161" s="161" t="s">
        <v>1190</v>
      </c>
      <c r="D161" s="161" t="s">
        <v>431</v>
      </c>
    </row>
    <row r="162" spans="1:4" ht="22.5" customHeight="1" x14ac:dyDescent="0.2">
      <c r="A162" s="196" t="s">
        <v>22</v>
      </c>
      <c r="B162" s="199">
        <f>B146+B147+B148+B149+B150+B151+B152+B153+B154+B155+B156+B157+B158+B159+B160+B161</f>
        <v>16870</v>
      </c>
      <c r="C162" s="199">
        <f>C146+C147+C148+C149+C150+C151+C152+C153+C154+C155+C156+C157+C158+C159+C160+C161</f>
        <v>143145</v>
      </c>
      <c r="D162" s="200">
        <f>B162*100/C162</f>
        <v>11.785252715777707</v>
      </c>
    </row>
    <row r="163" spans="1:4" x14ac:dyDescent="0.2">
      <c r="A163" s="113" t="s">
        <v>23</v>
      </c>
      <c r="B163" s="105"/>
      <c r="C163" s="105"/>
      <c r="D163" s="105"/>
    </row>
    <row r="164" spans="1:4" x14ac:dyDescent="0.2">
      <c r="A164" s="192" t="s">
        <v>24</v>
      </c>
      <c r="B164" s="166" t="s">
        <v>468</v>
      </c>
      <c r="C164" s="166" t="s">
        <v>1191</v>
      </c>
      <c r="D164" s="166" t="s">
        <v>1082</v>
      </c>
    </row>
    <row r="165" spans="1:4" x14ac:dyDescent="0.2">
      <c r="A165" s="125" t="s">
        <v>25</v>
      </c>
      <c r="B165" s="105">
        <v>34</v>
      </c>
      <c r="C165" s="105">
        <v>2749</v>
      </c>
      <c r="D165" s="105">
        <v>1.24</v>
      </c>
    </row>
    <row r="166" spans="1:4" ht="25.5" customHeight="1" x14ac:dyDescent="0.2">
      <c r="A166" s="175" t="s">
        <v>1110</v>
      </c>
      <c r="B166" s="199">
        <f>B162+B163+B164+B165</f>
        <v>17008</v>
      </c>
      <c r="C166" s="199">
        <f>C162+C163+C164+C165</f>
        <v>150707</v>
      </c>
      <c r="D166" s="200">
        <f>B166*100/C166</f>
        <v>11.285474463694454</v>
      </c>
    </row>
  </sheetData>
  <mergeCells count="6">
    <mergeCell ref="A141:D143"/>
    <mergeCell ref="A1:G4"/>
    <mergeCell ref="A29:G32"/>
    <mergeCell ref="A57:G60"/>
    <mergeCell ref="A85:G88"/>
    <mergeCell ref="A113:G1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1" manualBreakCount="1">
    <brk id="56" max="16383" man="1"/>
  </rowBreaks>
  <ignoredErrors>
    <ignoredError sqref="B6:G17 B18:F22 B24:C26 E24:F26 B34:G50 B51:C55 E51:G55 B63:G81 C62:G62 B90:G106 B107:C109 E107:G109 B118:G138 B139:C139 E139:G139" numberStoredAsText="1"/>
    <ignoredError sqref="D24:D26 D51:D55 D107:D109 D139" numberStoredAsText="1" formula="1"/>
    <ignoredError sqref="D23 D27 D110:D1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>
      <selection activeCell="E20" sqref="E20"/>
    </sheetView>
  </sheetViews>
  <sheetFormatPr defaultColWidth="9.140625" defaultRowHeight="12.75" x14ac:dyDescent="0.2"/>
  <cols>
    <col min="1" max="1" width="27.42578125" style="99" customWidth="1"/>
    <col min="2" max="2" width="21.7109375" style="99" customWidth="1"/>
    <col min="3" max="4" width="10.7109375" style="99" customWidth="1"/>
    <col min="5" max="5" width="13.85546875" style="99" customWidth="1"/>
    <col min="6" max="6" width="10.7109375" style="99" customWidth="1"/>
    <col min="7" max="7" width="15.7109375" style="99" customWidth="1"/>
    <col min="8" max="16384" width="9.140625" style="99"/>
  </cols>
  <sheetData>
    <row r="1" spans="1:7" ht="40.5" customHeight="1" x14ac:dyDescent="0.2">
      <c r="A1" s="213" t="s">
        <v>1404</v>
      </c>
      <c r="B1" s="214"/>
      <c r="C1" s="214"/>
      <c r="D1" s="214"/>
    </row>
    <row r="2" spans="1:7" ht="138.6" customHeight="1" x14ac:dyDescent="0.2">
      <c r="A2" s="191" t="s">
        <v>142</v>
      </c>
      <c r="B2" s="250" t="s">
        <v>141</v>
      </c>
      <c r="C2" s="250" t="s">
        <v>140</v>
      </c>
      <c r="D2" s="250" t="s">
        <v>139</v>
      </c>
      <c r="E2" s="249" t="s">
        <v>138</v>
      </c>
      <c r="F2" s="250" t="s">
        <v>137</v>
      </c>
      <c r="G2" s="249" t="s">
        <v>136</v>
      </c>
    </row>
    <row r="3" spans="1:7" x14ac:dyDescent="0.2">
      <c r="A3" s="636" t="s">
        <v>6</v>
      </c>
      <c r="B3" s="240" t="s">
        <v>1405</v>
      </c>
      <c r="C3" s="240" t="s">
        <v>1406</v>
      </c>
      <c r="D3" s="240" t="s">
        <v>1407</v>
      </c>
      <c r="E3" s="468">
        <v>4.47</v>
      </c>
      <c r="F3" s="240" t="s">
        <v>1406</v>
      </c>
      <c r="G3" s="468">
        <v>100</v>
      </c>
    </row>
    <row r="4" spans="1:7" x14ac:dyDescent="0.2">
      <c r="A4" s="636"/>
      <c r="B4" s="117" t="s">
        <v>1408</v>
      </c>
      <c r="C4" s="117" t="s">
        <v>1409</v>
      </c>
      <c r="D4" s="117" t="s">
        <v>1410</v>
      </c>
      <c r="E4" s="494">
        <v>2.0299999999999998</v>
      </c>
      <c r="F4" s="118"/>
      <c r="G4" s="495"/>
    </row>
    <row r="5" spans="1:7" x14ac:dyDescent="0.2">
      <c r="A5" s="636"/>
      <c r="B5" s="117" t="s">
        <v>1411</v>
      </c>
      <c r="C5" s="117" t="s">
        <v>1412</v>
      </c>
      <c r="D5" s="117" t="s">
        <v>1413</v>
      </c>
      <c r="E5" s="494">
        <v>0.09</v>
      </c>
      <c r="F5" s="118"/>
      <c r="G5" s="495"/>
    </row>
    <row r="6" spans="1:7" x14ac:dyDescent="0.2">
      <c r="A6" s="636" t="s">
        <v>7</v>
      </c>
      <c r="B6" s="240" t="s">
        <v>1405</v>
      </c>
      <c r="C6" s="240" t="s">
        <v>1414</v>
      </c>
      <c r="D6" s="240" t="s">
        <v>1415</v>
      </c>
      <c r="E6" s="468">
        <v>4.88</v>
      </c>
      <c r="F6" s="240" t="s">
        <v>1416</v>
      </c>
      <c r="G6" s="468">
        <v>91.72</v>
      </c>
    </row>
    <row r="7" spans="1:7" x14ac:dyDescent="0.2">
      <c r="A7" s="636"/>
      <c r="B7" s="117" t="s">
        <v>1408</v>
      </c>
      <c r="C7" s="117" t="s">
        <v>1417</v>
      </c>
      <c r="D7" s="117" t="s">
        <v>1418</v>
      </c>
      <c r="E7" s="494">
        <v>1.87</v>
      </c>
      <c r="F7" s="118"/>
      <c r="G7" s="495"/>
    </row>
    <row r="8" spans="1:7" x14ac:dyDescent="0.2">
      <c r="A8" s="636"/>
      <c r="B8" s="117" t="s">
        <v>1411</v>
      </c>
      <c r="C8" s="117" t="s">
        <v>1419</v>
      </c>
      <c r="D8" s="117" t="s">
        <v>1420</v>
      </c>
      <c r="E8" s="494">
        <v>0.14000000000000001</v>
      </c>
      <c r="F8" s="118"/>
      <c r="G8" s="495"/>
    </row>
    <row r="9" spans="1:7" x14ac:dyDescent="0.2">
      <c r="A9" s="636" t="s">
        <v>8</v>
      </c>
      <c r="B9" s="240" t="s">
        <v>1405</v>
      </c>
      <c r="C9" s="240" t="s">
        <v>456</v>
      </c>
      <c r="D9" s="240" t="s">
        <v>1421</v>
      </c>
      <c r="E9" s="468">
        <v>3.87</v>
      </c>
      <c r="F9" s="240" t="s">
        <v>1422</v>
      </c>
      <c r="G9" s="468">
        <v>71.209999999999994</v>
      </c>
    </row>
    <row r="10" spans="1:7" x14ac:dyDescent="0.2">
      <c r="A10" s="636" t="s">
        <v>8</v>
      </c>
      <c r="B10" s="117" t="s">
        <v>1408</v>
      </c>
      <c r="C10" s="117" t="s">
        <v>1423</v>
      </c>
      <c r="D10" s="117" t="s">
        <v>1424</v>
      </c>
      <c r="E10" s="494">
        <v>0.45</v>
      </c>
      <c r="F10" s="118"/>
      <c r="G10" s="495"/>
    </row>
    <row r="11" spans="1:7" x14ac:dyDescent="0.2">
      <c r="A11" s="636" t="s">
        <v>8</v>
      </c>
      <c r="B11" s="117" t="s">
        <v>1411</v>
      </c>
      <c r="C11" s="117" t="s">
        <v>1425</v>
      </c>
      <c r="D11" s="117" t="s">
        <v>1426</v>
      </c>
      <c r="E11" s="494">
        <v>0</v>
      </c>
      <c r="F11" s="118"/>
      <c r="G11" s="495"/>
    </row>
    <row r="12" spans="1:7" x14ac:dyDescent="0.2">
      <c r="A12" s="636" t="s">
        <v>9</v>
      </c>
      <c r="B12" s="240" t="s">
        <v>1405</v>
      </c>
      <c r="C12" s="240" t="s">
        <v>1427</v>
      </c>
      <c r="D12" s="240" t="s">
        <v>1428</v>
      </c>
      <c r="E12" s="468">
        <v>4.8600000000000003</v>
      </c>
      <c r="F12" s="240" t="s">
        <v>1427</v>
      </c>
      <c r="G12" s="468">
        <v>100</v>
      </c>
    </row>
    <row r="13" spans="1:7" x14ac:dyDescent="0.2">
      <c r="A13" s="636" t="s">
        <v>9</v>
      </c>
      <c r="B13" s="117" t="s">
        <v>1408</v>
      </c>
      <c r="C13" s="117" t="s">
        <v>1429</v>
      </c>
      <c r="D13" s="117" t="s">
        <v>1430</v>
      </c>
      <c r="E13" s="494">
        <v>1.82</v>
      </c>
      <c r="F13" s="118"/>
      <c r="G13" s="495"/>
    </row>
    <row r="14" spans="1:7" x14ac:dyDescent="0.2">
      <c r="A14" s="636" t="s">
        <v>9</v>
      </c>
      <c r="B14" s="117" t="s">
        <v>1411</v>
      </c>
      <c r="C14" s="117" t="s">
        <v>1431</v>
      </c>
      <c r="D14" s="117" t="s">
        <v>1432</v>
      </c>
      <c r="E14" s="494">
        <v>0.13</v>
      </c>
      <c r="F14" s="118"/>
      <c r="G14" s="495"/>
    </row>
    <row r="15" spans="1:7" x14ac:dyDescent="0.2">
      <c r="A15" s="636" t="s">
        <v>10</v>
      </c>
      <c r="B15" s="240" t="s">
        <v>1405</v>
      </c>
      <c r="C15" s="240" t="s">
        <v>1433</v>
      </c>
      <c r="D15" s="240" t="s">
        <v>1434</v>
      </c>
      <c r="E15" s="468">
        <v>4.62</v>
      </c>
      <c r="F15" s="240" t="s">
        <v>1435</v>
      </c>
      <c r="G15" s="468">
        <v>97.55</v>
      </c>
    </row>
    <row r="16" spans="1:7" x14ac:dyDescent="0.2">
      <c r="A16" s="636" t="s">
        <v>10</v>
      </c>
      <c r="B16" s="117" t="s">
        <v>1408</v>
      </c>
      <c r="C16" s="117" t="s">
        <v>1436</v>
      </c>
      <c r="D16" s="117" t="s">
        <v>1437</v>
      </c>
      <c r="E16" s="494">
        <v>0.42</v>
      </c>
      <c r="F16" s="118"/>
      <c r="G16" s="495"/>
    </row>
    <row r="17" spans="1:7" x14ac:dyDescent="0.2">
      <c r="A17" s="636" t="s">
        <v>10</v>
      </c>
      <c r="B17" s="117" t="s">
        <v>1411</v>
      </c>
      <c r="C17" s="117" t="s">
        <v>1438</v>
      </c>
      <c r="D17" s="117" t="s">
        <v>1439</v>
      </c>
      <c r="E17" s="494">
        <v>0.05</v>
      </c>
      <c r="F17" s="118"/>
      <c r="G17" s="495"/>
    </row>
    <row r="18" spans="1:7" x14ac:dyDescent="0.2">
      <c r="A18" s="636" t="s">
        <v>11</v>
      </c>
      <c r="B18" s="240" t="s">
        <v>1405</v>
      </c>
      <c r="C18" s="240" t="s">
        <v>1440</v>
      </c>
      <c r="D18" s="240" t="s">
        <v>1441</v>
      </c>
      <c r="E18" s="468">
        <v>5.4</v>
      </c>
      <c r="F18" s="240" t="s">
        <v>1440</v>
      </c>
      <c r="G18" s="468">
        <v>100</v>
      </c>
    </row>
    <row r="19" spans="1:7" x14ac:dyDescent="0.2">
      <c r="A19" s="636"/>
      <c r="B19" s="117" t="s">
        <v>1408</v>
      </c>
      <c r="C19" s="117" t="s">
        <v>1442</v>
      </c>
      <c r="D19" s="117" t="s">
        <v>1443</v>
      </c>
      <c r="E19" s="494">
        <v>1.88</v>
      </c>
      <c r="F19" s="118"/>
      <c r="G19" s="495"/>
    </row>
    <row r="20" spans="1:7" x14ac:dyDescent="0.2">
      <c r="A20" s="636"/>
      <c r="B20" s="117" t="s">
        <v>1411</v>
      </c>
      <c r="C20" s="117">
        <v>40591</v>
      </c>
      <c r="D20" s="117" t="s">
        <v>1444</v>
      </c>
      <c r="E20" s="494">
        <v>0.01</v>
      </c>
      <c r="F20" s="118"/>
      <c r="G20" s="495"/>
    </row>
    <row r="21" spans="1:7" x14ac:dyDescent="0.2">
      <c r="A21" s="636" t="s">
        <v>12</v>
      </c>
      <c r="B21" s="240" t="s">
        <v>1405</v>
      </c>
      <c r="C21" s="240" t="s">
        <v>1445</v>
      </c>
      <c r="D21" s="240" t="s">
        <v>1446</v>
      </c>
      <c r="E21" s="468">
        <v>3.52</v>
      </c>
      <c r="F21" s="240" t="s">
        <v>1445</v>
      </c>
      <c r="G21" s="468">
        <v>100</v>
      </c>
    </row>
    <row r="22" spans="1:7" x14ac:dyDescent="0.2">
      <c r="A22" s="636"/>
      <c r="B22" s="117" t="s">
        <v>1408</v>
      </c>
      <c r="C22" s="117" t="s">
        <v>1447</v>
      </c>
      <c r="D22" s="117" t="s">
        <v>1448</v>
      </c>
      <c r="E22" s="494">
        <v>0.27</v>
      </c>
      <c r="F22" s="118"/>
      <c r="G22" s="495"/>
    </row>
    <row r="23" spans="1:7" x14ac:dyDescent="0.2">
      <c r="A23" s="636"/>
      <c r="B23" s="117" t="s">
        <v>1411</v>
      </c>
      <c r="C23" s="117" t="s">
        <v>1449</v>
      </c>
      <c r="D23" s="117" t="s">
        <v>1450</v>
      </c>
      <c r="E23" s="494">
        <v>0.04</v>
      </c>
      <c r="F23" s="118"/>
      <c r="G23" s="495"/>
    </row>
    <row r="24" spans="1:7" x14ac:dyDescent="0.2">
      <c r="A24" s="636" t="s">
        <v>13</v>
      </c>
      <c r="B24" s="240" t="s">
        <v>1405</v>
      </c>
      <c r="C24" s="240" t="s">
        <v>1451</v>
      </c>
      <c r="D24" s="240" t="s">
        <v>1452</v>
      </c>
      <c r="E24" s="468">
        <v>5.27</v>
      </c>
      <c r="F24" s="240" t="s">
        <v>1453</v>
      </c>
      <c r="G24" s="468">
        <v>90.67</v>
      </c>
    </row>
    <row r="25" spans="1:7" x14ac:dyDescent="0.2">
      <c r="A25" s="636"/>
      <c r="B25" s="117" t="s">
        <v>1408</v>
      </c>
      <c r="C25" s="117" t="s">
        <v>1454</v>
      </c>
      <c r="D25" s="117" t="s">
        <v>1455</v>
      </c>
      <c r="E25" s="494">
        <v>0.71</v>
      </c>
      <c r="F25" s="118"/>
      <c r="G25" s="495"/>
    </row>
    <row r="26" spans="1:7" x14ac:dyDescent="0.2">
      <c r="A26" s="636"/>
      <c r="B26" s="240" t="s">
        <v>1411</v>
      </c>
      <c r="C26" s="240" t="s">
        <v>1456</v>
      </c>
      <c r="D26" s="240" t="s">
        <v>1457</v>
      </c>
      <c r="E26" s="468">
        <v>0.03</v>
      </c>
      <c r="F26" s="241"/>
      <c r="G26" s="496"/>
    </row>
    <row r="27" spans="1:7" x14ac:dyDescent="0.2">
      <c r="A27" s="119"/>
      <c r="B27" s="117"/>
      <c r="C27" s="117"/>
      <c r="D27" s="117"/>
      <c r="E27" s="117"/>
      <c r="F27" s="118"/>
      <c r="G27" s="118"/>
    </row>
    <row r="28" spans="1:7" x14ac:dyDescent="0.2">
      <c r="A28" s="119"/>
      <c r="B28" s="117"/>
      <c r="C28" s="117"/>
      <c r="D28" s="117"/>
      <c r="E28" s="117"/>
      <c r="F28" s="118"/>
      <c r="G28" s="118"/>
    </row>
    <row r="29" spans="1:7" ht="138.6" customHeight="1" x14ac:dyDescent="0.2">
      <c r="A29" s="189" t="s">
        <v>142</v>
      </c>
      <c r="B29" s="250" t="s">
        <v>141</v>
      </c>
      <c r="C29" s="250" t="s">
        <v>140</v>
      </c>
      <c r="D29" s="250" t="s">
        <v>139</v>
      </c>
      <c r="E29" s="249" t="s">
        <v>138</v>
      </c>
      <c r="F29" s="250" t="s">
        <v>137</v>
      </c>
      <c r="G29" s="249" t="s">
        <v>136</v>
      </c>
    </row>
    <row r="30" spans="1:7" x14ac:dyDescent="0.2">
      <c r="A30" s="634" t="s">
        <v>14</v>
      </c>
      <c r="B30" s="240" t="s">
        <v>1405</v>
      </c>
      <c r="C30" s="240" t="s">
        <v>1458</v>
      </c>
      <c r="D30" s="240" t="s">
        <v>1459</v>
      </c>
      <c r="E30" s="468">
        <v>4.32</v>
      </c>
      <c r="F30" s="240" t="s">
        <v>1460</v>
      </c>
      <c r="G30" s="468">
        <v>86.77</v>
      </c>
    </row>
    <row r="31" spans="1:7" x14ac:dyDescent="0.2">
      <c r="A31" s="634"/>
      <c r="B31" s="117" t="s">
        <v>1408</v>
      </c>
      <c r="C31" s="117" t="s">
        <v>1461</v>
      </c>
      <c r="D31" s="117" t="s">
        <v>1462</v>
      </c>
      <c r="E31" s="494">
        <v>1.65</v>
      </c>
      <c r="F31" s="118"/>
      <c r="G31" s="495"/>
    </row>
    <row r="32" spans="1:7" x14ac:dyDescent="0.2">
      <c r="A32" s="634"/>
      <c r="B32" s="117" t="s">
        <v>1411</v>
      </c>
      <c r="C32" s="117" t="s">
        <v>1463</v>
      </c>
      <c r="D32" s="117" t="s">
        <v>1464</v>
      </c>
      <c r="E32" s="494">
        <v>7.0000000000000007E-2</v>
      </c>
      <c r="F32" s="118"/>
      <c r="G32" s="495"/>
    </row>
    <row r="33" spans="1:7" x14ac:dyDescent="0.2">
      <c r="A33" s="634" t="s">
        <v>15</v>
      </c>
      <c r="B33" s="240" t="s">
        <v>1405</v>
      </c>
      <c r="C33" s="240" t="s">
        <v>1465</v>
      </c>
      <c r="D33" s="240" t="s">
        <v>1466</v>
      </c>
      <c r="E33" s="468">
        <v>5.61</v>
      </c>
      <c r="F33" s="240" t="s">
        <v>1467</v>
      </c>
      <c r="G33" s="468">
        <v>93.64</v>
      </c>
    </row>
    <row r="34" spans="1:7" x14ac:dyDescent="0.2">
      <c r="A34" s="634"/>
      <c r="B34" s="117" t="s">
        <v>1408</v>
      </c>
      <c r="C34" s="117" t="s">
        <v>1468</v>
      </c>
      <c r="D34" s="117" t="s">
        <v>1469</v>
      </c>
      <c r="E34" s="494">
        <v>1.48</v>
      </c>
      <c r="F34" s="118"/>
      <c r="G34" s="495"/>
    </row>
    <row r="35" spans="1:7" x14ac:dyDescent="0.2">
      <c r="A35" s="634"/>
      <c r="B35" s="117" t="s">
        <v>1411</v>
      </c>
      <c r="C35" s="117" t="s">
        <v>1470</v>
      </c>
      <c r="D35" s="117" t="s">
        <v>1471</v>
      </c>
      <c r="E35" s="494">
        <v>0.12</v>
      </c>
      <c r="F35" s="118"/>
      <c r="G35" s="495"/>
    </row>
    <row r="36" spans="1:7" x14ac:dyDescent="0.2">
      <c r="A36" s="634" t="s">
        <v>16</v>
      </c>
      <c r="B36" s="240" t="s">
        <v>1405</v>
      </c>
      <c r="C36" s="240" t="s">
        <v>1472</v>
      </c>
      <c r="D36" s="240" t="s">
        <v>1473</v>
      </c>
      <c r="E36" s="468">
        <v>5.15</v>
      </c>
      <c r="F36" s="240" t="s">
        <v>1474</v>
      </c>
      <c r="G36" s="468">
        <v>86.79</v>
      </c>
    </row>
    <row r="37" spans="1:7" x14ac:dyDescent="0.2">
      <c r="A37" s="634"/>
      <c r="B37" s="117" t="s">
        <v>1408</v>
      </c>
      <c r="C37" s="117" t="s">
        <v>1460</v>
      </c>
      <c r="D37" s="117" t="s">
        <v>1475</v>
      </c>
      <c r="E37" s="494">
        <v>1.94</v>
      </c>
      <c r="F37" s="118"/>
      <c r="G37" s="495"/>
    </row>
    <row r="38" spans="1:7" x14ac:dyDescent="0.2">
      <c r="A38" s="634"/>
      <c r="B38" s="117" t="s">
        <v>1411</v>
      </c>
      <c r="C38" s="117" t="s">
        <v>1476</v>
      </c>
      <c r="D38" s="117" t="s">
        <v>1477</v>
      </c>
      <c r="E38" s="494">
        <v>0.04</v>
      </c>
      <c r="F38" s="118"/>
      <c r="G38" s="495"/>
    </row>
    <row r="39" spans="1:7" x14ac:dyDescent="0.2">
      <c r="A39" s="634" t="s">
        <v>17</v>
      </c>
      <c r="B39" s="240" t="s">
        <v>1405</v>
      </c>
      <c r="C39" s="240" t="s">
        <v>1478</v>
      </c>
      <c r="D39" s="240" t="s">
        <v>1479</v>
      </c>
      <c r="E39" s="468">
        <v>4.3099999999999996</v>
      </c>
      <c r="F39" s="240" t="s">
        <v>1480</v>
      </c>
      <c r="G39" s="468">
        <v>84.43</v>
      </c>
    </row>
    <row r="40" spans="1:7" x14ac:dyDescent="0.2">
      <c r="A40" s="634"/>
      <c r="B40" s="117" t="s">
        <v>1408</v>
      </c>
      <c r="C40" s="117" t="s">
        <v>1481</v>
      </c>
      <c r="D40" s="117" t="s">
        <v>450</v>
      </c>
      <c r="E40" s="494">
        <v>1.57</v>
      </c>
      <c r="F40" s="118"/>
      <c r="G40" s="495"/>
    </row>
    <row r="41" spans="1:7" x14ac:dyDescent="0.2">
      <c r="A41" s="634"/>
      <c r="B41" s="117" t="s">
        <v>1411</v>
      </c>
      <c r="C41" s="117" t="s">
        <v>1482</v>
      </c>
      <c r="D41" s="117" t="s">
        <v>1483</v>
      </c>
      <c r="E41" s="494">
        <v>0.05</v>
      </c>
      <c r="F41" s="118"/>
      <c r="G41" s="495"/>
    </row>
    <row r="42" spans="1:7" x14ac:dyDescent="0.2">
      <c r="A42" s="634" t="s">
        <v>18</v>
      </c>
      <c r="B42" s="240" t="s">
        <v>1405</v>
      </c>
      <c r="C42" s="240" t="s">
        <v>1484</v>
      </c>
      <c r="D42" s="240" t="s">
        <v>1485</v>
      </c>
      <c r="E42" s="468">
        <v>4.16</v>
      </c>
      <c r="F42" s="240" t="s">
        <v>1486</v>
      </c>
      <c r="G42" s="468">
        <v>81.37</v>
      </c>
    </row>
    <row r="43" spans="1:7" x14ac:dyDescent="0.2">
      <c r="A43" s="634"/>
      <c r="B43" s="117" t="s">
        <v>1408</v>
      </c>
      <c r="C43" s="117" t="s">
        <v>1487</v>
      </c>
      <c r="D43" s="117" t="s">
        <v>1488</v>
      </c>
      <c r="E43" s="494">
        <v>0.78</v>
      </c>
      <c r="F43" s="118"/>
      <c r="G43" s="495"/>
    </row>
    <row r="44" spans="1:7" x14ac:dyDescent="0.2">
      <c r="A44" s="634"/>
      <c r="B44" s="117" t="s">
        <v>1411</v>
      </c>
      <c r="C44" s="117" t="s">
        <v>1489</v>
      </c>
      <c r="D44" s="117" t="s">
        <v>1490</v>
      </c>
      <c r="E44" s="494">
        <v>0.08</v>
      </c>
      <c r="F44" s="118"/>
      <c r="G44" s="495"/>
    </row>
    <row r="45" spans="1:7" x14ac:dyDescent="0.2">
      <c r="A45" s="634" t="s">
        <v>19</v>
      </c>
      <c r="B45" s="240" t="s">
        <v>1405</v>
      </c>
      <c r="C45" s="240" t="s">
        <v>1491</v>
      </c>
      <c r="D45" s="240" t="s">
        <v>1492</v>
      </c>
      <c r="E45" s="468">
        <v>5.41</v>
      </c>
      <c r="F45" s="240" t="s">
        <v>532</v>
      </c>
      <c r="G45" s="468">
        <v>94.27</v>
      </c>
    </row>
    <row r="46" spans="1:7" x14ac:dyDescent="0.2">
      <c r="A46" s="634"/>
      <c r="B46" s="117" t="s">
        <v>1408</v>
      </c>
      <c r="C46" s="117" t="s">
        <v>1491</v>
      </c>
      <c r="D46" s="117" t="s">
        <v>1493</v>
      </c>
      <c r="E46" s="494">
        <v>1.86</v>
      </c>
      <c r="F46" s="118"/>
      <c r="G46" s="495"/>
    </row>
    <row r="47" spans="1:7" x14ac:dyDescent="0.2">
      <c r="A47" s="634"/>
      <c r="B47" s="117" t="s">
        <v>1411</v>
      </c>
      <c r="C47" s="117" t="s">
        <v>1494</v>
      </c>
      <c r="D47" s="117" t="s">
        <v>1495</v>
      </c>
      <c r="E47" s="494">
        <v>0.05</v>
      </c>
      <c r="F47" s="118"/>
      <c r="G47" s="495"/>
    </row>
    <row r="48" spans="1:7" x14ac:dyDescent="0.2">
      <c r="A48" s="634" t="s">
        <v>20</v>
      </c>
      <c r="B48" s="240" t="s">
        <v>1405</v>
      </c>
      <c r="C48" s="240" t="s">
        <v>1451</v>
      </c>
      <c r="D48" s="240" t="s">
        <v>1496</v>
      </c>
      <c r="E48" s="468">
        <v>2.83</v>
      </c>
      <c r="F48" s="240" t="s">
        <v>1497</v>
      </c>
      <c r="G48" s="468">
        <v>59.84</v>
      </c>
    </row>
    <row r="49" spans="1:7" x14ac:dyDescent="0.2">
      <c r="A49" s="634"/>
      <c r="B49" s="117" t="s">
        <v>1408</v>
      </c>
      <c r="C49" s="117" t="s">
        <v>1498</v>
      </c>
      <c r="D49" s="117" t="s">
        <v>457</v>
      </c>
      <c r="E49" s="494">
        <v>0.77</v>
      </c>
      <c r="F49" s="118"/>
      <c r="G49" s="495"/>
    </row>
    <row r="50" spans="1:7" x14ac:dyDescent="0.2">
      <c r="A50" s="634"/>
      <c r="B50" s="117" t="s">
        <v>1411</v>
      </c>
      <c r="C50" s="117" t="s">
        <v>1499</v>
      </c>
      <c r="D50" s="117" t="s">
        <v>1500</v>
      </c>
      <c r="E50" s="494">
        <v>0.11</v>
      </c>
      <c r="F50" s="118"/>
      <c r="G50" s="495"/>
    </row>
    <row r="51" spans="1:7" x14ac:dyDescent="0.2">
      <c r="A51" s="634" t="s">
        <v>21</v>
      </c>
      <c r="B51" s="240" t="s">
        <v>1405</v>
      </c>
      <c r="C51" s="240" t="s">
        <v>1501</v>
      </c>
      <c r="D51" s="240" t="s">
        <v>1502</v>
      </c>
      <c r="E51" s="468">
        <v>4.7699999999999996</v>
      </c>
      <c r="F51" s="240" t="s">
        <v>1503</v>
      </c>
      <c r="G51" s="468">
        <v>94.36</v>
      </c>
    </row>
    <row r="52" spans="1:7" x14ac:dyDescent="0.2">
      <c r="A52" s="634"/>
      <c r="B52" s="117" t="s">
        <v>1408</v>
      </c>
      <c r="C52" s="117" t="s">
        <v>1504</v>
      </c>
      <c r="D52" s="117" t="s">
        <v>1505</v>
      </c>
      <c r="E52" s="494">
        <v>1.63</v>
      </c>
      <c r="F52" s="118"/>
      <c r="G52" s="495"/>
    </row>
    <row r="53" spans="1:7" x14ac:dyDescent="0.2">
      <c r="A53" s="634"/>
      <c r="B53" s="240" t="s">
        <v>1411</v>
      </c>
      <c r="C53" s="240" t="s">
        <v>1506</v>
      </c>
      <c r="D53" s="240" t="s">
        <v>1507</v>
      </c>
      <c r="E53" s="468">
        <v>0.1</v>
      </c>
      <c r="F53" s="241"/>
      <c r="G53" s="496"/>
    </row>
    <row r="54" spans="1:7" x14ac:dyDescent="0.2">
      <c r="A54" s="635"/>
      <c r="B54" s="635"/>
      <c r="C54" s="117"/>
      <c r="D54" s="117"/>
      <c r="E54" s="118"/>
      <c r="F54" s="117"/>
      <c r="G54" s="118"/>
    </row>
    <row r="55" spans="1:7" x14ac:dyDescent="0.2">
      <c r="A55" s="118"/>
      <c r="B55" s="120"/>
      <c r="C55" s="117"/>
      <c r="D55" s="117"/>
      <c r="E55" s="117"/>
      <c r="F55" s="117"/>
      <c r="G55" s="117"/>
    </row>
  </sheetData>
  <mergeCells count="17">
    <mergeCell ref="A39:A41"/>
    <mergeCell ref="A3:A5"/>
    <mergeCell ref="A6:A8"/>
    <mergeCell ref="A9:A11"/>
    <mergeCell ref="A12:A14"/>
    <mergeCell ref="A15:A17"/>
    <mergeCell ref="A18:A20"/>
    <mergeCell ref="A21:A23"/>
    <mergeCell ref="A24:A26"/>
    <mergeCell ref="A30:A32"/>
    <mergeCell ref="A33:A35"/>
    <mergeCell ref="A36:A38"/>
    <mergeCell ref="A42:A44"/>
    <mergeCell ref="A45:A47"/>
    <mergeCell ref="A48:A50"/>
    <mergeCell ref="A51:A53"/>
    <mergeCell ref="A54:B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C3:F2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C35" sqref="C35"/>
    </sheetView>
  </sheetViews>
  <sheetFormatPr defaultColWidth="9.140625" defaultRowHeight="12.75" x14ac:dyDescent="0.2"/>
  <cols>
    <col min="1" max="1" width="24.5703125" style="100" customWidth="1"/>
    <col min="2" max="2" width="18.5703125" style="100" customWidth="1"/>
    <col min="3" max="4" width="10.7109375" style="100" customWidth="1"/>
    <col min="5" max="5" width="13.5703125" style="100" customWidth="1"/>
    <col min="6" max="6" width="13" style="100" customWidth="1"/>
    <col min="7" max="7" width="10.7109375" style="100" customWidth="1"/>
    <col min="8" max="8" width="13.85546875" style="100" customWidth="1"/>
    <col min="9" max="10" width="10.7109375" style="100" customWidth="1"/>
    <col min="11" max="16384" width="9.140625" style="100"/>
  </cols>
  <sheetData>
    <row r="1" spans="1:10" ht="40.5" customHeight="1" x14ac:dyDescent="0.2">
      <c r="A1" s="637" t="s">
        <v>1508</v>
      </c>
      <c r="B1" s="637"/>
      <c r="C1" s="637"/>
      <c r="D1" s="637"/>
      <c r="E1" s="637"/>
      <c r="F1" s="637"/>
      <c r="G1" s="637"/>
      <c r="H1" s="637"/>
      <c r="I1" s="637"/>
      <c r="J1" s="637"/>
    </row>
    <row r="2" spans="1:10" ht="168.75" thickBot="1" x14ac:dyDescent="0.25">
      <c r="A2" s="252" t="s">
        <v>143</v>
      </c>
      <c r="B2" s="253" t="s">
        <v>316</v>
      </c>
      <c r="C2" s="253" t="s">
        <v>144</v>
      </c>
      <c r="D2" s="253" t="s">
        <v>145</v>
      </c>
      <c r="E2" s="253" t="s">
        <v>146</v>
      </c>
      <c r="F2" s="253" t="s">
        <v>147</v>
      </c>
      <c r="G2" s="253" t="s">
        <v>148</v>
      </c>
      <c r="H2" s="254" t="s">
        <v>149</v>
      </c>
      <c r="I2" s="254" t="s">
        <v>150</v>
      </c>
      <c r="J2" s="254" t="s">
        <v>151</v>
      </c>
    </row>
    <row r="3" spans="1:10" ht="14.25" thickTop="1" thickBot="1" x14ac:dyDescent="0.25">
      <c r="A3" s="160">
        <v>1</v>
      </c>
      <c r="B3" s="160">
        <v>2</v>
      </c>
      <c r="C3" s="160">
        <v>3</v>
      </c>
      <c r="D3" s="160">
        <v>4</v>
      </c>
      <c r="E3" s="160">
        <v>5</v>
      </c>
      <c r="F3" s="160">
        <v>6</v>
      </c>
      <c r="G3" s="160">
        <v>7</v>
      </c>
      <c r="H3" s="160">
        <v>8</v>
      </c>
      <c r="I3" s="160">
        <v>9</v>
      </c>
      <c r="J3" s="160">
        <v>10</v>
      </c>
    </row>
    <row r="4" spans="1:10" ht="13.5" thickTop="1" x14ac:dyDescent="0.2">
      <c r="A4" s="251" t="s">
        <v>90</v>
      </c>
      <c r="B4" s="259"/>
      <c r="C4" s="259"/>
      <c r="D4" s="259"/>
      <c r="E4" s="259"/>
      <c r="F4" s="259"/>
      <c r="G4" s="259"/>
      <c r="H4" s="259"/>
      <c r="I4" s="259"/>
      <c r="J4" s="259"/>
    </row>
    <row r="5" spans="1:10" x14ac:dyDescent="0.2">
      <c r="A5" s="54" t="s">
        <v>91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 x14ac:dyDescent="0.2">
      <c r="A6" s="251" t="s">
        <v>92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x14ac:dyDescent="0.2">
      <c r="A7" s="54" t="s">
        <v>93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2">
      <c r="A8" s="251" t="s">
        <v>94</v>
      </c>
      <c r="B8" s="261">
        <v>2</v>
      </c>
      <c r="C8" s="260" t="s">
        <v>1509</v>
      </c>
      <c r="D8" s="260" t="s">
        <v>1510</v>
      </c>
      <c r="E8" s="260" t="s">
        <v>1511</v>
      </c>
      <c r="F8" s="260" t="s">
        <v>1512</v>
      </c>
      <c r="G8" s="260" t="s">
        <v>467</v>
      </c>
      <c r="H8" s="497">
        <v>243</v>
      </c>
      <c r="I8" s="497">
        <v>42.83</v>
      </c>
      <c r="J8" s="497">
        <v>63.22</v>
      </c>
    </row>
    <row r="9" spans="1:10" x14ac:dyDescent="0.2">
      <c r="A9" s="54" t="s">
        <v>95</v>
      </c>
      <c r="B9" s="243">
        <v>1</v>
      </c>
      <c r="C9" s="105" t="s">
        <v>1513</v>
      </c>
      <c r="D9" s="105" t="s">
        <v>1514</v>
      </c>
      <c r="E9" s="105" t="s">
        <v>1515</v>
      </c>
      <c r="F9" s="105" t="s">
        <v>1516</v>
      </c>
      <c r="G9" s="105" t="s">
        <v>509</v>
      </c>
      <c r="H9" s="159">
        <v>3258</v>
      </c>
      <c r="I9" s="159">
        <v>6.51</v>
      </c>
      <c r="J9" s="159">
        <v>3.47</v>
      </c>
    </row>
    <row r="10" spans="1:10" x14ac:dyDescent="0.2">
      <c r="A10" s="251" t="s">
        <v>96</v>
      </c>
      <c r="B10" s="262">
        <v>4</v>
      </c>
      <c r="C10" s="260" t="s">
        <v>1517</v>
      </c>
      <c r="D10" s="260" t="s">
        <v>1518</v>
      </c>
      <c r="E10" s="260" t="s">
        <v>1519</v>
      </c>
      <c r="F10" s="260" t="s">
        <v>353</v>
      </c>
      <c r="G10" s="260" t="s">
        <v>353</v>
      </c>
      <c r="H10" s="497">
        <v>1965.5</v>
      </c>
      <c r="I10" s="497">
        <v>3.21</v>
      </c>
      <c r="J10" s="497"/>
    </row>
    <row r="11" spans="1:10" x14ac:dyDescent="0.2">
      <c r="A11" s="54" t="s">
        <v>97</v>
      </c>
      <c r="B11" s="244">
        <v>2</v>
      </c>
      <c r="C11" s="105" t="s">
        <v>1520</v>
      </c>
      <c r="D11" s="105" t="s">
        <v>549</v>
      </c>
      <c r="E11" s="105" t="s">
        <v>549</v>
      </c>
      <c r="F11" s="105" t="s">
        <v>1521</v>
      </c>
      <c r="G11" s="105" t="s">
        <v>1521</v>
      </c>
      <c r="H11" s="159">
        <v>436</v>
      </c>
      <c r="I11" s="159">
        <v>100</v>
      </c>
      <c r="J11" s="159">
        <v>100</v>
      </c>
    </row>
    <row r="12" spans="1:10" x14ac:dyDescent="0.2">
      <c r="A12" s="251" t="s">
        <v>98</v>
      </c>
      <c r="B12" s="262">
        <v>3</v>
      </c>
      <c r="C12" s="260" t="s">
        <v>1117</v>
      </c>
      <c r="D12" s="260" t="s">
        <v>488</v>
      </c>
      <c r="E12" s="260" t="s">
        <v>512</v>
      </c>
      <c r="F12" s="260" t="s">
        <v>451</v>
      </c>
      <c r="G12" s="260" t="s">
        <v>544</v>
      </c>
      <c r="H12" s="497">
        <v>1215.67</v>
      </c>
      <c r="I12" s="497">
        <v>70</v>
      </c>
      <c r="J12" s="497">
        <v>18</v>
      </c>
    </row>
    <row r="13" spans="1:10" x14ac:dyDescent="0.2">
      <c r="A13" s="54" t="s">
        <v>99</v>
      </c>
      <c r="B13" s="244">
        <v>3</v>
      </c>
      <c r="C13" s="105" t="s">
        <v>1522</v>
      </c>
      <c r="D13" s="105" t="s">
        <v>1523</v>
      </c>
      <c r="E13" s="105" t="s">
        <v>1523</v>
      </c>
      <c r="F13" s="105" t="s">
        <v>480</v>
      </c>
      <c r="G13" s="105" t="s">
        <v>480</v>
      </c>
      <c r="H13" s="159">
        <v>4730.33</v>
      </c>
      <c r="I13" s="159">
        <v>100</v>
      </c>
      <c r="J13" s="159">
        <v>100</v>
      </c>
    </row>
    <row r="14" spans="1:10" x14ac:dyDescent="0.2">
      <c r="A14" s="251" t="s">
        <v>100</v>
      </c>
      <c r="B14" s="262">
        <v>3</v>
      </c>
      <c r="C14" s="260" t="s">
        <v>1524</v>
      </c>
      <c r="D14" s="260" t="s">
        <v>1525</v>
      </c>
      <c r="E14" s="260" t="s">
        <v>1526</v>
      </c>
      <c r="F14" s="260" t="s">
        <v>1525</v>
      </c>
      <c r="G14" s="260" t="s">
        <v>353</v>
      </c>
      <c r="H14" s="497">
        <v>894.67</v>
      </c>
      <c r="I14" s="497">
        <v>9.9600000000000009</v>
      </c>
      <c r="J14" s="497">
        <v>0</v>
      </c>
    </row>
    <row r="15" spans="1:10" x14ac:dyDescent="0.2">
      <c r="A15" s="54" t="s">
        <v>101</v>
      </c>
      <c r="B15" s="244">
        <v>2</v>
      </c>
      <c r="C15" s="105" t="s">
        <v>1527</v>
      </c>
      <c r="D15" s="105" t="s">
        <v>440</v>
      </c>
      <c r="E15" s="105" t="s">
        <v>1528</v>
      </c>
      <c r="F15" s="105" t="s">
        <v>1529</v>
      </c>
      <c r="G15" s="105" t="s">
        <v>1529</v>
      </c>
      <c r="H15" s="159">
        <v>1249</v>
      </c>
      <c r="I15" s="159">
        <v>68.930000000000007</v>
      </c>
      <c r="J15" s="159">
        <v>100</v>
      </c>
    </row>
    <row r="16" spans="1:10" x14ac:dyDescent="0.2">
      <c r="A16" s="251" t="s">
        <v>102</v>
      </c>
      <c r="B16" s="262"/>
      <c r="C16" s="260"/>
      <c r="D16" s="260"/>
      <c r="E16" s="260"/>
      <c r="F16" s="260"/>
      <c r="G16" s="260"/>
      <c r="H16" s="497"/>
      <c r="I16" s="497"/>
      <c r="J16" s="497"/>
    </row>
    <row r="17" spans="1:10" x14ac:dyDescent="0.2">
      <c r="A17" s="54" t="s">
        <v>103</v>
      </c>
      <c r="B17" s="244"/>
      <c r="C17" s="105"/>
      <c r="D17" s="105"/>
      <c r="E17" s="105"/>
      <c r="F17" s="105"/>
      <c r="G17" s="105"/>
      <c r="H17" s="159"/>
      <c r="I17" s="159"/>
      <c r="J17" s="159"/>
    </row>
    <row r="18" spans="1:10" x14ac:dyDescent="0.2">
      <c r="A18" s="251" t="s">
        <v>104</v>
      </c>
      <c r="B18" s="262">
        <v>3</v>
      </c>
      <c r="C18" s="260" t="s">
        <v>649</v>
      </c>
      <c r="D18" s="260" t="s">
        <v>1530</v>
      </c>
      <c r="E18" s="260" t="s">
        <v>1530</v>
      </c>
      <c r="F18" s="260" t="s">
        <v>536</v>
      </c>
      <c r="G18" s="260" t="s">
        <v>536</v>
      </c>
      <c r="H18" s="497" t="s">
        <v>1531</v>
      </c>
      <c r="I18" s="497">
        <v>100</v>
      </c>
      <c r="J18" s="497">
        <v>100</v>
      </c>
    </row>
    <row r="19" spans="1:10" x14ac:dyDescent="0.2">
      <c r="A19" s="54" t="s">
        <v>105</v>
      </c>
      <c r="B19" s="244">
        <v>1</v>
      </c>
      <c r="C19" s="105" t="s">
        <v>372</v>
      </c>
      <c r="D19" s="105" t="s">
        <v>353</v>
      </c>
      <c r="E19" s="105" t="s">
        <v>353</v>
      </c>
      <c r="F19" s="105" t="s">
        <v>353</v>
      </c>
      <c r="G19" s="105" t="s">
        <v>353</v>
      </c>
      <c r="H19" s="159" t="s">
        <v>1532</v>
      </c>
      <c r="I19" s="159"/>
      <c r="J19" s="159"/>
    </row>
    <row r="20" spans="1:10" ht="27.75" customHeight="1" x14ac:dyDescent="0.2">
      <c r="A20" s="255" t="s">
        <v>153</v>
      </c>
      <c r="B20" s="256">
        <f t="shared" ref="B20:G20" si="0">B8+B9+B10+B11+B12+B13+B14+B15+B18+B19</f>
        <v>24</v>
      </c>
      <c r="C20" s="257">
        <f t="shared" si="0"/>
        <v>40473</v>
      </c>
      <c r="D20" s="257">
        <f t="shared" si="0"/>
        <v>55217</v>
      </c>
      <c r="E20" s="257">
        <f t="shared" si="0"/>
        <v>16380</v>
      </c>
      <c r="F20" s="257">
        <f t="shared" si="0"/>
        <v>27235</v>
      </c>
      <c r="G20" s="257">
        <f t="shared" si="0"/>
        <v>657</v>
      </c>
      <c r="H20" s="498">
        <f>C20/B20</f>
        <v>1686.375</v>
      </c>
      <c r="I20" s="498">
        <f>E20/D20*100</f>
        <v>29.664777151964067</v>
      </c>
      <c r="J20" s="498">
        <f>G20/F20*100</f>
        <v>2.4123370662750139</v>
      </c>
    </row>
    <row r="21" spans="1:10" x14ac:dyDescent="0.2">
      <c r="A21" s="245" t="s">
        <v>23</v>
      </c>
      <c r="B21" s="244">
        <v>4</v>
      </c>
      <c r="C21" s="105" t="s">
        <v>1533</v>
      </c>
      <c r="D21" s="105" t="s">
        <v>1534</v>
      </c>
      <c r="E21" s="105" t="s">
        <v>1535</v>
      </c>
      <c r="F21" s="105" t="s">
        <v>353</v>
      </c>
      <c r="G21" s="105" t="s">
        <v>353</v>
      </c>
      <c r="H21" s="159">
        <v>2122.25</v>
      </c>
      <c r="I21" s="159">
        <v>20.95</v>
      </c>
      <c r="J21" s="159"/>
    </row>
    <row r="22" spans="1:10" ht="24.75" customHeight="1" x14ac:dyDescent="0.2">
      <c r="A22" s="255" t="s">
        <v>154</v>
      </c>
      <c r="B22" s="256">
        <f>B20+B21</f>
        <v>28</v>
      </c>
      <c r="C22" s="257">
        <f>C20+C21</f>
        <v>48962</v>
      </c>
      <c r="D22" s="257">
        <f t="shared" ref="D22:G22" si="1">D20+D21</f>
        <v>95217</v>
      </c>
      <c r="E22" s="257">
        <f t="shared" si="1"/>
        <v>24760</v>
      </c>
      <c r="F22" s="257">
        <f t="shared" si="1"/>
        <v>27235</v>
      </c>
      <c r="G22" s="257">
        <f t="shared" si="1"/>
        <v>657</v>
      </c>
      <c r="H22" s="498">
        <f>C22/B22</f>
        <v>1748.6428571428571</v>
      </c>
      <c r="I22" s="498">
        <f>E22/D22*100</f>
        <v>26.003759832802963</v>
      </c>
      <c r="J22" s="498">
        <f>G22/F22*100</f>
        <v>2.4123370662750139</v>
      </c>
    </row>
    <row r="23" spans="1:10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</row>
    <row r="25" spans="1:10" ht="42.75" customHeight="1" x14ac:dyDescent="0.2">
      <c r="A25" s="637" t="s">
        <v>1536</v>
      </c>
      <c r="B25" s="637"/>
      <c r="C25" s="637"/>
      <c r="D25" s="637"/>
      <c r="E25" s="637"/>
    </row>
    <row r="26" spans="1:10" ht="105" customHeight="1" thickBot="1" x14ac:dyDescent="0.25">
      <c r="A26" s="254" t="s">
        <v>155</v>
      </c>
      <c r="B26" s="253" t="s">
        <v>317</v>
      </c>
      <c r="C26" s="253" t="s">
        <v>156</v>
      </c>
      <c r="D26" s="253" t="s">
        <v>314</v>
      </c>
      <c r="E26" s="253" t="s">
        <v>315</v>
      </c>
    </row>
    <row r="27" spans="1:10" ht="14.25" thickTop="1" thickBot="1" x14ac:dyDescent="0.25">
      <c r="A27" s="247">
        <v>1</v>
      </c>
      <c r="B27" s="160">
        <v>2</v>
      </c>
      <c r="C27" s="160">
        <v>3</v>
      </c>
      <c r="D27" s="160">
        <v>4</v>
      </c>
      <c r="E27" s="160">
        <v>5</v>
      </c>
    </row>
    <row r="28" spans="1:10" ht="13.5" thickTop="1" x14ac:dyDescent="0.2">
      <c r="A28" s="251" t="s">
        <v>90</v>
      </c>
      <c r="B28" s="259"/>
      <c r="C28" s="259"/>
      <c r="D28" s="263"/>
      <c r="E28" s="259"/>
    </row>
    <row r="29" spans="1:10" x14ac:dyDescent="0.2">
      <c r="A29" s="54" t="s">
        <v>91</v>
      </c>
      <c r="B29" s="242"/>
      <c r="C29" s="242"/>
      <c r="D29" s="246"/>
      <c r="E29" s="242"/>
    </row>
    <row r="30" spans="1:10" x14ac:dyDescent="0.2">
      <c r="A30" s="251" t="s">
        <v>92</v>
      </c>
      <c r="B30" s="259"/>
      <c r="C30" s="259"/>
      <c r="D30" s="263"/>
      <c r="E30" s="259"/>
    </row>
    <row r="31" spans="1:10" x14ac:dyDescent="0.2">
      <c r="A31" s="54" t="s">
        <v>93</v>
      </c>
      <c r="B31" s="242"/>
      <c r="C31" s="242"/>
      <c r="D31" s="246"/>
      <c r="E31" s="242"/>
    </row>
    <row r="32" spans="1:10" x14ac:dyDescent="0.2">
      <c r="A32" s="251" t="s">
        <v>94</v>
      </c>
      <c r="B32" s="260" t="s">
        <v>1510</v>
      </c>
      <c r="C32" s="260" t="s">
        <v>359</v>
      </c>
      <c r="D32" s="497">
        <v>0.65</v>
      </c>
      <c r="E32" s="260" t="s">
        <v>353</v>
      </c>
    </row>
    <row r="33" spans="1:5" x14ac:dyDescent="0.2">
      <c r="A33" s="54" t="s">
        <v>95</v>
      </c>
      <c r="B33" s="105" t="s">
        <v>1513</v>
      </c>
      <c r="C33" s="105" t="s">
        <v>723</v>
      </c>
      <c r="D33" s="159">
        <v>4.79</v>
      </c>
      <c r="E33" s="105" t="s">
        <v>353</v>
      </c>
    </row>
    <row r="34" spans="1:5" x14ac:dyDescent="0.2">
      <c r="A34" s="251" t="s">
        <v>96</v>
      </c>
      <c r="B34" s="260" t="s">
        <v>1518</v>
      </c>
      <c r="C34" s="260" t="s">
        <v>504</v>
      </c>
      <c r="D34" s="497">
        <v>0.63</v>
      </c>
      <c r="E34" s="260" t="s">
        <v>353</v>
      </c>
    </row>
    <row r="35" spans="1:5" x14ac:dyDescent="0.2">
      <c r="A35" s="54" t="s">
        <v>97</v>
      </c>
      <c r="B35" s="105" t="s">
        <v>549</v>
      </c>
      <c r="C35" s="105" t="s">
        <v>353</v>
      </c>
      <c r="D35" s="159">
        <v>0</v>
      </c>
      <c r="E35" s="105" t="s">
        <v>353</v>
      </c>
    </row>
    <row r="36" spans="1:5" x14ac:dyDescent="0.2">
      <c r="A36" s="251" t="s">
        <v>98</v>
      </c>
      <c r="B36" s="260"/>
      <c r="C36" s="260"/>
      <c r="D36" s="497"/>
      <c r="E36" s="260"/>
    </row>
    <row r="37" spans="1:5" x14ac:dyDescent="0.2">
      <c r="A37" s="54" t="s">
        <v>99</v>
      </c>
      <c r="B37" s="105" t="s">
        <v>1523</v>
      </c>
      <c r="C37" s="105" t="s">
        <v>353</v>
      </c>
      <c r="D37" s="159">
        <v>0</v>
      </c>
      <c r="E37" s="105" t="s">
        <v>353</v>
      </c>
    </row>
    <row r="38" spans="1:5" x14ac:dyDescent="0.2">
      <c r="A38" s="251" t="s">
        <v>100</v>
      </c>
      <c r="B38" s="260" t="s">
        <v>1525</v>
      </c>
      <c r="C38" s="260" t="s">
        <v>449</v>
      </c>
      <c r="D38" s="497">
        <v>2.99</v>
      </c>
      <c r="E38" s="260" t="s">
        <v>353</v>
      </c>
    </row>
    <row r="39" spans="1:5" x14ac:dyDescent="0.2">
      <c r="A39" s="54" t="s">
        <v>101</v>
      </c>
      <c r="B39" s="105" t="s">
        <v>440</v>
      </c>
      <c r="C39" s="105" t="s">
        <v>353</v>
      </c>
      <c r="D39" s="159">
        <v>0</v>
      </c>
      <c r="E39" s="105" t="s">
        <v>353</v>
      </c>
    </row>
    <row r="40" spans="1:5" x14ac:dyDescent="0.2">
      <c r="A40" s="251" t="s">
        <v>102</v>
      </c>
      <c r="B40" s="260"/>
      <c r="C40" s="260"/>
      <c r="D40" s="497"/>
      <c r="E40" s="260"/>
    </row>
    <row r="41" spans="1:5" x14ac:dyDescent="0.2">
      <c r="A41" s="54" t="s">
        <v>103</v>
      </c>
      <c r="B41" s="105"/>
      <c r="C41" s="105"/>
      <c r="D41" s="159"/>
      <c r="E41" s="105"/>
    </row>
    <row r="42" spans="1:5" x14ac:dyDescent="0.2">
      <c r="A42" s="251" t="s">
        <v>104</v>
      </c>
      <c r="B42" s="260"/>
      <c r="C42" s="260"/>
      <c r="D42" s="497"/>
      <c r="E42" s="260"/>
    </row>
    <row r="43" spans="1:5" x14ac:dyDescent="0.2">
      <c r="A43" s="54" t="s">
        <v>105</v>
      </c>
      <c r="B43" s="105"/>
      <c r="C43" s="105"/>
      <c r="D43" s="159"/>
      <c r="E43" s="105"/>
    </row>
    <row r="44" spans="1:5" ht="27" customHeight="1" x14ac:dyDescent="0.2">
      <c r="A44" s="258" t="s">
        <v>153</v>
      </c>
      <c r="B44" s="257">
        <f>B32+B33+B34+B35+B37+B38+B39</f>
        <v>54538</v>
      </c>
      <c r="C44" s="257">
        <f>C32+C33+C34+C35+C37+C38+C39</f>
        <v>1006</v>
      </c>
      <c r="D44" s="498">
        <f>C44/B44*100</f>
        <v>1.844585426674979</v>
      </c>
      <c r="E44" s="257" t="s">
        <v>1537</v>
      </c>
    </row>
    <row r="45" spans="1:5" x14ac:dyDescent="0.2">
      <c r="A45" s="106" t="s">
        <v>23</v>
      </c>
      <c r="B45" s="105"/>
      <c r="C45" s="105"/>
      <c r="D45" s="105"/>
      <c r="E45" s="105"/>
    </row>
    <row r="46" spans="1:5" x14ac:dyDescent="0.2">
      <c r="A46" s="264" t="s">
        <v>24</v>
      </c>
      <c r="B46" s="260"/>
      <c r="C46" s="260"/>
      <c r="D46" s="260"/>
      <c r="E46" s="260"/>
    </row>
    <row r="47" spans="1:5" x14ac:dyDescent="0.2">
      <c r="A47" s="125" t="s">
        <v>25</v>
      </c>
      <c r="B47" s="105"/>
      <c r="C47" s="105"/>
      <c r="D47" s="105"/>
      <c r="E47" s="105"/>
    </row>
    <row r="48" spans="1:5" ht="27.75" customHeight="1" x14ac:dyDescent="0.2">
      <c r="A48" s="258" t="s">
        <v>154</v>
      </c>
      <c r="B48" s="257">
        <f>B44+B45+B46+B47</f>
        <v>54538</v>
      </c>
      <c r="C48" s="257">
        <f>C44+C45+C46+C47</f>
        <v>1006</v>
      </c>
      <c r="D48" s="498">
        <f>C48/B48*100</f>
        <v>1.844585426674979</v>
      </c>
      <c r="E48" s="257" t="s">
        <v>1537</v>
      </c>
    </row>
  </sheetData>
  <mergeCells count="2">
    <mergeCell ref="A1:J1"/>
    <mergeCell ref="A25:E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24" max="16383" man="1"/>
  </rowBreaks>
  <ignoredErrors>
    <ignoredError sqref="C8:G19 C21:G21 H18:H19 B32:E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>
      <selection activeCell="B4" sqref="B4:E4"/>
    </sheetView>
  </sheetViews>
  <sheetFormatPr defaultColWidth="9.140625" defaultRowHeight="12.75" x14ac:dyDescent="0.2"/>
  <cols>
    <col min="1" max="1" width="26.140625" style="83" customWidth="1"/>
    <col min="2" max="2" width="18.85546875" style="83" customWidth="1"/>
    <col min="3" max="4" width="15.7109375" style="83" customWidth="1"/>
    <col min="5" max="5" width="20.7109375" style="83" customWidth="1"/>
    <col min="6" max="6" width="15.7109375" style="83" customWidth="1"/>
    <col min="7" max="7" width="17.85546875" style="83" customWidth="1"/>
    <col min="8" max="16384" width="9.140625" style="83"/>
  </cols>
  <sheetData>
    <row r="1" spans="1:7" ht="51.75" customHeight="1" x14ac:dyDescent="0.2">
      <c r="A1" s="638" t="s">
        <v>1538</v>
      </c>
      <c r="B1" s="639"/>
      <c r="C1" s="639"/>
      <c r="D1" s="639"/>
      <c r="E1" s="639"/>
      <c r="F1" s="639"/>
      <c r="G1" s="639"/>
    </row>
    <row r="2" spans="1:7" s="122" customFormat="1" ht="87" customHeight="1" thickBot="1" x14ac:dyDescent="0.25">
      <c r="A2" s="291" t="s">
        <v>1539</v>
      </c>
      <c r="B2" s="292" t="s">
        <v>162</v>
      </c>
      <c r="C2" s="292" t="s">
        <v>161</v>
      </c>
      <c r="D2" s="292" t="s">
        <v>160</v>
      </c>
      <c r="E2" s="291" t="s">
        <v>159</v>
      </c>
      <c r="F2" s="293" t="s">
        <v>158</v>
      </c>
      <c r="G2" s="291" t="s">
        <v>157</v>
      </c>
    </row>
    <row r="3" spans="1:7" s="122" customFormat="1" ht="12.75" customHeight="1" thickTop="1" thickBot="1" x14ac:dyDescent="0.25">
      <c r="A3" s="248">
        <v>1</v>
      </c>
      <c r="B3" s="248">
        <v>2</v>
      </c>
      <c r="C3" s="248">
        <v>3</v>
      </c>
      <c r="D3" s="248">
        <v>4</v>
      </c>
      <c r="E3" s="248">
        <v>5</v>
      </c>
      <c r="F3" s="248">
        <v>6</v>
      </c>
      <c r="G3" s="248">
        <v>7</v>
      </c>
    </row>
    <row r="4" spans="1:7" s="122" customFormat="1" ht="18.600000000000001" customHeight="1" thickTop="1" x14ac:dyDescent="0.2">
      <c r="A4" s="294" t="s">
        <v>1540</v>
      </c>
      <c r="B4" s="294" t="s">
        <v>1541</v>
      </c>
      <c r="C4" s="294" t="s">
        <v>1542</v>
      </c>
      <c r="D4" s="294" t="s">
        <v>1542</v>
      </c>
      <c r="E4" s="294" t="s">
        <v>506</v>
      </c>
      <c r="F4" s="499">
        <v>10.5</v>
      </c>
      <c r="G4" s="500">
        <v>100</v>
      </c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4:E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"/>
  <sheetViews>
    <sheetView zoomScaleNormal="100" workbookViewId="0">
      <selection activeCell="D8" sqref="D8"/>
    </sheetView>
  </sheetViews>
  <sheetFormatPr defaultColWidth="9.140625" defaultRowHeight="15" x14ac:dyDescent="0.25"/>
  <cols>
    <col min="1" max="1" width="14" style="20" customWidth="1"/>
    <col min="2" max="2" width="9.140625" style="20"/>
    <col min="3" max="3" width="11" style="20" customWidth="1"/>
    <col min="4" max="4" width="13.85546875" style="20" customWidth="1"/>
    <col min="5" max="5" width="14.7109375" style="20" customWidth="1"/>
    <col min="6" max="6" width="12.5703125" style="20" customWidth="1"/>
    <col min="7" max="7" width="13" style="20" customWidth="1"/>
    <col min="8" max="8" width="14" style="20" customWidth="1"/>
    <col min="9" max="9" width="17.42578125" style="20" customWidth="1"/>
    <col min="10" max="16384" width="9.140625" style="20"/>
  </cols>
  <sheetData>
    <row r="1" spans="1:9" ht="31.5" customHeight="1" x14ac:dyDescent="0.25">
      <c r="A1" s="640" t="s">
        <v>350</v>
      </c>
      <c r="B1" s="641"/>
      <c r="C1" s="641"/>
      <c r="D1" s="641"/>
      <c r="E1" s="641"/>
      <c r="F1" s="641"/>
      <c r="G1" s="641"/>
      <c r="H1" s="641"/>
      <c r="I1" s="641"/>
    </row>
    <row r="2" spans="1:9" ht="55.5" customHeight="1" x14ac:dyDescent="0.25">
      <c r="A2" s="642" t="s">
        <v>285</v>
      </c>
      <c r="B2" s="642" t="s">
        <v>284</v>
      </c>
      <c r="C2" s="642"/>
      <c r="D2" s="643" t="s">
        <v>283</v>
      </c>
      <c r="E2" s="642"/>
      <c r="F2" s="643" t="s">
        <v>282</v>
      </c>
      <c r="G2" s="642"/>
      <c r="H2" s="643" t="s">
        <v>281</v>
      </c>
      <c r="I2" s="643"/>
    </row>
    <row r="3" spans="1:9" ht="27" customHeight="1" thickBot="1" x14ac:dyDescent="0.3">
      <c r="A3" s="642"/>
      <c r="B3" s="303" t="s">
        <v>197</v>
      </c>
      <c r="C3" s="303" t="s">
        <v>280</v>
      </c>
      <c r="D3" s="303" t="s">
        <v>197</v>
      </c>
      <c r="E3" s="303" t="s">
        <v>279</v>
      </c>
      <c r="F3" s="303" t="s">
        <v>197</v>
      </c>
      <c r="G3" s="303" t="s">
        <v>279</v>
      </c>
      <c r="H3" s="303" t="s">
        <v>197</v>
      </c>
      <c r="I3" s="303" t="s">
        <v>279</v>
      </c>
    </row>
    <row r="4" spans="1:9" ht="12" customHeight="1" thickTop="1" thickBot="1" x14ac:dyDescent="0.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ht="27.6" customHeight="1" thickTop="1" x14ac:dyDescent="0.25">
      <c r="A5" s="304"/>
      <c r="B5" s="305"/>
      <c r="C5" s="306"/>
      <c r="D5" s="305"/>
      <c r="E5" s="306"/>
      <c r="F5" s="305"/>
      <c r="G5" s="306"/>
      <c r="H5" s="305"/>
      <c r="I5" s="306"/>
    </row>
  </sheetData>
  <mergeCells count="6">
    <mergeCell ref="A1:I1"/>
    <mergeCell ref="B2:C2"/>
    <mergeCell ref="A2:A3"/>
    <mergeCell ref="D2:E2"/>
    <mergeCell ref="F2:G2"/>
    <mergeCell ref="H2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"/>
  <sheetViews>
    <sheetView zoomScaleNormal="100" workbookViewId="0">
      <selection activeCell="D7" sqref="D7"/>
    </sheetView>
  </sheetViews>
  <sheetFormatPr defaultColWidth="9.140625" defaultRowHeight="15" x14ac:dyDescent="0.25"/>
  <cols>
    <col min="1" max="1" width="10.85546875" style="20" customWidth="1"/>
    <col min="2" max="2" width="11.42578125" style="20" customWidth="1"/>
    <col min="3" max="3" width="12.85546875" style="20" customWidth="1"/>
    <col min="4" max="4" width="10.7109375" style="20" customWidth="1"/>
    <col min="5" max="5" width="12.140625" style="20" customWidth="1"/>
    <col min="6" max="6" width="12.5703125" style="20" customWidth="1"/>
    <col min="7" max="7" width="14.140625" style="20" customWidth="1"/>
    <col min="8" max="8" width="15.85546875" style="20" customWidth="1"/>
    <col min="9" max="9" width="15.28515625" style="20" customWidth="1"/>
    <col min="10" max="16384" width="9.140625" style="20"/>
  </cols>
  <sheetData>
    <row r="1" spans="1:18" ht="33" customHeight="1" x14ac:dyDescent="0.25">
      <c r="A1" s="630" t="s">
        <v>351</v>
      </c>
      <c r="B1" s="631"/>
      <c r="C1" s="631"/>
      <c r="D1" s="631"/>
      <c r="E1" s="631"/>
      <c r="F1" s="631"/>
      <c r="G1" s="631"/>
      <c r="H1" s="631"/>
      <c r="I1" s="631"/>
      <c r="J1" s="1"/>
      <c r="K1" s="1"/>
      <c r="L1" s="1"/>
      <c r="M1" s="1"/>
      <c r="N1" s="1"/>
      <c r="O1" s="1"/>
      <c r="P1" s="1"/>
      <c r="Q1" s="1"/>
      <c r="R1" s="1"/>
    </row>
    <row r="2" spans="1:18" ht="42.6" customHeight="1" x14ac:dyDescent="0.25">
      <c r="A2" s="643" t="s">
        <v>266</v>
      </c>
      <c r="B2" s="642"/>
      <c r="C2" s="642"/>
      <c r="D2" s="643" t="s">
        <v>265</v>
      </c>
      <c r="E2" s="642"/>
      <c r="F2" s="642"/>
      <c r="G2" s="643" t="s">
        <v>264</v>
      </c>
      <c r="H2" s="642"/>
      <c r="I2" s="642"/>
      <c r="J2" s="1"/>
      <c r="K2" s="1"/>
      <c r="L2" s="1"/>
      <c r="M2" s="1"/>
      <c r="N2" s="1"/>
      <c r="O2" s="1"/>
      <c r="P2" s="1"/>
      <c r="Q2" s="1"/>
      <c r="R2" s="1"/>
    </row>
    <row r="3" spans="1:18" ht="108" customHeight="1" thickBot="1" x14ac:dyDescent="0.3">
      <c r="A3" s="309" t="s">
        <v>263</v>
      </c>
      <c r="B3" s="309" t="s">
        <v>262</v>
      </c>
      <c r="C3" s="310" t="s">
        <v>261</v>
      </c>
      <c r="D3" s="309" t="s">
        <v>263</v>
      </c>
      <c r="E3" s="309" t="s">
        <v>262</v>
      </c>
      <c r="F3" s="310" t="s">
        <v>261</v>
      </c>
      <c r="G3" s="309" t="s">
        <v>260</v>
      </c>
      <c r="H3" s="309" t="s">
        <v>259</v>
      </c>
      <c r="I3" s="310" t="s">
        <v>258</v>
      </c>
      <c r="J3" s="1"/>
      <c r="K3" s="1"/>
      <c r="L3" s="1"/>
      <c r="M3" s="1"/>
      <c r="N3" s="1"/>
      <c r="O3" s="1"/>
      <c r="P3" s="1"/>
      <c r="Q3" s="1"/>
      <c r="R3" s="1"/>
    </row>
    <row r="4" spans="1:18" ht="12.75" customHeight="1" thickTop="1" thickBot="1" x14ac:dyDescent="0.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"/>
      <c r="K4" s="1"/>
      <c r="L4" s="1"/>
      <c r="M4" s="1"/>
      <c r="N4" s="1"/>
      <c r="O4" s="1"/>
      <c r="P4" s="1"/>
      <c r="Q4" s="1"/>
      <c r="R4" s="1"/>
    </row>
    <row r="5" spans="1:18" ht="27.6" customHeight="1" thickTop="1" x14ac:dyDescent="0.25">
      <c r="A5" s="305"/>
      <c r="B5" s="305"/>
      <c r="C5" s="306"/>
      <c r="D5" s="305"/>
      <c r="E5" s="305"/>
      <c r="F5" s="306"/>
      <c r="G5" s="305"/>
      <c r="H5" s="305"/>
      <c r="I5" s="306"/>
      <c r="J5" s="1"/>
      <c r="K5" s="1"/>
      <c r="L5" s="1"/>
      <c r="M5" s="1"/>
      <c r="N5" s="1"/>
      <c r="O5" s="1"/>
      <c r="P5" s="1"/>
      <c r="Q5" s="1"/>
      <c r="R5" s="1"/>
    </row>
  </sheetData>
  <mergeCells count="4">
    <mergeCell ref="A2:C2"/>
    <mergeCell ref="D2:F2"/>
    <mergeCell ref="G2:I2"/>
    <mergeCell ref="A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"/>
  <sheetViews>
    <sheetView topLeftCell="A2" zoomScaleNormal="100" workbookViewId="0">
      <selection activeCell="E5" sqref="D5:E5"/>
    </sheetView>
  </sheetViews>
  <sheetFormatPr defaultColWidth="9.140625" defaultRowHeight="15" x14ac:dyDescent="0.25"/>
  <cols>
    <col min="1" max="1" width="10.28515625" style="20" customWidth="1"/>
    <col min="2" max="2" width="11.7109375" style="20" customWidth="1"/>
    <col min="3" max="3" width="12.140625" style="20" customWidth="1"/>
    <col min="4" max="4" width="14" style="20" customWidth="1"/>
    <col min="5" max="5" width="14.28515625" style="20" customWidth="1"/>
    <col min="6" max="6" width="13.7109375" style="20" customWidth="1"/>
    <col min="7" max="7" width="15.28515625" style="20" customWidth="1"/>
    <col min="8" max="9" width="15.42578125" style="20" customWidth="1"/>
    <col min="10" max="16384" width="9.140625" style="20"/>
  </cols>
  <sheetData>
    <row r="1" spans="1:9" ht="33.75" customHeight="1" x14ac:dyDescent="0.25">
      <c r="A1" s="630" t="s">
        <v>352</v>
      </c>
      <c r="B1" s="631"/>
      <c r="C1" s="631"/>
      <c r="D1" s="631"/>
      <c r="E1" s="631"/>
      <c r="F1" s="631"/>
      <c r="G1" s="631"/>
      <c r="H1" s="631"/>
      <c r="I1" s="631"/>
    </row>
    <row r="2" spans="1:9" ht="45" customHeight="1" x14ac:dyDescent="0.25">
      <c r="A2" s="643" t="s">
        <v>278</v>
      </c>
      <c r="B2" s="642"/>
      <c r="C2" s="642"/>
      <c r="D2" s="643" t="s">
        <v>277</v>
      </c>
      <c r="E2" s="642"/>
      <c r="F2" s="642"/>
      <c r="G2" s="643" t="s">
        <v>276</v>
      </c>
      <c r="H2" s="642"/>
      <c r="I2" s="642"/>
    </row>
    <row r="3" spans="1:9" ht="190.5" customHeight="1" thickBot="1" x14ac:dyDescent="0.3">
      <c r="A3" s="311" t="s">
        <v>275</v>
      </c>
      <c r="B3" s="311" t="s">
        <v>274</v>
      </c>
      <c r="C3" s="312" t="s">
        <v>273</v>
      </c>
      <c r="D3" s="311" t="s">
        <v>272</v>
      </c>
      <c r="E3" s="311" t="s">
        <v>271</v>
      </c>
      <c r="F3" s="312" t="s">
        <v>270</v>
      </c>
      <c r="G3" s="311" t="s">
        <v>269</v>
      </c>
      <c r="H3" s="311" t="s">
        <v>268</v>
      </c>
      <c r="I3" s="312" t="s">
        <v>267</v>
      </c>
    </row>
    <row r="4" spans="1:9" ht="13.5" customHeight="1" thickTop="1" thickBo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ht="27.6" customHeight="1" thickTop="1" x14ac:dyDescent="0.25">
      <c r="A5" s="307"/>
      <c r="B5" s="307"/>
      <c r="C5" s="308"/>
      <c r="D5" s="307"/>
      <c r="E5" s="307"/>
      <c r="F5" s="308"/>
      <c r="G5" s="307"/>
      <c r="H5" s="307"/>
      <c r="I5" s="307"/>
    </row>
  </sheetData>
  <mergeCells count="4">
    <mergeCell ref="A1:I1"/>
    <mergeCell ref="A2:C2"/>
    <mergeCell ref="D2:F2"/>
    <mergeCell ref="G2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G9" sqref="G9"/>
    </sheetView>
  </sheetViews>
  <sheetFormatPr defaultColWidth="9.140625" defaultRowHeight="44.25" customHeight="1" x14ac:dyDescent="0.25"/>
  <cols>
    <col min="1" max="1" width="17.5703125" style="20" customWidth="1"/>
    <col min="2" max="2" width="14.42578125" style="20" customWidth="1"/>
    <col min="3" max="3" width="14.140625" style="20" customWidth="1"/>
    <col min="4" max="4" width="16.7109375" style="20" customWidth="1"/>
    <col min="5" max="5" width="15" style="20" customWidth="1"/>
    <col min="6" max="6" width="15.5703125" style="20" customWidth="1"/>
    <col min="7" max="7" width="16.5703125" style="20" customWidth="1"/>
    <col min="8" max="8" width="14.85546875" style="20" customWidth="1"/>
    <col min="9" max="10" width="9.5703125" style="20" bestFit="1" customWidth="1"/>
    <col min="11" max="16384" width="9.140625" style="20"/>
  </cols>
  <sheetData>
    <row r="1" spans="1:16" ht="44.25" customHeight="1" x14ac:dyDescent="0.25">
      <c r="A1" s="630" t="s">
        <v>1603</v>
      </c>
      <c r="B1" s="630"/>
      <c r="C1" s="630"/>
      <c r="D1" s="630"/>
      <c r="E1" s="630"/>
      <c r="F1" s="630"/>
      <c r="G1" s="630"/>
      <c r="H1" s="630"/>
    </row>
    <row r="2" spans="1:16" ht="80.45" customHeight="1" thickBot="1" x14ac:dyDescent="0.3">
      <c r="A2" s="297" t="s">
        <v>176</v>
      </c>
      <c r="B2" s="297" t="s">
        <v>175</v>
      </c>
      <c r="C2" s="297" t="s">
        <v>174</v>
      </c>
      <c r="D2" s="297" t="s">
        <v>537</v>
      </c>
      <c r="E2" s="297" t="s">
        <v>173</v>
      </c>
      <c r="F2" s="297" t="s">
        <v>172</v>
      </c>
      <c r="G2" s="298" t="s">
        <v>171</v>
      </c>
      <c r="H2" s="298" t="s">
        <v>170</v>
      </c>
    </row>
    <row r="3" spans="1:16" ht="12" customHeight="1" thickTop="1" thickBot="1" x14ac:dyDescent="0.3">
      <c r="A3" s="295">
        <v>1</v>
      </c>
      <c r="B3" s="295">
        <v>2</v>
      </c>
      <c r="C3" s="295">
        <v>3</v>
      </c>
      <c r="D3" s="295">
        <v>4</v>
      </c>
      <c r="E3" s="295">
        <v>5</v>
      </c>
      <c r="F3" s="295">
        <v>6</v>
      </c>
      <c r="G3" s="231">
        <v>7</v>
      </c>
      <c r="H3" s="231">
        <v>8</v>
      </c>
    </row>
    <row r="4" spans="1:16" ht="33" customHeight="1" thickTop="1" x14ac:dyDescent="0.25">
      <c r="A4" s="296">
        <v>79878</v>
      </c>
      <c r="B4" s="296">
        <v>10812</v>
      </c>
      <c r="C4" s="296">
        <v>4206</v>
      </c>
      <c r="D4" s="296">
        <v>314</v>
      </c>
      <c r="E4" s="296">
        <v>2905</v>
      </c>
      <c r="F4" s="296">
        <v>247</v>
      </c>
      <c r="G4" s="296">
        <v>2316</v>
      </c>
      <c r="H4" s="296">
        <v>2301</v>
      </c>
    </row>
    <row r="5" spans="1:16" ht="20.25" customHeight="1" x14ac:dyDescent="0.25"/>
    <row r="6" spans="1:16" ht="27" customHeight="1" x14ac:dyDescent="0.25"/>
    <row r="7" spans="1:16" ht="100.15" customHeight="1" thickBot="1" x14ac:dyDescent="0.3">
      <c r="A7" s="298" t="s">
        <v>169</v>
      </c>
      <c r="B7" s="298" t="s">
        <v>168</v>
      </c>
      <c r="C7" s="300" t="s">
        <v>167</v>
      </c>
      <c r="D7" s="300" t="s">
        <v>166</v>
      </c>
      <c r="E7" s="300" t="s">
        <v>165</v>
      </c>
      <c r="F7" s="301" t="s">
        <v>164</v>
      </c>
      <c r="G7" s="301" t="s">
        <v>163</v>
      </c>
    </row>
    <row r="8" spans="1:16" ht="13.5" customHeight="1" thickTop="1" thickBot="1" x14ac:dyDescent="0.3">
      <c r="A8" s="231">
        <v>1</v>
      </c>
      <c r="B8" s="231">
        <v>2</v>
      </c>
      <c r="C8" s="295">
        <v>3</v>
      </c>
      <c r="D8" s="295">
        <v>4</v>
      </c>
      <c r="E8" s="295">
        <v>5</v>
      </c>
      <c r="F8" s="231">
        <v>6</v>
      </c>
      <c r="G8" s="231">
        <v>7</v>
      </c>
    </row>
    <row r="9" spans="1:16" ht="33" customHeight="1" thickTop="1" x14ac:dyDescent="0.25">
      <c r="A9" s="296">
        <v>9642</v>
      </c>
      <c r="B9" s="296">
        <v>1689</v>
      </c>
      <c r="C9" s="501">
        <f>B4/A4*100</f>
        <v>13.535641853827086</v>
      </c>
      <c r="D9" s="299">
        <v>69.069999999999993</v>
      </c>
      <c r="E9" s="501">
        <v>78.66</v>
      </c>
      <c r="F9" s="501">
        <v>99.35</v>
      </c>
      <c r="G9" s="501">
        <v>17.52</v>
      </c>
    </row>
    <row r="11" spans="1:16" ht="44.2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  <c r="M11" s="33"/>
      <c r="N11" s="33"/>
      <c r="O11" s="33"/>
      <c r="P11" s="33"/>
    </row>
  </sheetData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5" zoomScaleNormal="100" workbookViewId="0">
      <selection activeCell="C10" sqref="C10"/>
    </sheetView>
  </sheetViews>
  <sheetFormatPr defaultColWidth="9.140625" defaultRowHeight="12.75" x14ac:dyDescent="0.2"/>
  <cols>
    <col min="1" max="1" width="17" style="126" customWidth="1"/>
    <col min="2" max="2" width="21.28515625" style="126" customWidth="1"/>
    <col min="3" max="8" width="14.85546875" style="126" customWidth="1"/>
    <col min="9" max="16384" width="9.140625" style="126"/>
  </cols>
  <sheetData>
    <row r="1" spans="1:8" ht="13.9" customHeight="1" x14ac:dyDescent="0.2">
      <c r="A1" s="644" t="s">
        <v>1543</v>
      </c>
      <c r="B1" s="644"/>
      <c r="C1" s="644"/>
      <c r="D1" s="644"/>
      <c r="E1" s="644"/>
      <c r="F1" s="644"/>
      <c r="G1" s="644"/>
      <c r="H1" s="644"/>
    </row>
    <row r="2" spans="1:8" ht="7.15" customHeight="1" x14ac:dyDescent="0.2">
      <c r="A2" s="644"/>
      <c r="B2" s="644"/>
      <c r="C2" s="644"/>
      <c r="D2" s="644"/>
      <c r="E2" s="644"/>
      <c r="F2" s="644"/>
      <c r="G2" s="644"/>
      <c r="H2" s="644"/>
    </row>
    <row r="3" spans="1:8" ht="13.9" hidden="1" customHeight="1" thickBot="1" x14ac:dyDescent="0.25">
      <c r="A3" s="644"/>
      <c r="B3" s="644"/>
      <c r="C3" s="644"/>
      <c r="D3" s="644"/>
      <c r="E3" s="644"/>
      <c r="F3" s="644"/>
      <c r="G3" s="644"/>
      <c r="H3" s="644"/>
    </row>
    <row r="4" spans="1:8" hidden="1" x14ac:dyDescent="0.2">
      <c r="A4" s="644"/>
      <c r="B4" s="644"/>
      <c r="C4" s="644"/>
      <c r="D4" s="644"/>
      <c r="E4" s="644"/>
      <c r="F4" s="644"/>
      <c r="G4" s="644"/>
      <c r="H4" s="644"/>
    </row>
    <row r="5" spans="1:8" ht="138.6" customHeight="1" thickBot="1" x14ac:dyDescent="0.25">
      <c r="A5" s="324" t="s">
        <v>143</v>
      </c>
      <c r="B5" s="324" t="s">
        <v>184</v>
      </c>
      <c r="C5" s="324" t="s">
        <v>183</v>
      </c>
      <c r="D5" s="324" t="s">
        <v>182</v>
      </c>
      <c r="E5" s="324" t="s">
        <v>181</v>
      </c>
      <c r="F5" s="324" t="s">
        <v>180</v>
      </c>
      <c r="G5" s="324" t="s">
        <v>179</v>
      </c>
      <c r="H5" s="324" t="s">
        <v>178</v>
      </c>
    </row>
    <row r="6" spans="1:8" ht="14.25" thickTop="1" thickBot="1" x14ac:dyDescent="0.25">
      <c r="A6" s="317">
        <v>1</v>
      </c>
      <c r="B6" s="318" t="s">
        <v>566</v>
      </c>
      <c r="C6" s="318" t="s">
        <v>567</v>
      </c>
      <c r="D6" s="318" t="s">
        <v>568</v>
      </c>
      <c r="E6" s="318" t="s">
        <v>569</v>
      </c>
      <c r="F6" s="318" t="s">
        <v>570</v>
      </c>
      <c r="G6" s="318" t="s">
        <v>571</v>
      </c>
      <c r="H6" s="318" t="s">
        <v>1544</v>
      </c>
    </row>
    <row r="7" spans="1:8" ht="13.5" thickTop="1" x14ac:dyDescent="0.2">
      <c r="A7" s="325" t="s">
        <v>90</v>
      </c>
      <c r="B7" s="326" t="s">
        <v>1545</v>
      </c>
      <c r="C7" s="327" t="s">
        <v>1546</v>
      </c>
      <c r="D7" s="326" t="s">
        <v>1547</v>
      </c>
      <c r="E7" s="326" t="s">
        <v>1548</v>
      </c>
      <c r="F7" s="502">
        <v>1.1499999999999999</v>
      </c>
      <c r="G7" s="502">
        <v>8.59</v>
      </c>
      <c r="H7" s="502">
        <v>24.17</v>
      </c>
    </row>
    <row r="8" spans="1:8" x14ac:dyDescent="0.2">
      <c r="A8" s="313" t="s">
        <v>93</v>
      </c>
      <c r="B8" s="314" t="s">
        <v>1549</v>
      </c>
      <c r="C8" s="315" t="s">
        <v>355</v>
      </c>
      <c r="D8" s="314" t="s">
        <v>1550</v>
      </c>
      <c r="E8" s="314" t="s">
        <v>1551</v>
      </c>
      <c r="F8" s="503">
        <v>0.01</v>
      </c>
      <c r="G8" s="505">
        <v>10.75</v>
      </c>
      <c r="H8" s="505">
        <v>31.26</v>
      </c>
    </row>
    <row r="9" spans="1:8" x14ac:dyDescent="0.2">
      <c r="A9" s="325" t="s">
        <v>96</v>
      </c>
      <c r="B9" s="326" t="s">
        <v>1552</v>
      </c>
      <c r="C9" s="326" t="s">
        <v>1552</v>
      </c>
      <c r="D9" s="326" t="s">
        <v>1553</v>
      </c>
      <c r="E9" s="326" t="s">
        <v>1552</v>
      </c>
      <c r="F9" s="504">
        <v>1</v>
      </c>
      <c r="G9" s="502">
        <v>3.9</v>
      </c>
      <c r="H9" s="504">
        <v>1</v>
      </c>
    </row>
    <row r="10" spans="1:8" x14ac:dyDescent="0.2">
      <c r="A10" s="313" t="s">
        <v>97</v>
      </c>
      <c r="B10" s="314"/>
      <c r="C10" s="314"/>
      <c r="D10" s="314"/>
      <c r="E10" s="314"/>
      <c r="F10" s="505"/>
      <c r="G10" s="505"/>
      <c r="H10" s="505"/>
    </row>
    <row r="11" spans="1:8" x14ac:dyDescent="0.2">
      <c r="A11" s="325" t="s">
        <v>99</v>
      </c>
      <c r="B11" s="326" t="s">
        <v>538</v>
      </c>
      <c r="C11" s="326" t="s">
        <v>539</v>
      </c>
      <c r="D11" s="326" t="s">
        <v>540</v>
      </c>
      <c r="E11" s="326" t="s">
        <v>1554</v>
      </c>
      <c r="F11" s="504">
        <v>1.08</v>
      </c>
      <c r="G11" s="502">
        <v>9.85</v>
      </c>
      <c r="H11" s="502">
        <v>11.83</v>
      </c>
    </row>
    <row r="12" spans="1:8" x14ac:dyDescent="0.2">
      <c r="A12" s="313" t="s">
        <v>103</v>
      </c>
      <c r="B12" s="316" t="s">
        <v>1555</v>
      </c>
      <c r="C12" s="316" t="s">
        <v>353</v>
      </c>
      <c r="D12" s="316" t="s">
        <v>1556</v>
      </c>
      <c r="E12" s="316" t="s">
        <v>1557</v>
      </c>
      <c r="F12" s="506">
        <v>0</v>
      </c>
      <c r="G12" s="506">
        <v>8.8000000000000007</v>
      </c>
      <c r="H12" s="508">
        <v>27.34</v>
      </c>
    </row>
    <row r="13" spans="1:8" x14ac:dyDescent="0.2">
      <c r="A13" s="325" t="s">
        <v>177</v>
      </c>
      <c r="B13" s="326" t="s">
        <v>1558</v>
      </c>
      <c r="C13" s="326" t="s">
        <v>1559</v>
      </c>
      <c r="D13" s="326" t="s">
        <v>1560</v>
      </c>
      <c r="E13" s="327" t="s">
        <v>1561</v>
      </c>
      <c r="F13" s="504">
        <v>1.21</v>
      </c>
      <c r="G13" s="502">
        <v>8.09</v>
      </c>
      <c r="H13" s="507">
        <v>27.77</v>
      </c>
    </row>
    <row r="14" spans="1:8" ht="27.75" customHeight="1" x14ac:dyDescent="0.2">
      <c r="A14" s="328" t="s">
        <v>154</v>
      </c>
      <c r="B14" s="329">
        <f>B7+B8+B9+B10+B11+B12+B13</f>
        <v>11570</v>
      </c>
      <c r="C14" s="329">
        <f>C7+C8+C9+C10+C11+C12+C13</f>
        <v>11683</v>
      </c>
      <c r="D14" s="329">
        <f>D7+D8+D9+D10+D11+D12+D13</f>
        <v>91945</v>
      </c>
      <c r="E14" s="329">
        <f>E7+E8+E9+E10+E11+E12+E13</f>
        <v>242011</v>
      </c>
      <c r="F14" s="330">
        <v>1</v>
      </c>
      <c r="G14" s="331">
        <v>7.9</v>
      </c>
      <c r="H14" s="330">
        <v>20.9</v>
      </c>
    </row>
    <row r="15" spans="1:8" x14ac:dyDescent="0.2">
      <c r="A15" s="336"/>
      <c r="B15" s="336"/>
      <c r="C15" s="336"/>
      <c r="D15" s="336"/>
      <c r="E15" s="336"/>
      <c r="F15" s="336"/>
      <c r="G15" s="336"/>
      <c r="H15" s="336"/>
    </row>
    <row r="16" spans="1:8" x14ac:dyDescent="0.2">
      <c r="A16" s="127"/>
    </row>
    <row r="18" spans="1:1" x14ac:dyDescent="0.2">
      <c r="A18" s="127"/>
    </row>
    <row r="20" spans="1:1" x14ac:dyDescent="0.2">
      <c r="A20" s="127"/>
    </row>
  </sheetData>
  <mergeCells count="1">
    <mergeCell ref="A1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B6:H1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5" zoomScaleNormal="100" workbookViewId="0">
      <selection activeCell="C11" sqref="C11"/>
    </sheetView>
  </sheetViews>
  <sheetFormatPr defaultColWidth="8.85546875" defaultRowHeight="12.75" x14ac:dyDescent="0.2"/>
  <cols>
    <col min="1" max="1" width="24.85546875" style="86" customWidth="1"/>
    <col min="2" max="12" width="14.85546875" style="86" customWidth="1"/>
    <col min="13" max="16384" width="8.85546875" style="86"/>
  </cols>
  <sheetData>
    <row r="1" spans="1:12" x14ac:dyDescent="0.2">
      <c r="A1" s="645" t="s">
        <v>1562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</row>
    <row r="2" spans="1:12" ht="12.6" customHeight="1" x14ac:dyDescent="0.2">
      <c r="A2" s="645"/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</row>
    <row r="3" spans="1:12" hidden="1" x14ac:dyDescent="0.2">
      <c r="A3" s="645"/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</row>
    <row r="4" spans="1:12" hidden="1" x14ac:dyDescent="0.2">
      <c r="A4" s="645"/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</row>
    <row r="5" spans="1:12" ht="138.6" customHeight="1" thickBot="1" x14ac:dyDescent="0.25">
      <c r="A5" s="302" t="s">
        <v>0</v>
      </c>
      <c r="B5" s="337" t="s">
        <v>297</v>
      </c>
      <c r="C5" s="337" t="s">
        <v>296</v>
      </c>
      <c r="D5" s="337" t="s">
        <v>295</v>
      </c>
      <c r="E5" s="337" t="s">
        <v>294</v>
      </c>
      <c r="F5" s="337" t="s">
        <v>293</v>
      </c>
      <c r="G5" s="337" t="s">
        <v>292</v>
      </c>
      <c r="H5" s="337" t="s">
        <v>291</v>
      </c>
      <c r="I5" s="337" t="s">
        <v>290</v>
      </c>
      <c r="J5" s="337" t="s">
        <v>289</v>
      </c>
      <c r="K5" s="337" t="s">
        <v>288</v>
      </c>
      <c r="L5" s="337" t="s">
        <v>287</v>
      </c>
    </row>
    <row r="6" spans="1:12" ht="14.25" thickTop="1" thickBot="1" x14ac:dyDescent="0.25">
      <c r="A6" s="321">
        <v>1</v>
      </c>
      <c r="B6" s="92" t="s">
        <v>355</v>
      </c>
      <c r="C6" s="92" t="s">
        <v>359</v>
      </c>
      <c r="D6" s="92" t="s">
        <v>359</v>
      </c>
      <c r="E6" s="92" t="s">
        <v>410</v>
      </c>
      <c r="F6" s="92" t="s">
        <v>472</v>
      </c>
      <c r="G6" s="92" t="s">
        <v>358</v>
      </c>
      <c r="H6" s="92" t="s">
        <v>361</v>
      </c>
      <c r="I6" s="92" t="s">
        <v>463</v>
      </c>
      <c r="J6" s="92" t="s">
        <v>475</v>
      </c>
      <c r="K6" s="92" t="s">
        <v>479</v>
      </c>
      <c r="L6" s="92" t="s">
        <v>510</v>
      </c>
    </row>
    <row r="7" spans="1:12" ht="13.5" thickTop="1" x14ac:dyDescent="0.2">
      <c r="A7" s="338" t="s">
        <v>90</v>
      </c>
      <c r="B7" s="339" t="s">
        <v>489</v>
      </c>
      <c r="C7" s="339" t="s">
        <v>489</v>
      </c>
      <c r="D7" s="469">
        <v>100</v>
      </c>
      <c r="E7" s="339" t="s">
        <v>509</v>
      </c>
      <c r="F7" s="339" t="s">
        <v>509</v>
      </c>
      <c r="G7" s="339" t="s">
        <v>356</v>
      </c>
      <c r="H7" s="469">
        <v>20</v>
      </c>
      <c r="I7" s="339" t="s">
        <v>356</v>
      </c>
      <c r="J7" s="339" t="s">
        <v>356</v>
      </c>
      <c r="K7" s="339" t="s">
        <v>356</v>
      </c>
      <c r="L7" s="469">
        <v>100</v>
      </c>
    </row>
    <row r="8" spans="1:12" x14ac:dyDescent="0.2">
      <c r="A8" s="319" t="s">
        <v>93</v>
      </c>
      <c r="B8" s="320"/>
      <c r="C8" s="320"/>
      <c r="D8" s="474"/>
      <c r="E8" s="320"/>
      <c r="F8" s="320"/>
      <c r="G8" s="320"/>
      <c r="H8" s="474"/>
      <c r="I8" s="320"/>
      <c r="J8" s="320"/>
      <c r="K8" s="320"/>
      <c r="L8" s="474"/>
    </row>
    <row r="9" spans="1:12" x14ac:dyDescent="0.2">
      <c r="A9" s="338" t="s">
        <v>96</v>
      </c>
      <c r="B9" s="340" t="s">
        <v>543</v>
      </c>
      <c r="C9" s="340" t="s">
        <v>725</v>
      </c>
      <c r="D9" s="471">
        <v>73.13</v>
      </c>
      <c r="E9" s="340" t="s">
        <v>1563</v>
      </c>
      <c r="F9" s="340" t="s">
        <v>500</v>
      </c>
      <c r="G9" s="339" t="s">
        <v>486</v>
      </c>
      <c r="H9" s="471">
        <v>40</v>
      </c>
      <c r="I9" s="340" t="s">
        <v>542</v>
      </c>
      <c r="J9" s="339" t="s">
        <v>486</v>
      </c>
      <c r="K9" s="340" t="s">
        <v>534</v>
      </c>
      <c r="L9" s="471">
        <v>53.57</v>
      </c>
    </row>
    <row r="10" spans="1:12" x14ac:dyDescent="0.2">
      <c r="A10" s="133" t="s">
        <v>97</v>
      </c>
      <c r="B10" s="320"/>
      <c r="C10" s="320"/>
      <c r="D10" s="474"/>
      <c r="E10" s="320"/>
      <c r="F10" s="320"/>
      <c r="G10" s="320"/>
      <c r="H10" s="474"/>
      <c r="I10" s="320"/>
      <c r="J10" s="320"/>
      <c r="K10" s="320"/>
      <c r="L10" s="474"/>
    </row>
    <row r="11" spans="1:12" x14ac:dyDescent="0.2">
      <c r="A11" s="338" t="s">
        <v>99</v>
      </c>
      <c r="B11" s="339" t="s">
        <v>481</v>
      </c>
      <c r="C11" s="339" t="s">
        <v>541</v>
      </c>
      <c r="D11" s="469">
        <v>80</v>
      </c>
      <c r="E11" s="339" t="s">
        <v>542</v>
      </c>
      <c r="F11" s="339" t="s">
        <v>512</v>
      </c>
      <c r="G11" s="339" t="s">
        <v>509</v>
      </c>
      <c r="H11" s="469">
        <v>57.14</v>
      </c>
      <c r="I11" s="339" t="s">
        <v>354</v>
      </c>
      <c r="J11" s="339" t="s">
        <v>354</v>
      </c>
      <c r="K11" s="339" t="s">
        <v>354</v>
      </c>
      <c r="L11" s="469">
        <v>100</v>
      </c>
    </row>
    <row r="12" spans="1:12" x14ac:dyDescent="0.2">
      <c r="A12" s="319" t="s">
        <v>103</v>
      </c>
      <c r="B12" s="320" t="s">
        <v>1147</v>
      </c>
      <c r="C12" s="320" t="s">
        <v>1147</v>
      </c>
      <c r="D12" s="470">
        <v>100</v>
      </c>
      <c r="E12" s="320" t="s">
        <v>357</v>
      </c>
      <c r="F12" s="320" t="s">
        <v>357</v>
      </c>
      <c r="G12" s="96" t="s">
        <v>355</v>
      </c>
      <c r="H12" s="474">
        <v>15.38</v>
      </c>
      <c r="I12" s="320" t="s">
        <v>356</v>
      </c>
      <c r="J12" s="320" t="s">
        <v>356</v>
      </c>
      <c r="K12" s="320" t="s">
        <v>359</v>
      </c>
      <c r="L12" s="474">
        <v>75</v>
      </c>
    </row>
    <row r="13" spans="1:12" x14ac:dyDescent="0.2">
      <c r="A13" s="338" t="s">
        <v>177</v>
      </c>
      <c r="B13" s="340" t="s">
        <v>1564</v>
      </c>
      <c r="C13" s="340" t="s">
        <v>1564</v>
      </c>
      <c r="D13" s="469">
        <v>100</v>
      </c>
      <c r="E13" s="340" t="s">
        <v>1565</v>
      </c>
      <c r="F13" s="340" t="s">
        <v>1565</v>
      </c>
      <c r="G13" s="340" t="s">
        <v>536</v>
      </c>
      <c r="H13" s="471">
        <v>4.9800000000000004</v>
      </c>
      <c r="I13" s="340" t="s">
        <v>485</v>
      </c>
      <c r="J13" s="340" t="s">
        <v>485</v>
      </c>
      <c r="K13" s="340" t="s">
        <v>774</v>
      </c>
      <c r="L13" s="471">
        <v>28.57</v>
      </c>
    </row>
    <row r="14" spans="1:12" ht="24.75" customHeight="1" x14ac:dyDescent="0.2">
      <c r="A14" s="332" t="s">
        <v>154</v>
      </c>
      <c r="B14" s="333">
        <f>B7+B8+B9+B10+B11+B12+B13</f>
        <v>1007</v>
      </c>
      <c r="C14" s="333">
        <f>C7+C8+C9+C10+C11+C12+C13</f>
        <v>962</v>
      </c>
      <c r="D14" s="509">
        <f>C14/B14*100</f>
        <v>95.531281032770607</v>
      </c>
      <c r="E14" s="333">
        <f>E7+E8+E9+E10+E11+E12+E13</f>
        <v>790</v>
      </c>
      <c r="F14" s="333">
        <f>F7+F8+F9+F10+F11+F12+F13</f>
        <v>761</v>
      </c>
      <c r="G14" s="333">
        <f>G7+G8+G9+G10+G11+G12+G13</f>
        <v>85</v>
      </c>
      <c r="H14" s="509">
        <f>G14/F14*100</f>
        <v>11.169513797634691</v>
      </c>
      <c r="I14" s="333">
        <f>I7+I8+I9+I10+I11+I12+I13</f>
        <v>200</v>
      </c>
      <c r="J14" s="333">
        <f>J7+J8+J9+J10+J11+J12+J13</f>
        <v>184</v>
      </c>
      <c r="K14" s="333">
        <f>K7+K8+K9+K10+K11+K12+K13</f>
        <v>65</v>
      </c>
      <c r="L14" s="509">
        <f>K14/J14*100</f>
        <v>35.326086956521742</v>
      </c>
    </row>
  </sheetData>
  <mergeCells count="1">
    <mergeCell ref="A1:L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ignoredErrors>
    <ignoredError sqref="B6:L13" numberStoredAsText="1"/>
    <ignoredError sqref="H14 D1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7" zoomScaleNormal="100" workbookViewId="0">
      <selection activeCell="A13" sqref="A13"/>
    </sheetView>
  </sheetViews>
  <sheetFormatPr defaultColWidth="9.140625" defaultRowHeight="12.75" x14ac:dyDescent="0.2"/>
  <cols>
    <col min="1" max="1" width="25" style="83" customWidth="1"/>
    <col min="2" max="10" width="14.85546875" style="83" customWidth="1"/>
    <col min="11" max="16384" width="9.140625" style="83"/>
  </cols>
  <sheetData>
    <row r="1" spans="1:10" x14ac:dyDescent="0.2">
      <c r="A1" s="647" t="s">
        <v>1566</v>
      </c>
      <c r="B1" s="647"/>
      <c r="C1" s="647"/>
      <c r="D1" s="647"/>
      <c r="E1" s="647"/>
      <c r="F1" s="647"/>
      <c r="G1" s="647"/>
      <c r="H1" s="647"/>
      <c r="I1" s="647"/>
      <c r="J1" s="647"/>
    </row>
    <row r="2" spans="1:10" x14ac:dyDescent="0.2">
      <c r="A2" s="647"/>
      <c r="B2" s="647"/>
      <c r="C2" s="647"/>
      <c r="D2" s="647"/>
      <c r="E2" s="647"/>
      <c r="F2" s="647"/>
      <c r="G2" s="647"/>
      <c r="H2" s="647"/>
      <c r="I2" s="647"/>
      <c r="J2" s="647"/>
    </row>
    <row r="3" spans="1:10" ht="11.45" customHeight="1" x14ac:dyDescent="0.2">
      <c r="A3" s="647"/>
      <c r="B3" s="647"/>
      <c r="C3" s="647"/>
      <c r="D3" s="647"/>
      <c r="E3" s="647"/>
      <c r="F3" s="647"/>
      <c r="G3" s="647"/>
      <c r="H3" s="647"/>
      <c r="I3" s="647"/>
      <c r="J3" s="647"/>
    </row>
    <row r="4" spans="1:10" hidden="1" x14ac:dyDescent="0.2">
      <c r="A4" s="647"/>
      <c r="B4" s="647"/>
      <c r="C4" s="647"/>
      <c r="D4" s="647"/>
      <c r="E4" s="647"/>
      <c r="F4" s="647"/>
      <c r="G4" s="647"/>
      <c r="H4" s="647"/>
      <c r="I4" s="647"/>
      <c r="J4" s="647"/>
    </row>
    <row r="5" spans="1:10" hidden="1" x14ac:dyDescent="0.2">
      <c r="A5" s="647"/>
      <c r="B5" s="647"/>
      <c r="C5" s="647"/>
      <c r="D5" s="647"/>
      <c r="E5" s="647"/>
      <c r="F5" s="647"/>
      <c r="G5" s="647"/>
      <c r="H5" s="647"/>
      <c r="I5" s="647"/>
      <c r="J5" s="647"/>
    </row>
    <row r="6" spans="1:10" hidden="1" x14ac:dyDescent="0.2">
      <c r="A6" s="647"/>
      <c r="B6" s="647"/>
      <c r="C6" s="647"/>
      <c r="D6" s="647"/>
      <c r="E6" s="647"/>
      <c r="F6" s="647"/>
      <c r="G6" s="647"/>
      <c r="H6" s="647"/>
      <c r="I6" s="647"/>
      <c r="J6" s="647"/>
    </row>
    <row r="7" spans="1:10" x14ac:dyDescent="0.2">
      <c r="A7" s="646" t="s">
        <v>0</v>
      </c>
      <c r="B7" s="646" t="s">
        <v>191</v>
      </c>
      <c r="C7" s="646" t="s">
        <v>190</v>
      </c>
      <c r="D7" s="646" t="s">
        <v>189</v>
      </c>
      <c r="E7" s="646" t="s">
        <v>188</v>
      </c>
      <c r="F7" s="646" t="s">
        <v>187</v>
      </c>
      <c r="G7" s="648" t="s">
        <v>286</v>
      </c>
      <c r="H7" s="646" t="s">
        <v>186</v>
      </c>
      <c r="I7" s="646" t="s">
        <v>185</v>
      </c>
      <c r="J7" s="646" t="s">
        <v>313</v>
      </c>
    </row>
    <row r="8" spans="1:10" ht="136.9" customHeight="1" thickBot="1" x14ac:dyDescent="0.25">
      <c r="A8" s="646"/>
      <c r="B8" s="646"/>
      <c r="C8" s="646"/>
      <c r="D8" s="646"/>
      <c r="E8" s="646"/>
      <c r="F8" s="646"/>
      <c r="G8" s="648"/>
      <c r="H8" s="646"/>
      <c r="I8" s="646"/>
      <c r="J8" s="646"/>
    </row>
    <row r="9" spans="1:10" ht="14.25" thickTop="1" thickBot="1" x14ac:dyDescent="0.25">
      <c r="A9" s="323" t="s">
        <v>1567</v>
      </c>
      <c r="B9" s="92" t="s">
        <v>355</v>
      </c>
      <c r="C9" s="323" t="s">
        <v>359</v>
      </c>
      <c r="D9" s="323" t="s">
        <v>356</v>
      </c>
      <c r="E9" s="323" t="s">
        <v>410</v>
      </c>
      <c r="F9" s="92" t="s">
        <v>472</v>
      </c>
      <c r="G9" s="92" t="s">
        <v>358</v>
      </c>
      <c r="H9" s="323">
        <v>8</v>
      </c>
      <c r="I9" s="92">
        <v>9</v>
      </c>
      <c r="J9" s="323">
        <v>10</v>
      </c>
    </row>
    <row r="10" spans="1:10" ht="13.5" thickTop="1" x14ac:dyDescent="0.2">
      <c r="A10" s="338" t="s">
        <v>90</v>
      </c>
      <c r="B10" s="341" t="s">
        <v>1568</v>
      </c>
      <c r="C10" s="341" t="s">
        <v>1569</v>
      </c>
      <c r="D10" s="341" t="s">
        <v>1570</v>
      </c>
      <c r="E10" s="341" t="s">
        <v>1571</v>
      </c>
      <c r="F10" s="341" t="s">
        <v>1572</v>
      </c>
      <c r="G10" s="341" t="s">
        <v>1572</v>
      </c>
      <c r="H10" s="472">
        <v>84</v>
      </c>
      <c r="I10" s="472">
        <v>83.05</v>
      </c>
      <c r="J10" s="472">
        <v>100</v>
      </c>
    </row>
    <row r="11" spans="1:10" x14ac:dyDescent="0.2">
      <c r="A11" s="319" t="s">
        <v>93</v>
      </c>
      <c r="B11" s="322" t="s">
        <v>1573</v>
      </c>
      <c r="C11" s="322" t="s">
        <v>1574</v>
      </c>
      <c r="D11" s="322" t="s">
        <v>1575</v>
      </c>
      <c r="E11" s="322" t="s">
        <v>1576</v>
      </c>
      <c r="F11" s="322" t="s">
        <v>1577</v>
      </c>
      <c r="G11" s="322" t="s">
        <v>1578</v>
      </c>
      <c r="H11" s="473">
        <v>67.349999999999994</v>
      </c>
      <c r="I11" s="473">
        <v>86.29</v>
      </c>
      <c r="J11" s="473">
        <v>96.64</v>
      </c>
    </row>
    <row r="12" spans="1:10" x14ac:dyDescent="0.2">
      <c r="A12" s="338" t="s">
        <v>96</v>
      </c>
      <c r="B12" s="341" t="s">
        <v>1579</v>
      </c>
      <c r="C12" s="341" t="s">
        <v>1580</v>
      </c>
      <c r="D12" s="341" t="s">
        <v>1579</v>
      </c>
      <c r="E12" s="341" t="s">
        <v>1580</v>
      </c>
      <c r="F12" s="341" t="s">
        <v>1581</v>
      </c>
      <c r="G12" s="341" t="s">
        <v>1581</v>
      </c>
      <c r="H12" s="472">
        <v>100</v>
      </c>
      <c r="I12" s="472">
        <v>100</v>
      </c>
      <c r="J12" s="472">
        <v>100</v>
      </c>
    </row>
    <row r="13" spans="1:10" x14ac:dyDescent="0.2">
      <c r="A13" s="133" t="s">
        <v>97</v>
      </c>
      <c r="B13" s="320"/>
      <c r="C13" s="320"/>
      <c r="D13" s="320"/>
      <c r="E13" s="320"/>
      <c r="F13" s="320"/>
      <c r="G13" s="320"/>
      <c r="H13" s="474"/>
      <c r="I13" s="474"/>
      <c r="J13" s="474"/>
    </row>
    <row r="14" spans="1:10" x14ac:dyDescent="0.2">
      <c r="A14" s="338" t="s">
        <v>99</v>
      </c>
      <c r="B14" s="341" t="s">
        <v>1582</v>
      </c>
      <c r="C14" s="341" t="s">
        <v>1583</v>
      </c>
      <c r="D14" s="341" t="s">
        <v>1584</v>
      </c>
      <c r="E14" s="341" t="s">
        <v>1585</v>
      </c>
      <c r="F14" s="341" t="s">
        <v>1586</v>
      </c>
      <c r="G14" s="341" t="s">
        <v>1586</v>
      </c>
      <c r="H14" s="472">
        <v>84.97</v>
      </c>
      <c r="I14" s="472">
        <v>82</v>
      </c>
      <c r="J14" s="472">
        <v>100</v>
      </c>
    </row>
    <row r="15" spans="1:10" x14ac:dyDescent="0.2">
      <c r="A15" s="319" t="s">
        <v>103</v>
      </c>
      <c r="B15" s="322" t="s">
        <v>1587</v>
      </c>
      <c r="C15" s="322" t="s">
        <v>1588</v>
      </c>
      <c r="D15" s="322" t="s">
        <v>1589</v>
      </c>
      <c r="E15" s="322" t="s">
        <v>1590</v>
      </c>
      <c r="F15" s="322" t="s">
        <v>1591</v>
      </c>
      <c r="G15" s="322" t="s">
        <v>1591</v>
      </c>
      <c r="H15" s="473">
        <v>84.55</v>
      </c>
      <c r="I15" s="473">
        <v>95.45</v>
      </c>
      <c r="J15" s="473">
        <v>100</v>
      </c>
    </row>
    <row r="16" spans="1:10" x14ac:dyDescent="0.2">
      <c r="A16" s="338" t="s">
        <v>177</v>
      </c>
      <c r="B16" s="341" t="s">
        <v>1592</v>
      </c>
      <c r="C16" s="341" t="s">
        <v>1593</v>
      </c>
      <c r="D16" s="341" t="s">
        <v>1594</v>
      </c>
      <c r="E16" s="341" t="s">
        <v>1595</v>
      </c>
      <c r="F16" s="341" t="s">
        <v>1596</v>
      </c>
      <c r="G16" s="341" t="s">
        <v>1596</v>
      </c>
      <c r="H16" s="472">
        <v>61.17</v>
      </c>
      <c r="I16" s="472">
        <v>96.6</v>
      </c>
      <c r="J16" s="472">
        <v>100</v>
      </c>
    </row>
    <row r="17" spans="1:10" ht="27" customHeight="1" x14ac:dyDescent="0.2">
      <c r="A17" s="333" t="s">
        <v>154</v>
      </c>
      <c r="B17" s="334">
        <f t="shared" ref="B17:G17" si="0">B10+B11+B12+B13+B14+B15+B16</f>
        <v>103725</v>
      </c>
      <c r="C17" s="334">
        <f t="shared" si="0"/>
        <v>60392</v>
      </c>
      <c r="D17" s="334">
        <f t="shared" si="0"/>
        <v>66507</v>
      </c>
      <c r="E17" s="334">
        <f t="shared" si="0"/>
        <v>54141</v>
      </c>
      <c r="F17" s="334">
        <f t="shared" si="0"/>
        <v>909</v>
      </c>
      <c r="G17" s="334">
        <f t="shared" si="0"/>
        <v>905</v>
      </c>
      <c r="H17" s="510">
        <f>D17/B17*100</f>
        <v>64.118582791033987</v>
      </c>
      <c r="I17" s="510">
        <f>E17/C17*100</f>
        <v>89.649291296860511</v>
      </c>
      <c r="J17" s="510">
        <f>G17/F17*100</f>
        <v>99.559955995599552</v>
      </c>
    </row>
    <row r="19" spans="1:10" x14ac:dyDescent="0.2">
      <c r="A19" s="123"/>
    </row>
    <row r="21" spans="1:10" x14ac:dyDescent="0.2">
      <c r="A21" s="123"/>
    </row>
  </sheetData>
  <mergeCells count="11">
    <mergeCell ref="J7:J8"/>
    <mergeCell ref="A1:J6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ignoredErrors>
    <ignoredError sqref="B9:G16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selection activeCell="D90" sqref="D90:D92"/>
    </sheetView>
  </sheetViews>
  <sheetFormatPr defaultColWidth="9.140625" defaultRowHeight="12.75" x14ac:dyDescent="0.2"/>
  <cols>
    <col min="1" max="1" width="25" style="83" customWidth="1"/>
    <col min="2" max="3" width="14.85546875" style="83" customWidth="1"/>
    <col min="4" max="4" width="18.28515625" style="83" customWidth="1"/>
    <col min="5" max="7" width="14.85546875" style="83" customWidth="1"/>
    <col min="8" max="16384" width="9.140625" style="83"/>
  </cols>
  <sheetData>
    <row r="1" spans="1:7" ht="48.75" customHeight="1" thickBot="1" x14ac:dyDescent="0.3">
      <c r="A1" s="624" t="s">
        <v>565</v>
      </c>
      <c r="B1" s="624"/>
      <c r="C1" s="624"/>
      <c r="D1" s="624"/>
      <c r="E1" s="624"/>
      <c r="F1" s="624"/>
      <c r="G1" s="624"/>
    </row>
    <row r="2" spans="1:7" ht="138.75" customHeight="1" thickBot="1" x14ac:dyDescent="0.25">
      <c r="A2" s="203" t="s">
        <v>0</v>
      </c>
      <c r="B2" s="201" t="s">
        <v>63</v>
      </c>
      <c r="C2" s="201" t="s">
        <v>2</v>
      </c>
      <c r="D2" s="202" t="s">
        <v>62</v>
      </c>
      <c r="E2" s="201" t="s">
        <v>302</v>
      </c>
      <c r="F2" s="201" t="s">
        <v>4</v>
      </c>
      <c r="G2" s="203" t="s">
        <v>5</v>
      </c>
    </row>
    <row r="3" spans="1:7" s="86" customFormat="1" ht="14.25" thickTop="1" thickBot="1" x14ac:dyDescent="0.25">
      <c r="A3" s="84">
        <v>1</v>
      </c>
      <c r="B3" s="85" t="s">
        <v>566</v>
      </c>
      <c r="C3" s="85" t="s">
        <v>567</v>
      </c>
      <c r="D3" s="85" t="s">
        <v>568</v>
      </c>
      <c r="E3" s="85" t="s">
        <v>569</v>
      </c>
      <c r="F3" s="85" t="s">
        <v>570</v>
      </c>
      <c r="G3" s="85" t="s">
        <v>571</v>
      </c>
    </row>
    <row r="4" spans="1:7" ht="13.5" thickTop="1" x14ac:dyDescent="0.2">
      <c r="A4" s="218" t="s">
        <v>90</v>
      </c>
      <c r="B4" s="219" t="s">
        <v>572</v>
      </c>
      <c r="C4" s="219" t="s">
        <v>573</v>
      </c>
      <c r="D4" s="219" t="s">
        <v>574</v>
      </c>
      <c r="E4" s="219" t="s">
        <v>575</v>
      </c>
      <c r="F4" s="219" t="s">
        <v>576</v>
      </c>
      <c r="G4" s="219" t="s">
        <v>431</v>
      </c>
    </row>
    <row r="5" spans="1:7" x14ac:dyDescent="0.2">
      <c r="A5" s="87" t="s">
        <v>91</v>
      </c>
      <c r="B5" s="88" t="s">
        <v>577</v>
      </c>
      <c r="C5" s="88" t="s">
        <v>578</v>
      </c>
      <c r="D5" s="88" t="s">
        <v>579</v>
      </c>
      <c r="E5" s="88" t="s">
        <v>580</v>
      </c>
      <c r="F5" s="88" t="s">
        <v>581</v>
      </c>
      <c r="G5" s="88" t="s">
        <v>529</v>
      </c>
    </row>
    <row r="6" spans="1:7" x14ac:dyDescent="0.2">
      <c r="A6" s="218" t="s">
        <v>92</v>
      </c>
      <c r="B6" s="219" t="s">
        <v>582</v>
      </c>
      <c r="C6" s="219" t="s">
        <v>379</v>
      </c>
      <c r="D6" s="219" t="s">
        <v>583</v>
      </c>
      <c r="E6" s="219" t="s">
        <v>584</v>
      </c>
      <c r="F6" s="219" t="s">
        <v>585</v>
      </c>
      <c r="G6" s="219" t="s">
        <v>431</v>
      </c>
    </row>
    <row r="7" spans="1:7" x14ac:dyDescent="0.2">
      <c r="A7" s="87" t="s">
        <v>93</v>
      </c>
      <c r="B7" s="88" t="s">
        <v>586</v>
      </c>
      <c r="C7" s="88" t="s">
        <v>587</v>
      </c>
      <c r="D7" s="88" t="s">
        <v>588</v>
      </c>
      <c r="E7" s="88" t="s">
        <v>589</v>
      </c>
      <c r="F7" s="88" t="s">
        <v>590</v>
      </c>
      <c r="G7" s="88" t="s">
        <v>408</v>
      </c>
    </row>
    <row r="8" spans="1:7" x14ac:dyDescent="0.2">
      <c r="A8" s="218" t="s">
        <v>94</v>
      </c>
      <c r="B8" s="219" t="s">
        <v>591</v>
      </c>
      <c r="C8" s="219" t="s">
        <v>592</v>
      </c>
      <c r="D8" s="219" t="s">
        <v>593</v>
      </c>
      <c r="E8" s="219" t="s">
        <v>594</v>
      </c>
      <c r="F8" s="219" t="s">
        <v>595</v>
      </c>
      <c r="G8" s="219" t="s">
        <v>398</v>
      </c>
    </row>
    <row r="9" spans="1:7" x14ac:dyDescent="0.2">
      <c r="A9" s="87" t="s">
        <v>95</v>
      </c>
      <c r="B9" s="88" t="s">
        <v>596</v>
      </c>
      <c r="C9" s="88" t="s">
        <v>597</v>
      </c>
      <c r="D9" s="88" t="s">
        <v>598</v>
      </c>
      <c r="E9" s="88" t="s">
        <v>599</v>
      </c>
      <c r="F9" s="88" t="s">
        <v>600</v>
      </c>
      <c r="G9" s="88" t="s">
        <v>408</v>
      </c>
    </row>
    <row r="10" spans="1:7" x14ac:dyDescent="0.2">
      <c r="A10" s="218" t="s">
        <v>96</v>
      </c>
      <c r="B10" s="219" t="s">
        <v>601</v>
      </c>
      <c r="C10" s="219" t="s">
        <v>423</v>
      </c>
      <c r="D10" s="219" t="s">
        <v>602</v>
      </c>
      <c r="E10" s="219" t="s">
        <v>603</v>
      </c>
      <c r="F10" s="219" t="s">
        <v>604</v>
      </c>
      <c r="G10" s="219" t="s">
        <v>429</v>
      </c>
    </row>
    <row r="11" spans="1:7" x14ac:dyDescent="0.2">
      <c r="A11" s="87" t="s">
        <v>97</v>
      </c>
      <c r="B11" s="88"/>
      <c r="C11" s="88"/>
      <c r="D11" s="88"/>
      <c r="E11" s="88" t="s">
        <v>605</v>
      </c>
      <c r="F11" s="88" t="s">
        <v>606</v>
      </c>
      <c r="G11" s="88" t="s">
        <v>408</v>
      </c>
    </row>
    <row r="12" spans="1:7" x14ac:dyDescent="0.2">
      <c r="A12" s="218" t="s">
        <v>98</v>
      </c>
      <c r="B12" s="219" t="s">
        <v>607</v>
      </c>
      <c r="C12" s="219" t="s">
        <v>608</v>
      </c>
      <c r="D12" s="219" t="s">
        <v>609</v>
      </c>
      <c r="E12" s="219" t="s">
        <v>610</v>
      </c>
      <c r="F12" s="219" t="s">
        <v>611</v>
      </c>
      <c r="G12" s="219" t="s">
        <v>612</v>
      </c>
    </row>
    <row r="13" spans="1:7" x14ac:dyDescent="0.2">
      <c r="A13" s="87" t="s">
        <v>99</v>
      </c>
      <c r="B13" s="88" t="s">
        <v>425</v>
      </c>
      <c r="C13" s="88" t="s">
        <v>426</v>
      </c>
      <c r="D13" s="88" t="s">
        <v>427</v>
      </c>
      <c r="E13" s="88" t="s">
        <v>613</v>
      </c>
      <c r="F13" s="88" t="s">
        <v>614</v>
      </c>
      <c r="G13" s="88" t="s">
        <v>431</v>
      </c>
    </row>
    <row r="14" spans="1:7" x14ac:dyDescent="0.2">
      <c r="A14" s="218" t="s">
        <v>100</v>
      </c>
      <c r="B14" s="219" t="s">
        <v>615</v>
      </c>
      <c r="C14" s="219" t="s">
        <v>616</v>
      </c>
      <c r="D14" s="219" t="s">
        <v>617</v>
      </c>
      <c r="E14" s="219" t="s">
        <v>618</v>
      </c>
      <c r="F14" s="219" t="s">
        <v>619</v>
      </c>
      <c r="G14" s="219" t="s">
        <v>429</v>
      </c>
    </row>
    <row r="15" spans="1:7" x14ac:dyDescent="0.2">
      <c r="A15" s="87" t="s">
        <v>101</v>
      </c>
      <c r="B15" s="88" t="s">
        <v>620</v>
      </c>
      <c r="C15" s="88" t="s">
        <v>621</v>
      </c>
      <c r="D15" s="88" t="s">
        <v>622</v>
      </c>
      <c r="E15" s="88" t="s">
        <v>623</v>
      </c>
      <c r="F15" s="88" t="s">
        <v>624</v>
      </c>
      <c r="G15" s="88" t="s">
        <v>408</v>
      </c>
    </row>
    <row r="16" spans="1:7" x14ac:dyDescent="0.2">
      <c r="A16" s="218" t="s">
        <v>102</v>
      </c>
      <c r="B16" s="219" t="s">
        <v>625</v>
      </c>
      <c r="C16" s="219" t="s">
        <v>626</v>
      </c>
      <c r="D16" s="219" t="s">
        <v>627</v>
      </c>
      <c r="E16" s="219" t="s">
        <v>628</v>
      </c>
      <c r="F16" s="219" t="s">
        <v>629</v>
      </c>
      <c r="G16" s="219" t="s">
        <v>429</v>
      </c>
    </row>
    <row r="17" spans="1:15" x14ac:dyDescent="0.2">
      <c r="A17" s="87" t="s">
        <v>103</v>
      </c>
      <c r="B17" s="88" t="s">
        <v>630</v>
      </c>
      <c r="C17" s="88" t="s">
        <v>631</v>
      </c>
      <c r="D17" s="88" t="s">
        <v>632</v>
      </c>
      <c r="E17" s="88" t="s">
        <v>633</v>
      </c>
      <c r="F17" s="88" t="s">
        <v>634</v>
      </c>
      <c r="G17" s="88" t="s">
        <v>412</v>
      </c>
    </row>
    <row r="18" spans="1:15" x14ac:dyDescent="0.2">
      <c r="A18" s="218" t="s">
        <v>2159</v>
      </c>
      <c r="B18" s="219" t="s">
        <v>635</v>
      </c>
      <c r="C18" s="219" t="s">
        <v>635</v>
      </c>
      <c r="D18" s="219" t="s">
        <v>393</v>
      </c>
      <c r="E18" s="219" t="s">
        <v>636</v>
      </c>
      <c r="F18" s="219" t="s">
        <v>637</v>
      </c>
      <c r="G18" s="219" t="s">
        <v>408</v>
      </c>
    </row>
    <row r="19" spans="1:15" x14ac:dyDescent="0.2">
      <c r="A19" s="87" t="s">
        <v>105</v>
      </c>
      <c r="B19" s="88" t="s">
        <v>638</v>
      </c>
      <c r="C19" s="88" t="s">
        <v>639</v>
      </c>
      <c r="D19" s="88" t="s">
        <v>640</v>
      </c>
      <c r="E19" s="88" t="s">
        <v>641</v>
      </c>
      <c r="F19" s="88" t="s">
        <v>642</v>
      </c>
      <c r="G19" s="88" t="s">
        <v>419</v>
      </c>
    </row>
    <row r="20" spans="1:15" ht="27" customHeight="1" x14ac:dyDescent="0.2">
      <c r="A20" s="550" t="s">
        <v>22</v>
      </c>
      <c r="B20" s="551">
        <f>B4+B5+B6+B7+B8+B9+B10+B11+B12+B13+B14+B15+B16+B17+B18+B19</f>
        <v>242906</v>
      </c>
      <c r="C20" s="551">
        <f>C4+C5+C6+C7+C8+C9+C10+C11+C12+C13+C14+C15+C16+C17+C18+C19</f>
        <v>337716</v>
      </c>
      <c r="D20" s="552">
        <f>B20*100/C20</f>
        <v>71.926115434270216</v>
      </c>
      <c r="E20" s="551">
        <f>E4+E5+E6+E7+E8+E9+E10+E11+E12+E13+E14+E15+E16+E17+E18+E19</f>
        <v>311414</v>
      </c>
      <c r="F20" s="551">
        <f>F4+F5+F6+F7+F8+F9+F10+F11+F12+F13+F14+F15+F16+F17+F18+F19</f>
        <v>660055</v>
      </c>
      <c r="G20" s="552">
        <f>E20/F20</f>
        <v>0.47180007726628842</v>
      </c>
    </row>
    <row r="21" spans="1:15" x14ac:dyDescent="0.2">
      <c r="A21" s="87" t="s">
        <v>24</v>
      </c>
      <c r="B21" s="553" t="s">
        <v>643</v>
      </c>
      <c r="C21" s="553" t="s">
        <v>644</v>
      </c>
      <c r="D21" s="553" t="s">
        <v>645</v>
      </c>
      <c r="E21" s="553" t="s">
        <v>646</v>
      </c>
      <c r="F21" s="553" t="s">
        <v>647</v>
      </c>
      <c r="G21" s="553" t="s">
        <v>429</v>
      </c>
    </row>
    <row r="22" spans="1:15" ht="24" customHeight="1" thickBot="1" x14ac:dyDescent="0.25">
      <c r="A22" s="222" t="s">
        <v>26</v>
      </c>
      <c r="B22" s="220">
        <f>B20+B21</f>
        <v>244470</v>
      </c>
      <c r="C22" s="220">
        <f>C20+C21</f>
        <v>339613</v>
      </c>
      <c r="D22" s="221">
        <f>B22*100/C22</f>
        <v>71.984876904005446</v>
      </c>
      <c r="E22" s="220">
        <f>E20+E21</f>
        <v>311709</v>
      </c>
      <c r="F22" s="220">
        <f>F20+F21</f>
        <v>661272</v>
      </c>
      <c r="G22" s="221">
        <f>E22/F22</f>
        <v>0.471377889884949</v>
      </c>
    </row>
    <row r="24" spans="1:15" s="86" customFormat="1" ht="57" customHeight="1" thickBot="1" x14ac:dyDescent="0.3">
      <c r="A24" s="624" t="s">
        <v>648</v>
      </c>
      <c r="B24" s="625"/>
      <c r="C24" s="625"/>
      <c r="D24" s="625"/>
      <c r="E24" s="625"/>
      <c r="F24" s="625"/>
      <c r="G24" s="625"/>
    </row>
    <row r="25" spans="1:15" s="86" customFormat="1" ht="131.25" customHeight="1" thickBot="1" x14ac:dyDescent="0.25">
      <c r="A25" s="201" t="s">
        <v>0</v>
      </c>
      <c r="B25" s="201" t="s">
        <v>27</v>
      </c>
      <c r="C25" s="201" t="s">
        <v>59</v>
      </c>
      <c r="D25" s="202" t="s">
        <v>61</v>
      </c>
      <c r="E25" s="201" t="s">
        <v>60</v>
      </c>
      <c r="F25" s="201" t="s">
        <v>59</v>
      </c>
      <c r="G25" s="203" t="s">
        <v>31</v>
      </c>
      <c r="I25" s="89"/>
      <c r="J25" s="89"/>
      <c r="K25" s="89"/>
      <c r="L25" s="90"/>
      <c r="M25" s="89"/>
      <c r="N25" s="89"/>
      <c r="O25" s="91"/>
    </row>
    <row r="26" spans="1:15" s="86" customFormat="1" ht="14.25" thickTop="1" thickBot="1" x14ac:dyDescent="0.25">
      <c r="A26" s="92">
        <v>1</v>
      </c>
      <c r="B26" s="92" t="s">
        <v>355</v>
      </c>
      <c r="C26" s="92" t="s">
        <v>359</v>
      </c>
      <c r="D26" s="92" t="s">
        <v>356</v>
      </c>
      <c r="E26" s="92" t="s">
        <v>410</v>
      </c>
      <c r="F26" s="92" t="s">
        <v>472</v>
      </c>
      <c r="G26" s="92" t="s">
        <v>358</v>
      </c>
    </row>
    <row r="27" spans="1:15" s="86" customFormat="1" ht="13.5" thickTop="1" x14ac:dyDescent="0.2">
      <c r="A27" s="218" t="s">
        <v>90</v>
      </c>
      <c r="B27" s="204" t="s">
        <v>649</v>
      </c>
      <c r="C27" s="204" t="s">
        <v>650</v>
      </c>
      <c r="D27" s="205" t="s">
        <v>651</v>
      </c>
      <c r="E27" s="204" t="s">
        <v>652</v>
      </c>
      <c r="F27" s="204" t="s">
        <v>650</v>
      </c>
      <c r="G27" s="205" t="s">
        <v>653</v>
      </c>
    </row>
    <row r="28" spans="1:15" s="86" customFormat="1" x14ac:dyDescent="0.2">
      <c r="A28" s="87" t="s">
        <v>91</v>
      </c>
      <c r="B28" s="93" t="s">
        <v>654</v>
      </c>
      <c r="C28" s="93" t="s">
        <v>655</v>
      </c>
      <c r="D28" s="94" t="s">
        <v>656</v>
      </c>
      <c r="E28" s="93" t="s">
        <v>657</v>
      </c>
      <c r="F28" s="93" t="s">
        <v>655</v>
      </c>
      <c r="G28" s="94" t="s">
        <v>386</v>
      </c>
    </row>
    <row r="29" spans="1:15" s="86" customFormat="1" x14ac:dyDescent="0.2">
      <c r="A29" s="218" t="s">
        <v>92</v>
      </c>
      <c r="B29" s="204" t="s">
        <v>658</v>
      </c>
      <c r="C29" s="204" t="s">
        <v>659</v>
      </c>
      <c r="D29" s="205" t="s">
        <v>660</v>
      </c>
      <c r="E29" s="204" t="s">
        <v>661</v>
      </c>
      <c r="F29" s="204" t="s">
        <v>659</v>
      </c>
      <c r="G29" s="205" t="s">
        <v>662</v>
      </c>
    </row>
    <row r="30" spans="1:15" s="86" customFormat="1" x14ac:dyDescent="0.2">
      <c r="A30" s="87" t="s">
        <v>93</v>
      </c>
      <c r="B30" s="93" t="s">
        <v>663</v>
      </c>
      <c r="C30" s="93" t="s">
        <v>664</v>
      </c>
      <c r="D30" s="94" t="s">
        <v>665</v>
      </c>
      <c r="E30" s="93" t="s">
        <v>666</v>
      </c>
      <c r="F30" s="93" t="s">
        <v>664</v>
      </c>
      <c r="G30" s="94" t="s">
        <v>667</v>
      </c>
    </row>
    <row r="31" spans="1:15" s="86" customFormat="1" x14ac:dyDescent="0.2">
      <c r="A31" s="218" t="s">
        <v>94</v>
      </c>
      <c r="B31" s="204" t="s">
        <v>668</v>
      </c>
      <c r="C31" s="204" t="s">
        <v>669</v>
      </c>
      <c r="D31" s="205" t="s">
        <v>670</v>
      </c>
      <c r="E31" s="204" t="s">
        <v>671</v>
      </c>
      <c r="F31" s="204" t="s">
        <v>669</v>
      </c>
      <c r="G31" s="205" t="s">
        <v>672</v>
      </c>
    </row>
    <row r="32" spans="1:15" s="86" customFormat="1" x14ac:dyDescent="0.2">
      <c r="A32" s="87" t="s">
        <v>95</v>
      </c>
      <c r="B32" s="93" t="s">
        <v>673</v>
      </c>
      <c r="C32" s="93" t="s">
        <v>674</v>
      </c>
      <c r="D32" s="94" t="s">
        <v>675</v>
      </c>
      <c r="E32" s="93" t="s">
        <v>676</v>
      </c>
      <c r="F32" s="93" t="s">
        <v>674</v>
      </c>
      <c r="G32" s="94" t="s">
        <v>677</v>
      </c>
    </row>
    <row r="33" spans="1:7" s="86" customFormat="1" x14ac:dyDescent="0.2">
      <c r="A33" s="218" t="s">
        <v>96</v>
      </c>
      <c r="B33" s="204" t="s">
        <v>678</v>
      </c>
      <c r="C33" s="204" t="s">
        <v>679</v>
      </c>
      <c r="D33" s="205" t="s">
        <v>680</v>
      </c>
      <c r="E33" s="204" t="s">
        <v>681</v>
      </c>
      <c r="F33" s="204" t="s">
        <v>679</v>
      </c>
      <c r="G33" s="205" t="s">
        <v>682</v>
      </c>
    </row>
    <row r="34" spans="1:7" s="86" customFormat="1" x14ac:dyDescent="0.2">
      <c r="A34" s="87" t="s">
        <v>97</v>
      </c>
      <c r="B34" s="93" t="s">
        <v>683</v>
      </c>
      <c r="C34" s="93" t="s">
        <v>684</v>
      </c>
      <c r="D34" s="94" t="s">
        <v>387</v>
      </c>
      <c r="E34" s="93" t="s">
        <v>685</v>
      </c>
      <c r="F34" s="93" t="s">
        <v>684</v>
      </c>
      <c r="G34" s="94" t="s">
        <v>686</v>
      </c>
    </row>
    <row r="35" spans="1:7" s="86" customFormat="1" x14ac:dyDescent="0.2">
      <c r="A35" s="218" t="s">
        <v>98</v>
      </c>
      <c r="B35" s="204" t="s">
        <v>687</v>
      </c>
      <c r="C35" s="204" t="s">
        <v>688</v>
      </c>
      <c r="D35" s="205" t="s">
        <v>435</v>
      </c>
      <c r="E35" s="204" t="s">
        <v>689</v>
      </c>
      <c r="F35" s="204" t="s">
        <v>688</v>
      </c>
      <c r="G35" s="205" t="s">
        <v>448</v>
      </c>
    </row>
    <row r="36" spans="1:7" s="86" customFormat="1" x14ac:dyDescent="0.2">
      <c r="A36" s="87" t="s">
        <v>99</v>
      </c>
      <c r="B36" s="93" t="s">
        <v>690</v>
      </c>
      <c r="C36" s="93" t="s">
        <v>691</v>
      </c>
      <c r="D36" s="94" t="s">
        <v>409</v>
      </c>
      <c r="E36" s="93" t="s">
        <v>692</v>
      </c>
      <c r="F36" s="93" t="s">
        <v>691</v>
      </c>
      <c r="G36" s="94" t="s">
        <v>693</v>
      </c>
    </row>
    <row r="37" spans="1:7" s="86" customFormat="1" x14ac:dyDescent="0.2">
      <c r="A37" s="218" t="s">
        <v>100</v>
      </c>
      <c r="B37" s="204" t="s">
        <v>694</v>
      </c>
      <c r="C37" s="204" t="s">
        <v>695</v>
      </c>
      <c r="D37" s="205" t="s">
        <v>696</v>
      </c>
      <c r="E37" s="204" t="s">
        <v>697</v>
      </c>
      <c r="F37" s="204" t="s">
        <v>695</v>
      </c>
      <c r="G37" s="205" t="s">
        <v>698</v>
      </c>
    </row>
    <row r="38" spans="1:7" s="86" customFormat="1" x14ac:dyDescent="0.2">
      <c r="A38" s="87" t="s">
        <v>101</v>
      </c>
      <c r="B38" s="93" t="s">
        <v>699</v>
      </c>
      <c r="C38" s="93" t="s">
        <v>700</v>
      </c>
      <c r="D38" s="94" t="s">
        <v>417</v>
      </c>
      <c r="E38" s="93" t="s">
        <v>701</v>
      </c>
      <c r="F38" s="93" t="s">
        <v>700</v>
      </c>
      <c r="G38" s="94" t="s">
        <v>702</v>
      </c>
    </row>
    <row r="39" spans="1:7" s="86" customFormat="1" x14ac:dyDescent="0.2">
      <c r="A39" s="218" t="s">
        <v>102</v>
      </c>
      <c r="B39" s="204" t="s">
        <v>703</v>
      </c>
      <c r="C39" s="204" t="s">
        <v>704</v>
      </c>
      <c r="D39" s="205" t="s">
        <v>705</v>
      </c>
      <c r="E39" s="204" t="s">
        <v>706</v>
      </c>
      <c r="F39" s="204" t="s">
        <v>704</v>
      </c>
      <c r="G39" s="205" t="s">
        <v>707</v>
      </c>
    </row>
    <row r="40" spans="1:7" s="86" customFormat="1" x14ac:dyDescent="0.2">
      <c r="A40" s="87" t="s">
        <v>103</v>
      </c>
      <c r="B40" s="93" t="s">
        <v>708</v>
      </c>
      <c r="C40" s="93" t="s">
        <v>709</v>
      </c>
      <c r="D40" s="94" t="s">
        <v>710</v>
      </c>
      <c r="E40" s="93" t="s">
        <v>711</v>
      </c>
      <c r="F40" s="93" t="s">
        <v>712</v>
      </c>
      <c r="G40" s="94" t="s">
        <v>713</v>
      </c>
    </row>
    <row r="41" spans="1:7" s="86" customFormat="1" x14ac:dyDescent="0.2">
      <c r="A41" s="218" t="s">
        <v>2159</v>
      </c>
      <c r="B41" s="204" t="s">
        <v>714</v>
      </c>
      <c r="C41" s="204" t="s">
        <v>715</v>
      </c>
      <c r="D41" s="205" t="s">
        <v>716</v>
      </c>
      <c r="E41" s="204" t="s">
        <v>717</v>
      </c>
      <c r="F41" s="204" t="s">
        <v>715</v>
      </c>
      <c r="G41" s="205" t="s">
        <v>718</v>
      </c>
    </row>
    <row r="42" spans="1:7" s="86" customFormat="1" x14ac:dyDescent="0.2">
      <c r="A42" s="87" t="s">
        <v>105</v>
      </c>
      <c r="B42" s="322" t="s">
        <v>719</v>
      </c>
      <c r="C42" s="322" t="s">
        <v>720</v>
      </c>
      <c r="D42" s="554" t="s">
        <v>721</v>
      </c>
      <c r="E42" s="322" t="s">
        <v>722</v>
      </c>
      <c r="F42" s="322" t="s">
        <v>720</v>
      </c>
      <c r="G42" s="554" t="s">
        <v>439</v>
      </c>
    </row>
    <row r="43" spans="1:7" s="86" customFormat="1" ht="25.5" customHeight="1" x14ac:dyDescent="0.2">
      <c r="A43" s="550" t="s">
        <v>22</v>
      </c>
      <c r="B43" s="551">
        <f>B27+B28+B29+B30+B31+B32+B33+B34+B35+B36+B37+B38+B39+B40+B41+B42</f>
        <v>123181</v>
      </c>
      <c r="C43" s="551">
        <f>C27+C28+C29+C30+C31+C32+C33+C34+C35+C36+C37+C38+C39+C40+C41+C42</f>
        <v>1634960</v>
      </c>
      <c r="D43" s="552">
        <f>B43*100/C43</f>
        <v>7.5341904389098202</v>
      </c>
      <c r="E43" s="551">
        <f>E27+E28+E29+E30+E31+E32+E33+E34+E35+E36+E37+E38+E39+E40+E41+E42</f>
        <v>423383</v>
      </c>
      <c r="F43" s="551">
        <f>F27+F28+F29+F30+F31+F32+F33+F34+F35+F36+F37+F38+F39+F40+F41+F42</f>
        <v>1628960</v>
      </c>
      <c r="G43" s="552">
        <f>E43*100/F43</f>
        <v>25.991000392888715</v>
      </c>
    </row>
    <row r="44" spans="1:7" s="86" customFormat="1" x14ac:dyDescent="0.2">
      <c r="A44" s="215" t="s">
        <v>24</v>
      </c>
      <c r="B44" s="216" t="s">
        <v>723</v>
      </c>
      <c r="C44" s="216" t="s">
        <v>519</v>
      </c>
      <c r="D44" s="216" t="s">
        <v>724</v>
      </c>
      <c r="E44" s="216" t="s">
        <v>725</v>
      </c>
      <c r="F44" s="216" t="s">
        <v>519</v>
      </c>
      <c r="G44" s="216" t="s">
        <v>705</v>
      </c>
    </row>
    <row r="45" spans="1:7" s="86" customFormat="1" ht="27" customHeight="1" thickBot="1" x14ac:dyDescent="0.25">
      <c r="A45" s="222" t="s">
        <v>26</v>
      </c>
      <c r="B45" s="220">
        <f>B43+B44</f>
        <v>123337</v>
      </c>
      <c r="C45" s="220">
        <f>C43+C44</f>
        <v>1636575</v>
      </c>
      <c r="D45" s="221">
        <f>B45*100/C45</f>
        <v>7.5362876739532254</v>
      </c>
      <c r="E45" s="220">
        <f>E43+E44</f>
        <v>423481</v>
      </c>
      <c r="F45" s="220">
        <f>F43+F44</f>
        <v>1630575</v>
      </c>
      <c r="G45" s="221">
        <f>E45*100/F45</f>
        <v>25.971267804302162</v>
      </c>
    </row>
    <row r="47" spans="1:7" ht="53.25" customHeight="1" thickBot="1" x14ac:dyDescent="0.3">
      <c r="A47" s="624" t="s">
        <v>726</v>
      </c>
      <c r="B47" s="624"/>
      <c r="C47" s="624"/>
      <c r="D47" s="624"/>
      <c r="E47" s="624"/>
      <c r="F47" s="624"/>
      <c r="G47" s="624"/>
    </row>
    <row r="48" spans="1:7" ht="128.25" thickBot="1" x14ac:dyDescent="0.25">
      <c r="A48" s="201" t="s">
        <v>0</v>
      </c>
      <c r="B48" s="201" t="s">
        <v>58</v>
      </c>
      <c r="C48" s="201" t="s">
        <v>255</v>
      </c>
      <c r="D48" s="202" t="s">
        <v>57</v>
      </c>
      <c r="E48" s="201" t="s">
        <v>56</v>
      </c>
      <c r="F48" s="201" t="s">
        <v>82</v>
      </c>
      <c r="G48" s="203" t="s">
        <v>55</v>
      </c>
    </row>
    <row r="49" spans="1:7" ht="14.25" thickTop="1" thickBot="1" x14ac:dyDescent="0.25">
      <c r="A49" s="95">
        <v>1</v>
      </c>
      <c r="B49" s="92" t="s">
        <v>355</v>
      </c>
      <c r="C49" s="92" t="s">
        <v>359</v>
      </c>
      <c r="D49" s="92" t="s">
        <v>356</v>
      </c>
      <c r="E49" s="92" t="s">
        <v>410</v>
      </c>
      <c r="F49" s="92" t="s">
        <v>472</v>
      </c>
      <c r="G49" s="92" t="s">
        <v>358</v>
      </c>
    </row>
    <row r="50" spans="1:7" ht="13.5" thickTop="1" x14ac:dyDescent="0.2">
      <c r="A50" s="218" t="s">
        <v>90</v>
      </c>
      <c r="B50" s="216" t="s">
        <v>727</v>
      </c>
      <c r="C50" s="216" t="s">
        <v>728</v>
      </c>
      <c r="D50" s="216" t="s">
        <v>729</v>
      </c>
      <c r="E50" s="216" t="s">
        <v>501</v>
      </c>
      <c r="F50" s="216" t="s">
        <v>730</v>
      </c>
      <c r="G50" s="216" t="s">
        <v>680</v>
      </c>
    </row>
    <row r="51" spans="1:7" x14ac:dyDescent="0.2">
      <c r="A51" s="87" t="s">
        <v>91</v>
      </c>
      <c r="B51" s="96" t="s">
        <v>731</v>
      </c>
      <c r="C51" s="96" t="s">
        <v>732</v>
      </c>
      <c r="D51" s="96" t="s">
        <v>733</v>
      </c>
      <c r="E51" s="96" t="s">
        <v>546</v>
      </c>
      <c r="F51" s="96" t="s">
        <v>734</v>
      </c>
      <c r="G51" s="96" t="s">
        <v>428</v>
      </c>
    </row>
    <row r="52" spans="1:7" x14ac:dyDescent="0.2">
      <c r="A52" s="218" t="s">
        <v>92</v>
      </c>
      <c r="B52" s="216" t="s">
        <v>735</v>
      </c>
      <c r="C52" s="216" t="s">
        <v>736</v>
      </c>
      <c r="D52" s="216" t="s">
        <v>436</v>
      </c>
      <c r="E52" s="216" t="s">
        <v>511</v>
      </c>
      <c r="F52" s="216" t="s">
        <v>737</v>
      </c>
      <c r="G52" s="216" t="s">
        <v>368</v>
      </c>
    </row>
    <row r="53" spans="1:7" x14ac:dyDescent="0.2">
      <c r="A53" s="87" t="s">
        <v>93</v>
      </c>
      <c r="B53" s="96" t="s">
        <v>738</v>
      </c>
      <c r="C53" s="96" t="s">
        <v>739</v>
      </c>
      <c r="D53" s="96" t="s">
        <v>366</v>
      </c>
      <c r="E53" s="96" t="s">
        <v>515</v>
      </c>
      <c r="F53" s="96" t="s">
        <v>740</v>
      </c>
      <c r="G53" s="96" t="s">
        <v>428</v>
      </c>
    </row>
    <row r="54" spans="1:7" x14ac:dyDescent="0.2">
      <c r="A54" s="218" t="s">
        <v>94</v>
      </c>
      <c r="B54" s="216" t="s">
        <v>741</v>
      </c>
      <c r="C54" s="216" t="s">
        <v>742</v>
      </c>
      <c r="D54" s="216" t="s">
        <v>743</v>
      </c>
      <c r="E54" s="216" t="s">
        <v>513</v>
      </c>
      <c r="F54" s="216" t="s">
        <v>744</v>
      </c>
      <c r="G54" s="216" t="s">
        <v>529</v>
      </c>
    </row>
    <row r="55" spans="1:7" x14ac:dyDescent="0.2">
      <c r="A55" s="87" t="s">
        <v>95</v>
      </c>
      <c r="B55" s="96" t="s">
        <v>745</v>
      </c>
      <c r="C55" s="96" t="s">
        <v>746</v>
      </c>
      <c r="D55" s="96" t="s">
        <v>747</v>
      </c>
      <c r="E55" s="96" t="s">
        <v>447</v>
      </c>
      <c r="F55" s="96" t="s">
        <v>748</v>
      </c>
      <c r="G55" s="96" t="s">
        <v>385</v>
      </c>
    </row>
    <row r="56" spans="1:7" x14ac:dyDescent="0.2">
      <c r="A56" s="218" t="s">
        <v>96</v>
      </c>
      <c r="B56" s="216" t="s">
        <v>749</v>
      </c>
      <c r="C56" s="216" t="s">
        <v>750</v>
      </c>
      <c r="D56" s="216" t="s">
        <v>751</v>
      </c>
      <c r="E56" s="216" t="s">
        <v>752</v>
      </c>
      <c r="F56" s="216" t="s">
        <v>753</v>
      </c>
      <c r="G56" s="216" t="s">
        <v>754</v>
      </c>
    </row>
    <row r="57" spans="1:7" x14ac:dyDescent="0.2">
      <c r="A57" s="87" t="s">
        <v>97</v>
      </c>
      <c r="B57" s="96"/>
      <c r="C57" s="96"/>
      <c r="D57" s="96"/>
      <c r="E57" s="96"/>
      <c r="F57" s="96"/>
      <c r="G57" s="96"/>
    </row>
    <row r="58" spans="1:7" x14ac:dyDescent="0.2">
      <c r="A58" s="218" t="s">
        <v>98</v>
      </c>
      <c r="B58" s="216" t="s">
        <v>755</v>
      </c>
      <c r="C58" s="216" t="s">
        <v>756</v>
      </c>
      <c r="D58" s="216" t="s">
        <v>656</v>
      </c>
      <c r="E58" s="216" t="s">
        <v>354</v>
      </c>
      <c r="F58" s="216" t="s">
        <v>757</v>
      </c>
      <c r="G58" s="216" t="s">
        <v>375</v>
      </c>
    </row>
    <row r="59" spans="1:7" x14ac:dyDescent="0.2">
      <c r="A59" s="87" t="s">
        <v>99</v>
      </c>
      <c r="B59" s="96" t="s">
        <v>758</v>
      </c>
      <c r="C59" s="96" t="s">
        <v>759</v>
      </c>
      <c r="D59" s="96" t="s">
        <v>760</v>
      </c>
      <c r="E59" s="96" t="s">
        <v>361</v>
      </c>
      <c r="F59" s="96" t="s">
        <v>761</v>
      </c>
      <c r="G59" s="96" t="s">
        <v>530</v>
      </c>
    </row>
    <row r="60" spans="1:7" x14ac:dyDescent="0.2">
      <c r="A60" s="218" t="s">
        <v>100</v>
      </c>
      <c r="B60" s="216" t="s">
        <v>762</v>
      </c>
      <c r="C60" s="216" t="s">
        <v>763</v>
      </c>
      <c r="D60" s="216" t="s">
        <v>764</v>
      </c>
      <c r="E60" s="216" t="s">
        <v>400</v>
      </c>
      <c r="F60" s="216" t="s">
        <v>765</v>
      </c>
      <c r="G60" s="216" t="s">
        <v>408</v>
      </c>
    </row>
    <row r="61" spans="1:7" x14ac:dyDescent="0.2">
      <c r="A61" s="87" t="s">
        <v>101</v>
      </c>
      <c r="B61" s="96" t="s">
        <v>766</v>
      </c>
      <c r="C61" s="96" t="s">
        <v>767</v>
      </c>
      <c r="D61" s="96" t="s">
        <v>768</v>
      </c>
      <c r="E61" s="96" t="s">
        <v>475</v>
      </c>
      <c r="F61" s="96" t="s">
        <v>769</v>
      </c>
      <c r="G61" s="96" t="s">
        <v>530</v>
      </c>
    </row>
    <row r="62" spans="1:7" x14ac:dyDescent="0.2">
      <c r="A62" s="218" t="s">
        <v>102</v>
      </c>
      <c r="B62" s="216" t="s">
        <v>770</v>
      </c>
      <c r="C62" s="216" t="s">
        <v>771</v>
      </c>
      <c r="D62" s="216" t="s">
        <v>743</v>
      </c>
      <c r="E62" s="216" t="s">
        <v>410</v>
      </c>
      <c r="F62" s="216" t="s">
        <v>772</v>
      </c>
      <c r="G62" s="216" t="s">
        <v>429</v>
      </c>
    </row>
    <row r="63" spans="1:7" x14ac:dyDescent="0.2">
      <c r="A63" s="87" t="s">
        <v>103</v>
      </c>
      <c r="B63" s="96" t="s">
        <v>559</v>
      </c>
      <c r="C63" s="96" t="s">
        <v>773</v>
      </c>
      <c r="D63" s="96" t="s">
        <v>392</v>
      </c>
      <c r="E63" s="96" t="s">
        <v>774</v>
      </c>
      <c r="F63" s="96" t="s">
        <v>775</v>
      </c>
      <c r="G63" s="96" t="s">
        <v>696</v>
      </c>
    </row>
    <row r="64" spans="1:7" x14ac:dyDescent="0.2">
      <c r="A64" s="218" t="s">
        <v>2159</v>
      </c>
      <c r="B64" s="216" t="s">
        <v>776</v>
      </c>
      <c r="C64" s="216" t="s">
        <v>777</v>
      </c>
      <c r="D64" s="216" t="s">
        <v>778</v>
      </c>
      <c r="E64" s="216" t="s">
        <v>510</v>
      </c>
      <c r="F64" s="216" t="s">
        <v>779</v>
      </c>
      <c r="G64" s="216" t="s">
        <v>419</v>
      </c>
    </row>
    <row r="65" spans="1:7" x14ac:dyDescent="0.2">
      <c r="A65" s="87" t="s">
        <v>105</v>
      </c>
      <c r="B65" s="553" t="s">
        <v>780</v>
      </c>
      <c r="C65" s="553" t="s">
        <v>781</v>
      </c>
      <c r="D65" s="553" t="s">
        <v>408</v>
      </c>
      <c r="E65" s="553" t="s">
        <v>359</v>
      </c>
      <c r="F65" s="553" t="s">
        <v>782</v>
      </c>
      <c r="G65" s="553" t="s">
        <v>783</v>
      </c>
    </row>
    <row r="66" spans="1:7" ht="25.5" customHeight="1" x14ac:dyDescent="0.2">
      <c r="A66" s="550" t="s">
        <v>22</v>
      </c>
      <c r="B66" s="551">
        <f>B50+B51+B52+B53+B54+B55+B56+B57+B58+B59+B60+B61+B62+B63+B64+B65</f>
        <v>71982</v>
      </c>
      <c r="C66" s="551">
        <f>C50+C51+C52+C53+C54+C55+C56+C57+C58+C59+C60+C61+C62+C63+C64+C65</f>
        <v>368274</v>
      </c>
      <c r="D66" s="552">
        <f>B66*100/C66</f>
        <v>19.545772984245424</v>
      </c>
      <c r="E66" s="551">
        <f>E50+E51+E52+E53+E54+E55+E56+E57+E58+E59+E60+E61+E62+E63+E64+E65</f>
        <v>2970</v>
      </c>
      <c r="F66" s="551">
        <f>F50+F51+F52+F53+F54+F55+F56+F57+F58+F59+F60+F61+F62+F63+F64+F65</f>
        <v>158401</v>
      </c>
      <c r="G66" s="552">
        <f>E66*100/F66</f>
        <v>1.8749881629535168</v>
      </c>
    </row>
    <row r="67" spans="1:7" x14ac:dyDescent="0.2">
      <c r="A67" s="215" t="s">
        <v>24</v>
      </c>
      <c r="B67" s="555" t="s">
        <v>353</v>
      </c>
      <c r="C67" s="555" t="s">
        <v>784</v>
      </c>
      <c r="D67" s="555" t="s">
        <v>375</v>
      </c>
      <c r="E67" s="555" t="s">
        <v>355</v>
      </c>
      <c r="F67" s="555" t="s">
        <v>479</v>
      </c>
      <c r="G67" s="555" t="s">
        <v>785</v>
      </c>
    </row>
    <row r="68" spans="1:7" ht="27" customHeight="1" thickBot="1" x14ac:dyDescent="0.25">
      <c r="A68" s="222" t="s">
        <v>26</v>
      </c>
      <c r="B68" s="220">
        <f>B66+B67</f>
        <v>71982</v>
      </c>
      <c r="C68" s="220">
        <f>C66+C67</f>
        <v>368508</v>
      </c>
      <c r="D68" s="221">
        <f>B68*100/C68</f>
        <v>19.53336155524439</v>
      </c>
      <c r="E68" s="220">
        <f>E66+E67</f>
        <v>2972</v>
      </c>
      <c r="F68" s="220">
        <f>F66+F67</f>
        <v>158412</v>
      </c>
      <c r="G68" s="221">
        <f>E68*100/F68</f>
        <v>1.8761204959220261</v>
      </c>
    </row>
    <row r="71" spans="1:7" ht="50.25" customHeight="1" thickBot="1" x14ac:dyDescent="0.25">
      <c r="A71" s="626" t="s">
        <v>786</v>
      </c>
      <c r="B71" s="626"/>
      <c r="C71" s="626"/>
      <c r="D71" s="626"/>
      <c r="E71" s="626"/>
      <c r="F71" s="626"/>
      <c r="G71" s="626"/>
    </row>
    <row r="72" spans="1:7" s="97" customFormat="1" ht="155.25" customHeight="1" thickBot="1" x14ac:dyDescent="0.3">
      <c r="A72" s="201" t="s">
        <v>0</v>
      </c>
      <c r="B72" s="201" t="s">
        <v>54</v>
      </c>
      <c r="C72" s="201" t="s">
        <v>53</v>
      </c>
      <c r="D72" s="202" t="s">
        <v>52</v>
      </c>
      <c r="E72" s="201" t="s">
        <v>51</v>
      </c>
      <c r="F72" s="201" t="s">
        <v>50</v>
      </c>
      <c r="G72" s="203" t="s">
        <v>49</v>
      </c>
    </row>
    <row r="73" spans="1:7" s="86" customFormat="1" ht="14.25" thickTop="1" thickBot="1" x14ac:dyDescent="0.25">
      <c r="A73" s="92">
        <v>1</v>
      </c>
      <c r="B73" s="92" t="s">
        <v>566</v>
      </c>
      <c r="C73" s="92" t="s">
        <v>567</v>
      </c>
      <c r="D73" s="92" t="s">
        <v>568</v>
      </c>
      <c r="E73" s="92" t="s">
        <v>569</v>
      </c>
      <c r="F73" s="92" t="s">
        <v>570</v>
      </c>
      <c r="G73" s="92" t="s">
        <v>571</v>
      </c>
    </row>
    <row r="74" spans="1:7" ht="13.5" thickTop="1" x14ac:dyDescent="0.2">
      <c r="A74" s="218" t="s">
        <v>90</v>
      </c>
      <c r="B74" s="216" t="s">
        <v>787</v>
      </c>
      <c r="C74" s="216" t="s">
        <v>787</v>
      </c>
      <c r="D74" s="216" t="s">
        <v>393</v>
      </c>
      <c r="E74" s="216" t="s">
        <v>788</v>
      </c>
      <c r="F74" s="216" t="s">
        <v>789</v>
      </c>
      <c r="G74" s="216" t="s">
        <v>790</v>
      </c>
    </row>
    <row r="75" spans="1:7" x14ac:dyDescent="0.2">
      <c r="A75" s="87" t="s">
        <v>91</v>
      </c>
      <c r="B75" s="96" t="s">
        <v>791</v>
      </c>
      <c r="C75" s="96" t="s">
        <v>791</v>
      </c>
      <c r="D75" s="96" t="s">
        <v>393</v>
      </c>
      <c r="E75" s="96" t="s">
        <v>792</v>
      </c>
      <c r="F75" s="96" t="s">
        <v>793</v>
      </c>
      <c r="G75" s="96" t="s">
        <v>794</v>
      </c>
    </row>
    <row r="76" spans="1:7" x14ac:dyDescent="0.2">
      <c r="A76" s="218" t="s">
        <v>92</v>
      </c>
      <c r="B76" s="216" t="s">
        <v>473</v>
      </c>
      <c r="C76" s="216" t="s">
        <v>473</v>
      </c>
      <c r="D76" s="216" t="s">
        <v>393</v>
      </c>
      <c r="E76" s="216" t="s">
        <v>795</v>
      </c>
      <c r="F76" s="216" t="s">
        <v>796</v>
      </c>
      <c r="G76" s="216" t="s">
        <v>797</v>
      </c>
    </row>
    <row r="77" spans="1:7" x14ac:dyDescent="0.2">
      <c r="A77" s="87" t="s">
        <v>93</v>
      </c>
      <c r="B77" s="96" t="s">
        <v>798</v>
      </c>
      <c r="C77" s="96" t="s">
        <v>798</v>
      </c>
      <c r="D77" s="96" t="s">
        <v>393</v>
      </c>
      <c r="E77" s="96" t="s">
        <v>799</v>
      </c>
      <c r="F77" s="96" t="s">
        <v>800</v>
      </c>
      <c r="G77" s="96" t="s">
        <v>801</v>
      </c>
    </row>
    <row r="78" spans="1:7" x14ac:dyDescent="0.2">
      <c r="A78" s="218" t="s">
        <v>94</v>
      </c>
      <c r="B78" s="216"/>
      <c r="C78" s="216"/>
      <c r="D78" s="216"/>
      <c r="E78" s="216" t="s">
        <v>491</v>
      </c>
      <c r="F78" s="216" t="s">
        <v>802</v>
      </c>
      <c r="G78" s="216" t="s">
        <v>421</v>
      </c>
    </row>
    <row r="79" spans="1:7" x14ac:dyDescent="0.2">
      <c r="A79" s="87" t="s">
        <v>95</v>
      </c>
      <c r="B79" s="96" t="s">
        <v>521</v>
      </c>
      <c r="C79" s="96" t="s">
        <v>521</v>
      </c>
      <c r="D79" s="96" t="s">
        <v>393</v>
      </c>
      <c r="E79" s="96" t="s">
        <v>803</v>
      </c>
      <c r="F79" s="96" t="s">
        <v>804</v>
      </c>
      <c r="G79" s="96" t="s">
        <v>805</v>
      </c>
    </row>
    <row r="80" spans="1:7" x14ac:dyDescent="0.2">
      <c r="A80" s="218" t="s">
        <v>96</v>
      </c>
      <c r="B80" s="216" t="s">
        <v>774</v>
      </c>
      <c r="C80" s="216" t="s">
        <v>774</v>
      </c>
      <c r="D80" s="216" t="s">
        <v>393</v>
      </c>
      <c r="E80" s="216" t="s">
        <v>806</v>
      </c>
      <c r="F80" s="216" t="s">
        <v>806</v>
      </c>
      <c r="G80" s="216" t="s">
        <v>393</v>
      </c>
    </row>
    <row r="81" spans="1:7" x14ac:dyDescent="0.2">
      <c r="A81" s="87" t="s">
        <v>97</v>
      </c>
      <c r="B81" s="96" t="s">
        <v>807</v>
      </c>
      <c r="C81" s="96" t="s">
        <v>807</v>
      </c>
      <c r="D81" s="96" t="s">
        <v>393</v>
      </c>
      <c r="E81" s="96" t="s">
        <v>808</v>
      </c>
      <c r="F81" s="96" t="s">
        <v>809</v>
      </c>
      <c r="G81" s="96" t="s">
        <v>810</v>
      </c>
    </row>
    <row r="82" spans="1:7" x14ac:dyDescent="0.2">
      <c r="A82" s="218" t="s">
        <v>98</v>
      </c>
      <c r="B82" s="216"/>
      <c r="C82" s="216"/>
      <c r="D82" s="216"/>
      <c r="E82" s="216" t="s">
        <v>811</v>
      </c>
      <c r="F82" s="216" t="s">
        <v>812</v>
      </c>
      <c r="G82" s="216" t="s">
        <v>813</v>
      </c>
    </row>
    <row r="83" spans="1:7" x14ac:dyDescent="0.2">
      <c r="A83" s="87" t="s">
        <v>99</v>
      </c>
      <c r="B83" s="96" t="s">
        <v>482</v>
      </c>
      <c r="C83" s="96" t="s">
        <v>482</v>
      </c>
      <c r="D83" s="96" t="s">
        <v>393</v>
      </c>
      <c r="E83" s="96" t="s">
        <v>814</v>
      </c>
      <c r="F83" s="96" t="s">
        <v>814</v>
      </c>
      <c r="G83" s="96" t="s">
        <v>393</v>
      </c>
    </row>
    <row r="84" spans="1:7" x14ac:dyDescent="0.2">
      <c r="A84" s="218" t="s">
        <v>100</v>
      </c>
      <c r="B84" s="216" t="s">
        <v>815</v>
      </c>
      <c r="C84" s="216" t="s">
        <v>816</v>
      </c>
      <c r="D84" s="216" t="s">
        <v>817</v>
      </c>
      <c r="E84" s="216" t="s">
        <v>818</v>
      </c>
      <c r="F84" s="216" t="s">
        <v>819</v>
      </c>
      <c r="G84" s="216" t="s">
        <v>820</v>
      </c>
    </row>
    <row r="85" spans="1:7" x14ac:dyDescent="0.2">
      <c r="A85" s="87" t="s">
        <v>101</v>
      </c>
      <c r="B85" s="96" t="s">
        <v>821</v>
      </c>
      <c r="C85" s="96" t="s">
        <v>822</v>
      </c>
      <c r="D85" s="96" t="s">
        <v>823</v>
      </c>
      <c r="E85" s="96" t="s">
        <v>824</v>
      </c>
      <c r="F85" s="96" t="s">
        <v>825</v>
      </c>
      <c r="G85" s="96" t="s">
        <v>826</v>
      </c>
    </row>
    <row r="86" spans="1:7" x14ac:dyDescent="0.2">
      <c r="A86" s="218" t="s">
        <v>102</v>
      </c>
      <c r="B86" s="216" t="s">
        <v>548</v>
      </c>
      <c r="C86" s="216" t="s">
        <v>548</v>
      </c>
      <c r="D86" s="216" t="s">
        <v>393</v>
      </c>
      <c r="E86" s="216" t="s">
        <v>827</v>
      </c>
      <c r="F86" s="216" t="s">
        <v>465</v>
      </c>
      <c r="G86" s="216" t="s">
        <v>828</v>
      </c>
    </row>
    <row r="87" spans="1:7" x14ac:dyDescent="0.2">
      <c r="A87" s="87" t="s">
        <v>103</v>
      </c>
      <c r="B87" s="96" t="s">
        <v>829</v>
      </c>
      <c r="C87" s="96" t="s">
        <v>829</v>
      </c>
      <c r="D87" s="96" t="s">
        <v>393</v>
      </c>
      <c r="E87" s="96" t="s">
        <v>830</v>
      </c>
      <c r="F87" s="96" t="s">
        <v>830</v>
      </c>
      <c r="G87" s="96" t="s">
        <v>393</v>
      </c>
    </row>
    <row r="88" spans="1:7" x14ac:dyDescent="0.2">
      <c r="A88" s="218" t="s">
        <v>2159</v>
      </c>
      <c r="B88" s="216" t="s">
        <v>367</v>
      </c>
      <c r="C88" s="216" t="s">
        <v>549</v>
      </c>
      <c r="D88" s="216" t="s">
        <v>831</v>
      </c>
      <c r="E88" s="216" t="s">
        <v>466</v>
      </c>
      <c r="F88" s="216" t="s">
        <v>832</v>
      </c>
      <c r="G88" s="216" t="s">
        <v>598</v>
      </c>
    </row>
    <row r="89" spans="1:7" x14ac:dyDescent="0.2">
      <c r="A89" s="87" t="s">
        <v>105</v>
      </c>
      <c r="B89" s="98" t="s">
        <v>833</v>
      </c>
      <c r="C89" s="98" t="s">
        <v>834</v>
      </c>
      <c r="D89" s="98" t="s">
        <v>835</v>
      </c>
      <c r="E89" s="98" t="s">
        <v>836</v>
      </c>
      <c r="F89" s="98" t="s">
        <v>837</v>
      </c>
      <c r="G89" s="98" t="s">
        <v>838</v>
      </c>
    </row>
    <row r="90" spans="1:7" ht="30" customHeight="1" x14ac:dyDescent="0.2">
      <c r="A90" s="550" t="s">
        <v>22</v>
      </c>
      <c r="B90" s="558">
        <f>B74+B75+B76+B77+B78+B79+B80+B81+B82+B83+B84+B85+B86+B87+B88+B89</f>
        <v>5213</v>
      </c>
      <c r="C90" s="558">
        <f>C74+C75+C76+C77+C78+C79+C80+C81+C82+C83+C84+C85+C86+C87+C88+C89</f>
        <v>6780</v>
      </c>
      <c r="D90" s="559">
        <f>B90*100/C90</f>
        <v>76.887905604719762</v>
      </c>
      <c r="E90" s="558">
        <f>E74+E75+E76+E77+E78+E79+E80+E81+E82+E83+E84+E85+E86+E87+E88+E89</f>
        <v>9687</v>
      </c>
      <c r="F90" s="558">
        <f>F74+F75+F76+F77+F78+F79+F80+F81+F82+F83+F84+F85+F86+F87+F88+F89</f>
        <v>15840</v>
      </c>
      <c r="G90" s="559">
        <f>E90*100/F90</f>
        <v>61.155303030303031</v>
      </c>
    </row>
    <row r="91" spans="1:7" x14ac:dyDescent="0.2">
      <c r="A91" s="215" t="s">
        <v>24</v>
      </c>
      <c r="B91" s="217" t="s">
        <v>354</v>
      </c>
      <c r="C91" s="217" t="s">
        <v>354</v>
      </c>
      <c r="D91" s="217" t="s">
        <v>393</v>
      </c>
      <c r="E91" s="217"/>
      <c r="F91" s="217"/>
      <c r="G91" s="217"/>
    </row>
    <row r="92" spans="1:7" ht="27.75" customHeight="1" thickBot="1" x14ac:dyDescent="0.25">
      <c r="A92" s="222" t="s">
        <v>26</v>
      </c>
      <c r="B92" s="556">
        <f>B90+B91</f>
        <v>5214</v>
      </c>
      <c r="C92" s="556">
        <f>C90+C91</f>
        <v>6781</v>
      </c>
      <c r="D92" s="557">
        <f>B92*100/C92</f>
        <v>76.891313965491818</v>
      </c>
      <c r="E92" s="556">
        <f>E90+E91</f>
        <v>9687</v>
      </c>
      <c r="F92" s="556">
        <f>F90+F91</f>
        <v>15840</v>
      </c>
      <c r="G92" s="557">
        <f>E92*100/F92</f>
        <v>61.155303030303031</v>
      </c>
    </row>
  </sheetData>
  <mergeCells count="4">
    <mergeCell ref="A1:G1"/>
    <mergeCell ref="A24:G24"/>
    <mergeCell ref="A47:G47"/>
    <mergeCell ref="A71:G7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3" manualBreakCount="3">
    <brk id="22" max="7" man="1"/>
    <brk id="45" max="7" man="1"/>
    <brk id="68" max="7" man="1"/>
  </rowBreaks>
  <ignoredErrors>
    <ignoredError sqref="B3:G19 B20:C22 E20:G22 B26:G42 B44:G44 B43:C43 E43:G43 B45:C45 E45:G45 B49:G65 B66:C68 E66:G68 B73:G89 B90:C92 E90:G92" numberStoredAsText="1"/>
    <ignoredError sqref="D20:D22 D43 D45 D66:D68 D90:D92" numberStoredAsText="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zoomScaleNormal="100" workbookViewId="0">
      <selection activeCell="F19" sqref="F19"/>
    </sheetView>
  </sheetViews>
  <sheetFormatPr defaultColWidth="8.85546875" defaultRowHeight="12.75" x14ac:dyDescent="0.2"/>
  <cols>
    <col min="1" max="1" width="25" style="86" customWidth="1"/>
    <col min="2" max="2" width="14.85546875" style="86" customWidth="1"/>
    <col min="3" max="3" width="21.42578125" style="86" customWidth="1"/>
    <col min="4" max="6" width="20.7109375" style="86" customWidth="1"/>
    <col min="7" max="8" width="25" style="86" customWidth="1"/>
    <col min="9" max="16384" width="8.85546875" style="86"/>
  </cols>
  <sheetData>
    <row r="1" spans="1:8" x14ac:dyDescent="0.2">
      <c r="A1" s="647" t="s">
        <v>1597</v>
      </c>
      <c r="B1" s="645"/>
      <c r="C1" s="645"/>
      <c r="D1" s="645"/>
      <c r="E1" s="645"/>
      <c r="F1" s="645"/>
      <c r="G1" s="645"/>
      <c r="H1" s="645"/>
    </row>
    <row r="2" spans="1:8" x14ac:dyDescent="0.2">
      <c r="A2" s="645"/>
      <c r="B2" s="645"/>
      <c r="C2" s="645"/>
      <c r="D2" s="645"/>
      <c r="E2" s="645"/>
      <c r="F2" s="645"/>
      <c r="G2" s="645"/>
      <c r="H2" s="645"/>
    </row>
    <row r="3" spans="1:8" x14ac:dyDescent="0.2">
      <c r="A3" s="645"/>
      <c r="B3" s="645"/>
      <c r="C3" s="645"/>
      <c r="D3" s="645"/>
      <c r="E3" s="645"/>
      <c r="F3" s="645"/>
      <c r="G3" s="645"/>
      <c r="H3" s="645"/>
    </row>
    <row r="4" spans="1:8" ht="2.4500000000000002" customHeight="1" x14ac:dyDescent="0.2">
      <c r="A4" s="645"/>
      <c r="B4" s="645"/>
      <c r="C4" s="645"/>
      <c r="D4" s="645"/>
      <c r="E4" s="645"/>
      <c r="F4" s="645"/>
      <c r="G4" s="645"/>
      <c r="H4" s="645"/>
    </row>
    <row r="5" spans="1:8" hidden="1" x14ac:dyDescent="0.2">
      <c r="A5" s="645"/>
      <c r="B5" s="645"/>
      <c r="C5" s="645"/>
      <c r="D5" s="645"/>
      <c r="E5" s="645"/>
      <c r="F5" s="645"/>
      <c r="G5" s="645"/>
      <c r="H5" s="645"/>
    </row>
    <row r="6" spans="1:8" hidden="1" x14ac:dyDescent="0.2">
      <c r="A6" s="645"/>
      <c r="B6" s="645"/>
      <c r="C6" s="645"/>
      <c r="D6" s="645"/>
      <c r="E6" s="645"/>
      <c r="F6" s="645"/>
      <c r="G6" s="645"/>
      <c r="H6" s="645"/>
    </row>
    <row r="7" spans="1:8" ht="204.6" customHeight="1" thickBot="1" x14ac:dyDescent="0.25">
      <c r="A7" s="302" t="s">
        <v>0</v>
      </c>
      <c r="B7" s="337" t="s">
        <v>2160</v>
      </c>
      <c r="C7" s="337" t="s">
        <v>195</v>
      </c>
      <c r="D7" s="337" t="s">
        <v>299</v>
      </c>
      <c r="E7" s="337" t="s">
        <v>194</v>
      </c>
      <c r="F7" s="337" t="s">
        <v>193</v>
      </c>
      <c r="G7" s="337" t="s">
        <v>298</v>
      </c>
      <c r="H7" s="337" t="s">
        <v>192</v>
      </c>
    </row>
    <row r="8" spans="1:8" ht="14.25" thickTop="1" thickBot="1" x14ac:dyDescent="0.25">
      <c r="A8" s="321">
        <v>1</v>
      </c>
      <c r="B8" s="92" t="s">
        <v>355</v>
      </c>
      <c r="C8" s="92" t="s">
        <v>359</v>
      </c>
      <c r="D8" s="92" t="s">
        <v>356</v>
      </c>
      <c r="E8" s="92" t="s">
        <v>410</v>
      </c>
      <c r="F8" s="92" t="s">
        <v>472</v>
      </c>
      <c r="G8" s="92" t="s">
        <v>358</v>
      </c>
      <c r="H8" s="92" t="s">
        <v>361</v>
      </c>
    </row>
    <row r="9" spans="1:8" ht="13.5" thickTop="1" x14ac:dyDescent="0.2">
      <c r="A9" s="338" t="s">
        <v>90</v>
      </c>
      <c r="B9" s="340" t="s">
        <v>780</v>
      </c>
      <c r="C9" s="340" t="s">
        <v>513</v>
      </c>
      <c r="D9" s="340" t="s">
        <v>1598</v>
      </c>
      <c r="E9" s="339" t="s">
        <v>353</v>
      </c>
      <c r="F9" s="471">
        <v>95.4</v>
      </c>
      <c r="G9" s="471">
        <v>88.51</v>
      </c>
      <c r="H9" s="340"/>
    </row>
    <row r="10" spans="1:8" x14ac:dyDescent="0.2">
      <c r="A10" s="319" t="s">
        <v>93</v>
      </c>
      <c r="B10" s="320" t="s">
        <v>545</v>
      </c>
      <c r="C10" s="320" t="s">
        <v>541</v>
      </c>
      <c r="D10" s="320" t="s">
        <v>512</v>
      </c>
      <c r="E10" s="96" t="s">
        <v>353</v>
      </c>
      <c r="F10" s="474">
        <v>75</v>
      </c>
      <c r="G10" s="474">
        <v>72.92</v>
      </c>
      <c r="H10" s="320"/>
    </row>
    <row r="11" spans="1:8" x14ac:dyDescent="0.2">
      <c r="A11" s="338" t="s">
        <v>96</v>
      </c>
      <c r="B11" s="339" t="s">
        <v>1599</v>
      </c>
      <c r="C11" s="339" t="s">
        <v>1599</v>
      </c>
      <c r="D11" s="339" t="s">
        <v>1599</v>
      </c>
      <c r="E11" s="339" t="s">
        <v>478</v>
      </c>
      <c r="F11" s="469">
        <v>100</v>
      </c>
      <c r="G11" s="469">
        <v>100</v>
      </c>
      <c r="H11" s="469">
        <v>98.17</v>
      </c>
    </row>
    <row r="12" spans="1:8" x14ac:dyDescent="0.2">
      <c r="A12" s="133" t="s">
        <v>97</v>
      </c>
      <c r="B12" s="320"/>
      <c r="C12" s="320"/>
      <c r="D12" s="320"/>
      <c r="E12" s="320"/>
      <c r="F12" s="474"/>
      <c r="G12" s="474"/>
      <c r="H12" s="320"/>
    </row>
    <row r="13" spans="1:8" x14ac:dyDescent="0.2">
      <c r="A13" s="338" t="s">
        <v>99</v>
      </c>
      <c r="B13" s="340" t="s">
        <v>546</v>
      </c>
      <c r="C13" s="340" t="s">
        <v>546</v>
      </c>
      <c r="D13" s="340" t="s">
        <v>547</v>
      </c>
      <c r="E13" s="339" t="s">
        <v>353</v>
      </c>
      <c r="F13" s="469">
        <v>100</v>
      </c>
      <c r="G13" s="471">
        <v>73.91</v>
      </c>
      <c r="H13" s="340"/>
    </row>
    <row r="14" spans="1:8" x14ac:dyDescent="0.2">
      <c r="A14" s="319" t="s">
        <v>103</v>
      </c>
      <c r="B14" s="96" t="s">
        <v>514</v>
      </c>
      <c r="C14" s="96" t="s">
        <v>514</v>
      </c>
      <c r="D14" s="96" t="s">
        <v>514</v>
      </c>
      <c r="E14" s="96" t="s">
        <v>353</v>
      </c>
      <c r="F14" s="470">
        <v>100</v>
      </c>
      <c r="G14" s="470">
        <v>100</v>
      </c>
      <c r="H14" s="320"/>
    </row>
    <row r="15" spans="1:8" x14ac:dyDescent="0.2">
      <c r="A15" s="338" t="s">
        <v>177</v>
      </c>
      <c r="B15" s="340" t="s">
        <v>1600</v>
      </c>
      <c r="C15" s="340" t="s">
        <v>1601</v>
      </c>
      <c r="D15" s="340" t="s">
        <v>1602</v>
      </c>
      <c r="E15" s="339" t="s">
        <v>353</v>
      </c>
      <c r="F15" s="471">
        <v>58.41</v>
      </c>
      <c r="G15" s="471">
        <v>35.18</v>
      </c>
      <c r="H15" s="340"/>
    </row>
    <row r="16" spans="1:8" x14ac:dyDescent="0.2">
      <c r="A16" s="335" t="s">
        <v>154</v>
      </c>
      <c r="B16" s="334">
        <f>B9+B10+B11+B12+B13+B14+A15:B15</f>
        <v>1827</v>
      </c>
      <c r="C16" s="334">
        <f>C9+C10+C11+C12+C13+C14+C15</f>
        <v>1247</v>
      </c>
      <c r="D16" s="334">
        <f>D9+D10+D11+D12+D13+D14+D15</f>
        <v>907</v>
      </c>
      <c r="E16" s="334">
        <f>E9+E10+E11+E12+E13+E14+E15</f>
        <v>214</v>
      </c>
      <c r="F16" s="510">
        <f>C16/B16*100</f>
        <v>68.253968253968253</v>
      </c>
      <c r="G16" s="510">
        <f>D16/B16*100</f>
        <v>49.644225506294468</v>
      </c>
      <c r="H16" s="510">
        <f>E16/B16*100</f>
        <v>11.713191023535853</v>
      </c>
    </row>
    <row r="18" spans="1:1" x14ac:dyDescent="0.2">
      <c r="A18" s="124"/>
    </row>
    <row r="20" spans="1:1" x14ac:dyDescent="0.2">
      <c r="A20" s="124"/>
    </row>
    <row r="22" spans="1:1" x14ac:dyDescent="0.2">
      <c r="A22" s="124"/>
    </row>
  </sheetData>
  <mergeCells count="1">
    <mergeCell ref="A1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ignoredErrors>
    <ignoredError sqref="B8:F16 G8:H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O9" sqref="O9"/>
    </sheetView>
  </sheetViews>
  <sheetFormatPr defaultColWidth="9.140625" defaultRowHeight="15" x14ac:dyDescent="0.25"/>
  <cols>
    <col min="1" max="1" width="25" style="20" customWidth="1"/>
    <col min="2" max="10" width="14.85546875" style="20" customWidth="1"/>
    <col min="11" max="11" width="18.5703125" style="20" customWidth="1"/>
    <col min="12" max="13" width="9.140625" style="20"/>
    <col min="14" max="14" width="11" style="20" bestFit="1" customWidth="1"/>
    <col min="15" max="16384" width="9.140625" style="20"/>
  </cols>
  <sheetData>
    <row r="1" spans="1:14" ht="24.75" customHeight="1" x14ac:dyDescent="0.25">
      <c r="A1" s="649" t="s">
        <v>1891</v>
      </c>
      <c r="B1" s="649"/>
      <c r="C1" s="649"/>
      <c r="D1" s="649"/>
      <c r="E1" s="649"/>
      <c r="F1" s="649"/>
      <c r="G1" s="649"/>
      <c r="H1" s="649"/>
      <c r="I1" s="649"/>
      <c r="J1" s="53"/>
    </row>
    <row r="2" spans="1:14" ht="138.6" customHeight="1" thickBot="1" x14ac:dyDescent="0.3">
      <c r="A2" s="350" t="s">
        <v>320</v>
      </c>
      <c r="B2" s="349" t="s">
        <v>211</v>
      </c>
      <c r="C2" s="349" t="s">
        <v>210</v>
      </c>
      <c r="D2" s="350" t="s">
        <v>209</v>
      </c>
      <c r="E2" s="349" t="s">
        <v>208</v>
      </c>
      <c r="F2" s="349" t="s">
        <v>301</v>
      </c>
      <c r="G2" s="350" t="s">
        <v>207</v>
      </c>
      <c r="H2" s="349" t="s">
        <v>206</v>
      </c>
      <c r="I2" s="349" t="s">
        <v>300</v>
      </c>
      <c r="J2" s="350" t="s">
        <v>205</v>
      </c>
    </row>
    <row r="3" spans="1:14" ht="12.75" customHeight="1" thickTop="1" thickBo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L3" s="32"/>
      <c r="M3" s="32"/>
      <c r="N3" s="33"/>
    </row>
    <row r="4" spans="1:14" ht="14.45" customHeight="1" thickTop="1" x14ac:dyDescent="0.25">
      <c r="A4" s="475" t="s">
        <v>226</v>
      </c>
      <c r="B4" s="342">
        <v>2350158</v>
      </c>
      <c r="C4" s="342">
        <v>3123827073</v>
      </c>
      <c r="D4" s="343">
        <v>0.08</v>
      </c>
      <c r="E4" s="342">
        <v>102</v>
      </c>
      <c r="F4" s="342">
        <v>3042380</v>
      </c>
      <c r="G4" s="673">
        <f t="shared" ref="G4:G5" si="0">E4/F4*100</f>
        <v>3.352638394940803E-3</v>
      </c>
      <c r="H4" s="342">
        <v>113</v>
      </c>
      <c r="I4" s="342">
        <v>3320230</v>
      </c>
      <c r="J4" s="674">
        <f t="shared" ref="J4:J5" si="1">H4/I4*100</f>
        <v>3.4033786815973592E-3</v>
      </c>
    </row>
    <row r="5" spans="1:14" ht="13.9" customHeight="1" x14ac:dyDescent="0.25">
      <c r="A5" s="351" t="s">
        <v>321</v>
      </c>
      <c r="B5" s="352">
        <v>24401</v>
      </c>
      <c r="C5" s="352">
        <v>15267458</v>
      </c>
      <c r="D5" s="353">
        <v>0.16</v>
      </c>
      <c r="E5" s="352">
        <v>28</v>
      </c>
      <c r="F5" s="352">
        <v>6493</v>
      </c>
      <c r="G5" s="673">
        <f t="shared" si="0"/>
        <v>0.43123363622362548</v>
      </c>
      <c r="H5" s="352">
        <v>0</v>
      </c>
      <c r="I5" s="352">
        <v>7523</v>
      </c>
      <c r="J5" s="674">
        <f t="shared" si="1"/>
        <v>0</v>
      </c>
    </row>
    <row r="6" spans="1:14" ht="30" customHeight="1" x14ac:dyDescent="0.25">
      <c r="A6" s="356" t="s">
        <v>322</v>
      </c>
      <c r="B6" s="356">
        <f>SUM(B4:B5)</f>
        <v>2374559</v>
      </c>
      <c r="C6" s="356">
        <f t="shared" ref="C6:J6" si="2">SUM(C4:C5)</f>
        <v>3139094531</v>
      </c>
      <c r="D6" s="361">
        <f>B6/C6*100</f>
        <v>7.5644711446251123E-2</v>
      </c>
      <c r="E6" s="356">
        <f t="shared" si="2"/>
        <v>130</v>
      </c>
      <c r="F6" s="356">
        <f t="shared" si="2"/>
        <v>3048873</v>
      </c>
      <c r="G6" s="672">
        <f>E6/F6*100</f>
        <v>4.2638706171099945E-3</v>
      </c>
      <c r="H6" s="356">
        <f t="shared" si="2"/>
        <v>113</v>
      </c>
      <c r="I6" s="356">
        <f t="shared" si="2"/>
        <v>3327753</v>
      </c>
      <c r="J6" s="672">
        <f>H6/I6*100</f>
        <v>3.3956847157826917E-3</v>
      </c>
      <c r="K6" s="675"/>
      <c r="M6" s="671"/>
    </row>
    <row r="7" spans="1:14" ht="56.25" customHeight="1" x14ac:dyDescent="0.25">
      <c r="B7" s="19" t="s">
        <v>1892</v>
      </c>
      <c r="C7" s="18"/>
      <c r="D7" s="18"/>
      <c r="E7" s="18"/>
      <c r="F7" s="18"/>
      <c r="G7" s="18"/>
      <c r="H7" s="18"/>
      <c r="I7" s="18"/>
      <c r="J7" s="18"/>
    </row>
    <row r="8" spans="1:14" ht="42.75" customHeight="1" x14ac:dyDescent="0.25">
      <c r="A8" s="650" t="s">
        <v>320</v>
      </c>
      <c r="B8" s="651" t="s">
        <v>204</v>
      </c>
      <c r="C8" s="651" t="s">
        <v>203</v>
      </c>
      <c r="D8" s="651"/>
      <c r="E8" s="651" t="s">
        <v>202</v>
      </c>
      <c r="F8" s="651"/>
      <c r="G8" s="651" t="s">
        <v>201</v>
      </c>
      <c r="H8" s="651"/>
      <c r="I8" s="651" t="s">
        <v>200</v>
      </c>
      <c r="J8" s="651"/>
      <c r="K8" s="650" t="s">
        <v>199</v>
      </c>
    </row>
    <row r="9" spans="1:14" ht="42.75" customHeight="1" thickBot="1" x14ac:dyDescent="0.3">
      <c r="A9" s="650"/>
      <c r="B9" s="651"/>
      <c r="C9" s="349" t="s">
        <v>197</v>
      </c>
      <c r="D9" s="350" t="s">
        <v>196</v>
      </c>
      <c r="E9" s="349" t="s">
        <v>197</v>
      </c>
      <c r="F9" s="350" t="s">
        <v>198</v>
      </c>
      <c r="G9" s="349" t="s">
        <v>197</v>
      </c>
      <c r="H9" s="350" t="s">
        <v>198</v>
      </c>
      <c r="I9" s="349" t="s">
        <v>197</v>
      </c>
      <c r="J9" s="350" t="s">
        <v>196</v>
      </c>
      <c r="K9" s="650"/>
    </row>
    <row r="10" spans="1:14" ht="15" customHeight="1" thickTop="1" thickBot="1" x14ac:dyDescent="0.3">
      <c r="A10" s="7">
        <v>1</v>
      </c>
      <c r="B10" s="7">
        <v>2</v>
      </c>
      <c r="C10" s="73">
        <v>3</v>
      </c>
      <c r="D10" s="7">
        <v>4</v>
      </c>
      <c r="E10" s="73">
        <v>5</v>
      </c>
      <c r="F10" s="7">
        <v>6</v>
      </c>
      <c r="G10" s="73">
        <v>7</v>
      </c>
      <c r="H10" s="7">
        <v>8</v>
      </c>
      <c r="I10" s="73">
        <v>9</v>
      </c>
      <c r="J10" s="7">
        <v>10</v>
      </c>
      <c r="K10" s="73">
        <v>11</v>
      </c>
    </row>
    <row r="11" spans="1:14" ht="13.9" customHeight="1" thickTop="1" x14ac:dyDescent="0.25">
      <c r="A11" s="477" t="s">
        <v>226</v>
      </c>
      <c r="B11" s="358">
        <v>295</v>
      </c>
      <c r="C11" s="359">
        <v>3042380</v>
      </c>
      <c r="D11" s="511">
        <v>10313.15</v>
      </c>
      <c r="E11" s="359">
        <v>277850</v>
      </c>
      <c r="F11" s="511">
        <v>941.86</v>
      </c>
      <c r="G11" s="359">
        <v>44245</v>
      </c>
      <c r="H11" s="511">
        <v>149.97999999999999</v>
      </c>
      <c r="I11" s="359">
        <v>441999</v>
      </c>
      <c r="J11" s="511">
        <v>1498.3</v>
      </c>
      <c r="K11" s="358">
        <v>300978</v>
      </c>
    </row>
    <row r="12" spans="1:14" ht="13.9" customHeight="1" x14ac:dyDescent="0.25">
      <c r="A12" s="348" t="s">
        <v>321</v>
      </c>
      <c r="B12" s="354">
        <v>2</v>
      </c>
      <c r="C12" s="355">
        <v>6493</v>
      </c>
      <c r="D12" s="512">
        <v>3246.5</v>
      </c>
      <c r="E12" s="355">
        <v>1030</v>
      </c>
      <c r="F12" s="512">
        <v>515</v>
      </c>
      <c r="G12" s="355">
        <v>0</v>
      </c>
      <c r="H12" s="512">
        <v>0</v>
      </c>
      <c r="I12" s="355">
        <v>354</v>
      </c>
      <c r="J12" s="512">
        <v>177</v>
      </c>
      <c r="K12" s="360">
        <v>0</v>
      </c>
    </row>
    <row r="13" spans="1:14" ht="13.9" customHeight="1" x14ac:dyDescent="0.25">
      <c r="A13" s="344" t="s">
        <v>346</v>
      </c>
      <c r="B13" s="345">
        <v>5</v>
      </c>
      <c r="C13" s="346">
        <v>25438</v>
      </c>
      <c r="D13" s="513">
        <v>5087.6000000000004</v>
      </c>
      <c r="E13" s="346">
        <v>0</v>
      </c>
      <c r="F13" s="513">
        <v>0</v>
      </c>
      <c r="G13" s="346">
        <v>285</v>
      </c>
      <c r="H13" s="513">
        <v>57</v>
      </c>
      <c r="I13" s="346">
        <v>0</v>
      </c>
      <c r="J13" s="513">
        <v>0</v>
      </c>
      <c r="K13" s="347">
        <v>0</v>
      </c>
    </row>
    <row r="14" spans="1:14" ht="22.5" customHeight="1" x14ac:dyDescent="0.25">
      <c r="A14" s="356" t="s">
        <v>322</v>
      </c>
      <c r="B14" s="357">
        <f>SUM(B11:B13)</f>
        <v>302</v>
      </c>
      <c r="C14" s="357">
        <f t="shared" ref="C14:K14" si="3">SUM(C11:C13)</f>
        <v>3074311</v>
      </c>
      <c r="D14" s="514">
        <f>C14/B14</f>
        <v>10179.837748344371</v>
      </c>
      <c r="E14" s="357">
        <f t="shared" si="3"/>
        <v>278880</v>
      </c>
      <c r="F14" s="514">
        <f>E14/B14</f>
        <v>923.44370860927154</v>
      </c>
      <c r="G14" s="357">
        <f t="shared" si="3"/>
        <v>44530</v>
      </c>
      <c r="H14" s="514">
        <f>G14/B14</f>
        <v>147.4503311258278</v>
      </c>
      <c r="I14" s="357">
        <f t="shared" si="3"/>
        <v>442353</v>
      </c>
      <c r="J14" s="514">
        <f>I14/B14</f>
        <v>1464.7450331125829</v>
      </c>
      <c r="K14" s="357">
        <f t="shared" si="3"/>
        <v>300978</v>
      </c>
    </row>
  </sheetData>
  <mergeCells count="8">
    <mergeCell ref="A1:I1"/>
    <mergeCell ref="K8:K9"/>
    <mergeCell ref="A8:A9"/>
    <mergeCell ref="B8:B9"/>
    <mergeCell ref="C8:D8"/>
    <mergeCell ref="E8:F8"/>
    <mergeCell ref="G8:H8"/>
    <mergeCell ref="I8:J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11" max="13" man="1"/>
  </colBreaks>
  <ignoredErrors>
    <ignoredError sqref="B6:C6 B14:C14 E14 G14 I14 K14 E6:F6 H6:I6" formulaRange="1"/>
    <ignoredError sqref="D14 F14 H14 J14" formula="1" formulaRange="1"/>
    <ignoredError sqref="D6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Normal="100" workbookViewId="0">
      <selection activeCell="G80" sqref="G80"/>
    </sheetView>
  </sheetViews>
  <sheetFormatPr defaultColWidth="9.140625" defaultRowHeight="12.75" x14ac:dyDescent="0.2"/>
  <cols>
    <col min="1" max="1" width="25" style="83" customWidth="1"/>
    <col min="2" max="3" width="14.85546875" style="83" customWidth="1"/>
    <col min="4" max="4" width="14.7109375" style="83" customWidth="1"/>
    <col min="5" max="12" width="14.85546875" style="83" customWidth="1"/>
    <col min="13" max="16384" width="9.140625" style="83"/>
  </cols>
  <sheetData>
    <row r="1" spans="1:12" ht="25.5" customHeight="1" thickBot="1" x14ac:dyDescent="0.25">
      <c r="A1" s="362" t="s">
        <v>1604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ht="148.9" customHeight="1" thickBot="1" x14ac:dyDescent="0.25">
      <c r="A2" s="374" t="s">
        <v>155</v>
      </c>
      <c r="B2" s="375" t="s">
        <v>222</v>
      </c>
      <c r="C2" s="375" t="s">
        <v>221</v>
      </c>
      <c r="D2" s="375" t="s">
        <v>220</v>
      </c>
      <c r="E2" s="375" t="s">
        <v>219</v>
      </c>
      <c r="F2" s="375" t="s">
        <v>218</v>
      </c>
      <c r="G2" s="375" t="s">
        <v>217</v>
      </c>
      <c r="H2" s="374" t="s">
        <v>216</v>
      </c>
      <c r="I2" s="374" t="s">
        <v>215</v>
      </c>
      <c r="J2" s="374" t="s">
        <v>214</v>
      </c>
      <c r="K2" s="374" t="s">
        <v>213</v>
      </c>
      <c r="L2" s="374" t="s">
        <v>212</v>
      </c>
    </row>
    <row r="3" spans="1:12" ht="14.25" thickTop="1" thickBot="1" x14ac:dyDescent="0.25">
      <c r="A3" s="92" t="s">
        <v>354</v>
      </c>
      <c r="B3" s="92" t="s">
        <v>355</v>
      </c>
      <c r="C3" s="92" t="s">
        <v>359</v>
      </c>
      <c r="D3" s="92" t="s">
        <v>356</v>
      </c>
      <c r="E3" s="92" t="s">
        <v>410</v>
      </c>
      <c r="F3" s="92" t="s">
        <v>472</v>
      </c>
      <c r="G3" s="92" t="s">
        <v>358</v>
      </c>
      <c r="H3" s="92" t="s">
        <v>361</v>
      </c>
      <c r="I3" s="92" t="s">
        <v>463</v>
      </c>
      <c r="J3" s="92" t="s">
        <v>475</v>
      </c>
      <c r="K3" s="92" t="s">
        <v>479</v>
      </c>
      <c r="L3" s="92" t="s">
        <v>510</v>
      </c>
    </row>
    <row r="4" spans="1:12" ht="13.9" customHeight="1" thickTop="1" x14ac:dyDescent="0.2">
      <c r="A4" s="376" t="s">
        <v>90</v>
      </c>
      <c r="B4" s="377" t="s">
        <v>1605</v>
      </c>
      <c r="C4" s="377" t="s">
        <v>1606</v>
      </c>
      <c r="D4" s="377" t="s">
        <v>1607</v>
      </c>
      <c r="E4" s="377" t="s">
        <v>1608</v>
      </c>
      <c r="F4" s="377" t="s">
        <v>1609</v>
      </c>
      <c r="G4" s="377" t="s">
        <v>1610</v>
      </c>
      <c r="H4" s="515">
        <v>10</v>
      </c>
      <c r="I4" s="515">
        <v>78.61</v>
      </c>
      <c r="J4" s="515">
        <v>84.49</v>
      </c>
      <c r="K4" s="377" t="s">
        <v>1611</v>
      </c>
      <c r="L4" s="377" t="s">
        <v>1612</v>
      </c>
    </row>
    <row r="5" spans="1:12" ht="13.9" customHeight="1" x14ac:dyDescent="0.2">
      <c r="A5" s="129" t="s">
        <v>91</v>
      </c>
      <c r="B5" s="96" t="s">
        <v>1613</v>
      </c>
      <c r="C5" s="96" t="s">
        <v>1614</v>
      </c>
      <c r="D5" s="96" t="s">
        <v>1615</v>
      </c>
      <c r="E5" s="96" t="s">
        <v>1616</v>
      </c>
      <c r="F5" s="96" t="s">
        <v>1617</v>
      </c>
      <c r="G5" s="96" t="s">
        <v>1618</v>
      </c>
      <c r="H5" s="470">
        <v>11.35</v>
      </c>
      <c r="I5" s="470">
        <v>42.37</v>
      </c>
      <c r="J5" s="470">
        <v>97.74</v>
      </c>
      <c r="K5" s="96" t="s">
        <v>1619</v>
      </c>
      <c r="L5" s="96" t="s">
        <v>1612</v>
      </c>
    </row>
    <row r="6" spans="1:12" ht="13.9" customHeight="1" x14ac:dyDescent="0.2">
      <c r="A6" s="376" t="s">
        <v>92</v>
      </c>
      <c r="B6" s="377" t="s">
        <v>1620</v>
      </c>
      <c r="C6" s="377" t="s">
        <v>1621</v>
      </c>
      <c r="D6" s="377" t="s">
        <v>353</v>
      </c>
      <c r="E6" s="377" t="s">
        <v>353</v>
      </c>
      <c r="F6" s="377" t="s">
        <v>353</v>
      </c>
      <c r="G6" s="377" t="s">
        <v>353</v>
      </c>
      <c r="H6" s="515"/>
      <c r="I6" s="515"/>
      <c r="J6" s="515"/>
      <c r="K6" s="377"/>
      <c r="L6" s="377"/>
    </row>
    <row r="7" spans="1:12" ht="13.9" customHeight="1" x14ac:dyDescent="0.2">
      <c r="A7" s="128" t="s">
        <v>93</v>
      </c>
      <c r="B7" s="96" t="s">
        <v>1622</v>
      </c>
      <c r="C7" s="96" t="s">
        <v>1623</v>
      </c>
      <c r="D7" s="96" t="s">
        <v>560</v>
      </c>
      <c r="E7" s="96" t="s">
        <v>1624</v>
      </c>
      <c r="F7" s="96" t="s">
        <v>1625</v>
      </c>
      <c r="G7" s="96" t="s">
        <v>1626</v>
      </c>
      <c r="H7" s="470">
        <v>8.64</v>
      </c>
      <c r="I7" s="470">
        <v>12.5</v>
      </c>
      <c r="J7" s="470">
        <v>98.7</v>
      </c>
      <c r="K7" s="96" t="s">
        <v>1619</v>
      </c>
      <c r="L7" s="96" t="s">
        <v>1612</v>
      </c>
    </row>
    <row r="8" spans="1:12" ht="13.9" customHeight="1" x14ac:dyDescent="0.2">
      <c r="A8" s="376" t="s">
        <v>94</v>
      </c>
      <c r="B8" s="377" t="s">
        <v>1627</v>
      </c>
      <c r="C8" s="377" t="s">
        <v>1628</v>
      </c>
      <c r="D8" s="377" t="s">
        <v>1628</v>
      </c>
      <c r="E8" s="377" t="s">
        <v>360</v>
      </c>
      <c r="F8" s="377" t="s">
        <v>1628</v>
      </c>
      <c r="G8" s="377" t="s">
        <v>1628</v>
      </c>
      <c r="H8" s="515">
        <v>0</v>
      </c>
      <c r="I8" s="515">
        <v>64.47</v>
      </c>
      <c r="J8" s="515">
        <v>100</v>
      </c>
      <c r="K8" s="377" t="s">
        <v>1619</v>
      </c>
      <c r="L8" s="377" t="s">
        <v>1612</v>
      </c>
    </row>
    <row r="9" spans="1:12" ht="13.9" customHeight="1" x14ac:dyDescent="0.2">
      <c r="A9" s="128" t="s">
        <v>95</v>
      </c>
      <c r="B9" s="96" t="s">
        <v>1629</v>
      </c>
      <c r="C9" s="96" t="s">
        <v>1630</v>
      </c>
      <c r="D9" s="96" t="s">
        <v>1630</v>
      </c>
      <c r="E9" s="96" t="s">
        <v>1631</v>
      </c>
      <c r="F9" s="96" t="s">
        <v>1629</v>
      </c>
      <c r="G9" s="96" t="s">
        <v>1632</v>
      </c>
      <c r="H9" s="470">
        <v>12.6</v>
      </c>
      <c r="I9" s="470">
        <v>100</v>
      </c>
      <c r="J9" s="470">
        <v>92.53</v>
      </c>
      <c r="K9" s="96" t="s">
        <v>1619</v>
      </c>
      <c r="L9" s="96" t="s">
        <v>1612</v>
      </c>
    </row>
    <row r="10" spans="1:12" ht="13.9" customHeight="1" x14ac:dyDescent="0.2">
      <c r="A10" s="376" t="s">
        <v>96</v>
      </c>
      <c r="B10" s="377">
        <v>11069</v>
      </c>
      <c r="C10" s="377">
        <v>9118</v>
      </c>
      <c r="D10" s="377">
        <v>9118</v>
      </c>
      <c r="E10" s="377">
        <v>100660</v>
      </c>
      <c r="F10" s="377">
        <v>10045</v>
      </c>
      <c r="G10" s="377">
        <v>6103</v>
      </c>
      <c r="H10" s="515">
        <v>11.04</v>
      </c>
      <c r="I10" s="515">
        <v>90.75</v>
      </c>
      <c r="J10" s="515">
        <v>60.76</v>
      </c>
      <c r="K10" s="377">
        <v>40</v>
      </c>
      <c r="L10" s="377">
        <v>22</v>
      </c>
    </row>
    <row r="11" spans="1:12" ht="13.9" customHeight="1" x14ac:dyDescent="0.2">
      <c r="A11" s="128" t="s">
        <v>97</v>
      </c>
      <c r="B11" s="96">
        <v>4880</v>
      </c>
      <c r="C11" s="96">
        <v>2990</v>
      </c>
      <c r="D11" s="96">
        <v>0</v>
      </c>
      <c r="E11" s="96">
        <v>0</v>
      </c>
      <c r="F11" s="96">
        <v>0</v>
      </c>
      <c r="G11" s="96">
        <v>0</v>
      </c>
      <c r="H11" s="470"/>
      <c r="I11" s="470"/>
      <c r="J11" s="470"/>
      <c r="K11" s="96">
        <v>8</v>
      </c>
      <c r="L11" s="96"/>
    </row>
    <row r="12" spans="1:12" ht="13.9" customHeight="1" x14ac:dyDescent="0.2">
      <c r="A12" s="376" t="s">
        <v>98</v>
      </c>
      <c r="B12" s="377" t="s">
        <v>1633</v>
      </c>
      <c r="C12" s="377" t="s">
        <v>1634</v>
      </c>
      <c r="D12" s="377" t="s">
        <v>1634</v>
      </c>
      <c r="E12" s="377" t="s">
        <v>1635</v>
      </c>
      <c r="F12" s="377" t="s">
        <v>1636</v>
      </c>
      <c r="G12" s="377" t="s">
        <v>1637</v>
      </c>
      <c r="H12" s="515">
        <v>6.9</v>
      </c>
      <c r="I12" s="515">
        <v>93.77</v>
      </c>
      <c r="J12" s="515">
        <v>92.44</v>
      </c>
      <c r="K12" s="377" t="s">
        <v>1638</v>
      </c>
      <c r="L12" s="377" t="s">
        <v>1612</v>
      </c>
    </row>
    <row r="13" spans="1:12" ht="13.9" customHeight="1" x14ac:dyDescent="0.2">
      <c r="A13" s="128" t="s">
        <v>99</v>
      </c>
      <c r="B13" s="96" t="s">
        <v>1639</v>
      </c>
      <c r="C13" s="96" t="s">
        <v>1640</v>
      </c>
      <c r="D13" s="96" t="s">
        <v>1641</v>
      </c>
      <c r="E13" s="96" t="s">
        <v>1642</v>
      </c>
      <c r="F13" s="96" t="s">
        <v>1643</v>
      </c>
      <c r="G13" s="96" t="s">
        <v>1644</v>
      </c>
      <c r="H13" s="470">
        <v>15.79</v>
      </c>
      <c r="I13" s="470">
        <v>92.79</v>
      </c>
      <c r="J13" s="470">
        <v>86.22</v>
      </c>
      <c r="K13" s="96" t="s">
        <v>1619</v>
      </c>
      <c r="L13" s="96" t="s">
        <v>1612</v>
      </c>
    </row>
    <row r="14" spans="1:12" ht="13.9" customHeight="1" x14ac:dyDescent="0.2">
      <c r="A14" s="376" t="s">
        <v>100</v>
      </c>
      <c r="B14" s="377" t="s">
        <v>1645</v>
      </c>
      <c r="C14" s="377" t="s">
        <v>1646</v>
      </c>
      <c r="D14" s="377" t="s">
        <v>1647</v>
      </c>
      <c r="E14" s="377" t="s">
        <v>1648</v>
      </c>
      <c r="F14" s="377" t="s">
        <v>1649</v>
      </c>
      <c r="G14" s="377" t="s">
        <v>1650</v>
      </c>
      <c r="H14" s="515">
        <v>31.61</v>
      </c>
      <c r="I14" s="515">
        <v>70.05</v>
      </c>
      <c r="J14" s="515">
        <v>91.97</v>
      </c>
      <c r="K14" s="377" t="s">
        <v>1619</v>
      </c>
      <c r="L14" s="377" t="s">
        <v>1612</v>
      </c>
    </row>
    <row r="15" spans="1:12" ht="13.9" customHeight="1" x14ac:dyDescent="0.2">
      <c r="A15" s="128" t="s">
        <v>101</v>
      </c>
      <c r="B15" s="96" t="s">
        <v>1651</v>
      </c>
      <c r="C15" s="96" t="s">
        <v>1652</v>
      </c>
      <c r="D15" s="96" t="s">
        <v>1653</v>
      </c>
      <c r="E15" s="96" t="s">
        <v>1654</v>
      </c>
      <c r="F15" s="96" t="s">
        <v>1655</v>
      </c>
      <c r="G15" s="96" t="s">
        <v>1656</v>
      </c>
      <c r="H15" s="470">
        <v>20</v>
      </c>
      <c r="I15" s="470">
        <v>79.959999999999994</v>
      </c>
      <c r="J15" s="470">
        <v>99.93</v>
      </c>
      <c r="K15" s="96" t="s">
        <v>1619</v>
      </c>
      <c r="L15" s="96" t="s">
        <v>1612</v>
      </c>
    </row>
    <row r="16" spans="1:12" ht="13.9" customHeight="1" x14ac:dyDescent="0.2">
      <c r="A16" s="376" t="s">
        <v>102</v>
      </c>
      <c r="B16" s="377" t="s">
        <v>1657</v>
      </c>
      <c r="C16" s="377" t="s">
        <v>1658</v>
      </c>
      <c r="D16" s="377" t="s">
        <v>353</v>
      </c>
      <c r="E16" s="377" t="s">
        <v>353</v>
      </c>
      <c r="F16" s="377" t="s">
        <v>353</v>
      </c>
      <c r="G16" s="377" t="s">
        <v>353</v>
      </c>
      <c r="H16" s="515"/>
      <c r="I16" s="515"/>
      <c r="J16" s="515"/>
      <c r="K16" s="377" t="s">
        <v>1659</v>
      </c>
      <c r="L16" s="377" t="s">
        <v>1659</v>
      </c>
    </row>
    <row r="17" spans="1:12" ht="13.9" customHeight="1" x14ac:dyDescent="0.2">
      <c r="A17" s="128" t="s">
        <v>103</v>
      </c>
      <c r="B17" s="96" t="s">
        <v>1660</v>
      </c>
      <c r="C17" s="96" t="s">
        <v>1661</v>
      </c>
      <c r="D17" s="96" t="s">
        <v>1662</v>
      </c>
      <c r="E17" s="96" t="s">
        <v>1663</v>
      </c>
      <c r="F17" s="96" t="s">
        <v>1664</v>
      </c>
      <c r="G17" s="96" t="s">
        <v>1665</v>
      </c>
      <c r="H17" s="470">
        <v>7.1</v>
      </c>
      <c r="I17" s="470">
        <v>83.28</v>
      </c>
      <c r="J17" s="470">
        <v>95.42</v>
      </c>
      <c r="K17" s="96" t="s">
        <v>1666</v>
      </c>
      <c r="L17" s="96" t="s">
        <v>1612</v>
      </c>
    </row>
    <row r="18" spans="1:12" ht="13.9" customHeight="1" x14ac:dyDescent="0.2">
      <c r="A18" s="376" t="s">
        <v>152</v>
      </c>
      <c r="B18" s="377" t="s">
        <v>1667</v>
      </c>
      <c r="C18" s="377" t="s">
        <v>1668</v>
      </c>
      <c r="D18" s="377" t="s">
        <v>1669</v>
      </c>
      <c r="E18" s="377" t="s">
        <v>353</v>
      </c>
      <c r="F18" s="377" t="s">
        <v>1670</v>
      </c>
      <c r="G18" s="377" t="s">
        <v>1671</v>
      </c>
      <c r="H18" s="515"/>
      <c r="I18" s="515">
        <v>89.26</v>
      </c>
      <c r="J18" s="515">
        <v>96.82</v>
      </c>
      <c r="K18" s="377" t="s">
        <v>1619</v>
      </c>
      <c r="L18" s="377" t="s">
        <v>1612</v>
      </c>
    </row>
    <row r="19" spans="1:12" ht="13.9" customHeight="1" x14ac:dyDescent="0.2">
      <c r="A19" s="128" t="s">
        <v>105</v>
      </c>
      <c r="B19" s="96" t="s">
        <v>1672</v>
      </c>
      <c r="C19" s="96" t="s">
        <v>1673</v>
      </c>
      <c r="D19" s="96" t="s">
        <v>1674</v>
      </c>
      <c r="E19" s="96" t="s">
        <v>358</v>
      </c>
      <c r="F19" s="96" t="s">
        <v>1675</v>
      </c>
      <c r="G19" s="96" t="s">
        <v>1676</v>
      </c>
      <c r="H19" s="470">
        <v>0.02</v>
      </c>
      <c r="I19" s="470">
        <v>2.99</v>
      </c>
      <c r="J19" s="470">
        <v>85.66</v>
      </c>
      <c r="K19" s="96" t="s">
        <v>1638</v>
      </c>
      <c r="L19" s="96" t="s">
        <v>1612</v>
      </c>
    </row>
    <row r="20" spans="1:12" ht="27" customHeight="1" x14ac:dyDescent="0.2">
      <c r="A20" s="378" t="s">
        <v>106</v>
      </c>
      <c r="B20" s="379">
        <f>B4+B5+B6+B7+B8+B9+B10+B11+B12+B13+B14+B15+B16+B17+B18+B19</f>
        <v>209435</v>
      </c>
      <c r="C20" s="379">
        <f t="shared" ref="C20:G20" si="0">C4+C5+C6+C7+C8+C9+C10+C11+C12+C13+C14+C15+C16+C17+C18+C19</f>
        <v>136673</v>
      </c>
      <c r="D20" s="379">
        <f t="shared" si="0"/>
        <v>86062</v>
      </c>
      <c r="E20" s="379">
        <f t="shared" si="0"/>
        <v>1102311</v>
      </c>
      <c r="F20" s="379">
        <f t="shared" si="0"/>
        <v>108907</v>
      </c>
      <c r="G20" s="379">
        <f t="shared" si="0"/>
        <v>99228</v>
      </c>
      <c r="H20" s="516">
        <f>E20/D20</f>
        <v>12.808335850898189</v>
      </c>
      <c r="I20" s="516">
        <f>F20/B20*100</f>
        <v>52.00038198008928</v>
      </c>
      <c r="J20" s="516">
        <f>G20/F20*100</f>
        <v>91.112600659278101</v>
      </c>
      <c r="K20" s="380">
        <f>(K4+K5+K6+K7+K8+K9+K10+K11+K12+K13+K14+K15+K16+K17+K18+K19)/16</f>
        <v>28.6875</v>
      </c>
      <c r="L20" s="380">
        <v>22</v>
      </c>
    </row>
    <row r="21" spans="1:12" ht="13.9" customHeight="1" x14ac:dyDescent="0.2">
      <c r="A21" s="130" t="s">
        <v>24</v>
      </c>
      <c r="B21" s="96" t="s">
        <v>556</v>
      </c>
      <c r="C21" s="96" t="s">
        <v>1677</v>
      </c>
      <c r="D21" s="96" t="s">
        <v>1678</v>
      </c>
      <c r="E21" s="96" t="s">
        <v>1679</v>
      </c>
      <c r="F21" s="96" t="s">
        <v>1680</v>
      </c>
      <c r="G21" s="96" t="s">
        <v>1681</v>
      </c>
      <c r="H21" s="470">
        <v>10.98</v>
      </c>
      <c r="I21" s="470">
        <v>66.180000000000007</v>
      </c>
      <c r="J21" s="470">
        <v>92.58</v>
      </c>
      <c r="K21" s="96" t="s">
        <v>1619</v>
      </c>
      <c r="L21" s="96" t="s">
        <v>1612</v>
      </c>
    </row>
    <row r="22" spans="1:12" ht="13.9" customHeight="1" x14ac:dyDescent="0.2">
      <c r="A22" s="381" t="s">
        <v>23</v>
      </c>
      <c r="B22" s="377" t="s">
        <v>1682</v>
      </c>
      <c r="C22" s="377" t="s">
        <v>1683</v>
      </c>
      <c r="D22" s="377" t="s">
        <v>1684</v>
      </c>
      <c r="E22" s="377" t="s">
        <v>353</v>
      </c>
      <c r="F22" s="377" t="s">
        <v>1685</v>
      </c>
      <c r="G22" s="377" t="s">
        <v>1686</v>
      </c>
      <c r="H22" s="515"/>
      <c r="I22" s="515">
        <v>54.38</v>
      </c>
      <c r="J22" s="515">
        <v>94.23</v>
      </c>
      <c r="K22" s="377" t="s">
        <v>1659</v>
      </c>
      <c r="L22" s="377" t="s">
        <v>1612</v>
      </c>
    </row>
    <row r="23" spans="1:12" ht="13.9" customHeight="1" x14ac:dyDescent="0.2">
      <c r="A23" s="130" t="s">
        <v>25</v>
      </c>
      <c r="B23" s="96" t="s">
        <v>553</v>
      </c>
      <c r="C23" s="96" t="s">
        <v>1687</v>
      </c>
      <c r="D23" s="96" t="s">
        <v>1687</v>
      </c>
      <c r="E23" s="96" t="s">
        <v>353</v>
      </c>
      <c r="F23" s="96" t="s">
        <v>553</v>
      </c>
      <c r="G23" s="96" t="s">
        <v>353</v>
      </c>
      <c r="H23" s="470"/>
      <c r="I23" s="470">
        <v>100</v>
      </c>
      <c r="J23" s="470"/>
      <c r="K23" s="96" t="s">
        <v>1619</v>
      </c>
      <c r="L23" s="96"/>
    </row>
    <row r="24" spans="1:12" ht="24.6" customHeight="1" thickBot="1" x14ac:dyDescent="0.25">
      <c r="A24" s="382" t="s">
        <v>26</v>
      </c>
      <c r="B24" s="383">
        <f>B20+B21+B22+B23</f>
        <v>222970</v>
      </c>
      <c r="C24" s="383">
        <f t="shared" ref="C24:G24" si="1">C20+C21+C22+C23</f>
        <v>144023</v>
      </c>
      <c r="D24" s="383">
        <f t="shared" si="1"/>
        <v>90678</v>
      </c>
      <c r="E24" s="383">
        <f t="shared" si="1"/>
        <v>1132480</v>
      </c>
      <c r="F24" s="383">
        <f t="shared" si="1"/>
        <v>117843</v>
      </c>
      <c r="G24" s="383">
        <f t="shared" si="1"/>
        <v>106239</v>
      </c>
      <c r="H24" s="517">
        <f>E24/D24</f>
        <v>12.489027106905754</v>
      </c>
      <c r="I24" s="517">
        <f>F24/B24*100</f>
        <v>52.851504686729157</v>
      </c>
      <c r="J24" s="517">
        <f>G24/F24*100</f>
        <v>90.1530001782032</v>
      </c>
      <c r="K24" s="384">
        <f>(K4+K5+K6+K7+K8+K9+K10+K11+K12+K13+K14+K15+K16+K17+K18+K19+K21+K22+K23)/19</f>
        <v>28.368421052631579</v>
      </c>
      <c r="L24" s="383">
        <v>22</v>
      </c>
    </row>
    <row r="25" spans="1:12" ht="38.25" customHeight="1" thickBot="1" x14ac:dyDescent="0.25">
      <c r="A25" s="652" t="s">
        <v>1688</v>
      </c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</row>
    <row r="26" spans="1:12" ht="160.9" customHeight="1" thickBot="1" x14ac:dyDescent="0.25">
      <c r="A26" s="374" t="s">
        <v>155</v>
      </c>
      <c r="B26" s="375" t="s">
        <v>222</v>
      </c>
      <c r="C26" s="375" t="s">
        <v>221</v>
      </c>
      <c r="D26" s="375" t="s">
        <v>220</v>
      </c>
      <c r="E26" s="375" t="s">
        <v>219</v>
      </c>
      <c r="F26" s="375" t="s">
        <v>218</v>
      </c>
      <c r="G26" s="375" t="s">
        <v>217</v>
      </c>
      <c r="H26" s="374" t="s">
        <v>216</v>
      </c>
      <c r="I26" s="374" t="s">
        <v>215</v>
      </c>
      <c r="J26" s="374" t="s">
        <v>214</v>
      </c>
      <c r="K26" s="374" t="s">
        <v>213</v>
      </c>
      <c r="L26" s="374" t="s">
        <v>212</v>
      </c>
    </row>
    <row r="27" spans="1:12" ht="14.25" thickTop="1" thickBot="1" x14ac:dyDescent="0.25">
      <c r="A27" s="85" t="s">
        <v>1689</v>
      </c>
      <c r="B27" s="85" t="s">
        <v>1690</v>
      </c>
      <c r="C27" s="85" t="s">
        <v>1691</v>
      </c>
      <c r="D27" s="85" t="s">
        <v>1692</v>
      </c>
      <c r="E27" s="85" t="s">
        <v>1693</v>
      </c>
      <c r="F27" s="85" t="s">
        <v>1694</v>
      </c>
      <c r="G27" s="85" t="s">
        <v>1695</v>
      </c>
      <c r="H27" s="85" t="s">
        <v>1696</v>
      </c>
      <c r="I27" s="85" t="s">
        <v>1697</v>
      </c>
      <c r="J27" s="85" t="s">
        <v>1698</v>
      </c>
      <c r="K27" s="85" t="s">
        <v>1699</v>
      </c>
      <c r="L27" s="85" t="s">
        <v>1700</v>
      </c>
    </row>
    <row r="28" spans="1:12" ht="13.9" customHeight="1" thickTop="1" x14ac:dyDescent="0.2">
      <c r="A28" s="376" t="s">
        <v>90</v>
      </c>
      <c r="B28" s="377" t="s">
        <v>1701</v>
      </c>
      <c r="C28" s="377" t="s">
        <v>1702</v>
      </c>
      <c r="D28" s="377" t="s">
        <v>1703</v>
      </c>
      <c r="E28" s="377" t="s">
        <v>1704</v>
      </c>
      <c r="F28" s="377" t="s">
        <v>1705</v>
      </c>
      <c r="G28" s="377" t="s">
        <v>1706</v>
      </c>
      <c r="H28" s="515">
        <v>10</v>
      </c>
      <c r="I28" s="515">
        <v>84.13</v>
      </c>
      <c r="J28" s="515">
        <v>68.59</v>
      </c>
      <c r="K28" s="377" t="s">
        <v>1707</v>
      </c>
      <c r="L28" s="377" t="s">
        <v>1612</v>
      </c>
    </row>
    <row r="29" spans="1:12" ht="13.9" customHeight="1" x14ac:dyDescent="0.2">
      <c r="A29" s="389" t="s">
        <v>91</v>
      </c>
      <c r="B29" s="386" t="s">
        <v>1708</v>
      </c>
      <c r="C29" s="386" t="s">
        <v>1709</v>
      </c>
      <c r="D29" s="386" t="s">
        <v>1710</v>
      </c>
      <c r="E29" s="386" t="s">
        <v>1711</v>
      </c>
      <c r="F29" s="386" t="s">
        <v>1712</v>
      </c>
      <c r="G29" s="386" t="s">
        <v>1713</v>
      </c>
      <c r="H29" s="518">
        <v>4.5</v>
      </c>
      <c r="I29" s="518">
        <v>58.52</v>
      </c>
      <c r="J29" s="518">
        <v>95.41</v>
      </c>
      <c r="K29" s="386" t="s">
        <v>1619</v>
      </c>
      <c r="L29" s="386" t="s">
        <v>1612</v>
      </c>
    </row>
    <row r="30" spans="1:12" ht="13.9" customHeight="1" x14ac:dyDescent="0.2">
      <c r="A30" s="376" t="s">
        <v>92</v>
      </c>
      <c r="B30" s="377" t="s">
        <v>1714</v>
      </c>
      <c r="C30" s="377" t="s">
        <v>1715</v>
      </c>
      <c r="D30" s="377" t="s">
        <v>353</v>
      </c>
      <c r="E30" s="377" t="s">
        <v>353</v>
      </c>
      <c r="F30" s="377" t="s">
        <v>353</v>
      </c>
      <c r="G30" s="377" t="s">
        <v>353</v>
      </c>
      <c r="H30" s="515"/>
      <c r="I30" s="515"/>
      <c r="J30" s="515"/>
      <c r="K30" s="377"/>
      <c r="L30" s="377"/>
    </row>
    <row r="31" spans="1:12" ht="13.9" customHeight="1" x14ac:dyDescent="0.2">
      <c r="A31" s="385" t="s">
        <v>93</v>
      </c>
      <c r="B31" s="386" t="s">
        <v>779</v>
      </c>
      <c r="C31" s="386" t="s">
        <v>1716</v>
      </c>
      <c r="D31" s="386" t="s">
        <v>1717</v>
      </c>
      <c r="E31" s="386" t="s">
        <v>1718</v>
      </c>
      <c r="F31" s="386" t="s">
        <v>1719</v>
      </c>
      <c r="G31" s="386" t="s">
        <v>1720</v>
      </c>
      <c r="H31" s="518">
        <v>5.81</v>
      </c>
      <c r="I31" s="518">
        <v>12.85</v>
      </c>
      <c r="J31" s="518">
        <v>87.98</v>
      </c>
      <c r="K31" s="386" t="s">
        <v>1611</v>
      </c>
      <c r="L31" s="386" t="s">
        <v>1612</v>
      </c>
    </row>
    <row r="32" spans="1:12" ht="13.9" customHeight="1" x14ac:dyDescent="0.2">
      <c r="A32" s="376" t="s">
        <v>94</v>
      </c>
      <c r="B32" s="377" t="s">
        <v>1721</v>
      </c>
      <c r="C32" s="377" t="s">
        <v>1722</v>
      </c>
      <c r="D32" s="377" t="s">
        <v>1722</v>
      </c>
      <c r="E32" s="377" t="s">
        <v>479</v>
      </c>
      <c r="F32" s="377" t="s">
        <v>1722</v>
      </c>
      <c r="G32" s="377" t="s">
        <v>1722</v>
      </c>
      <c r="H32" s="515">
        <v>0</v>
      </c>
      <c r="I32" s="515">
        <v>73.709999999999994</v>
      </c>
      <c r="J32" s="515">
        <v>100</v>
      </c>
      <c r="K32" s="377" t="s">
        <v>1619</v>
      </c>
      <c r="L32" s="377" t="s">
        <v>1612</v>
      </c>
    </row>
    <row r="33" spans="1:12" ht="13.9" customHeight="1" x14ac:dyDescent="0.2">
      <c r="A33" s="385" t="s">
        <v>95</v>
      </c>
      <c r="B33" s="386" t="s">
        <v>1723</v>
      </c>
      <c r="C33" s="386" t="s">
        <v>1724</v>
      </c>
      <c r="D33" s="386" t="s">
        <v>1725</v>
      </c>
      <c r="E33" s="386" t="s">
        <v>1726</v>
      </c>
      <c r="F33" s="386" t="s">
        <v>1727</v>
      </c>
      <c r="G33" s="386" t="s">
        <v>1728</v>
      </c>
      <c r="H33" s="518">
        <v>0.96</v>
      </c>
      <c r="I33" s="518">
        <v>65.36</v>
      </c>
      <c r="J33" s="518">
        <v>76.16</v>
      </c>
      <c r="K33" s="386" t="s">
        <v>1619</v>
      </c>
      <c r="L33" s="386" t="s">
        <v>1612</v>
      </c>
    </row>
    <row r="34" spans="1:12" ht="13.9" customHeight="1" x14ac:dyDescent="0.2">
      <c r="A34" s="376" t="s">
        <v>96</v>
      </c>
      <c r="B34" s="377">
        <v>5182</v>
      </c>
      <c r="C34" s="377">
        <v>4005</v>
      </c>
      <c r="D34" s="377">
        <v>3678</v>
      </c>
      <c r="E34" s="377">
        <v>30527</v>
      </c>
      <c r="F34" s="377">
        <v>4521</v>
      </c>
      <c r="G34" s="377">
        <v>2934</v>
      </c>
      <c r="H34" s="515">
        <v>8.3000000000000007</v>
      </c>
      <c r="I34" s="515">
        <v>87.24</v>
      </c>
      <c r="J34" s="515">
        <v>64.900000000000006</v>
      </c>
      <c r="K34" s="377">
        <v>40</v>
      </c>
      <c r="L34" s="377">
        <v>22</v>
      </c>
    </row>
    <row r="35" spans="1:12" ht="13.9" customHeight="1" x14ac:dyDescent="0.2">
      <c r="A35" s="385" t="s">
        <v>97</v>
      </c>
      <c r="B35" s="386">
        <v>5996</v>
      </c>
      <c r="C35" s="386">
        <v>4175</v>
      </c>
      <c r="D35" s="386">
        <v>0</v>
      </c>
      <c r="E35" s="386">
        <v>0</v>
      </c>
      <c r="F35" s="386">
        <v>0</v>
      </c>
      <c r="G35" s="386">
        <v>0</v>
      </c>
      <c r="H35" s="518"/>
      <c r="I35" s="518"/>
      <c r="J35" s="518"/>
      <c r="K35" s="386">
        <v>8</v>
      </c>
      <c r="L35" s="386"/>
    </row>
    <row r="36" spans="1:12" ht="13.9" customHeight="1" x14ac:dyDescent="0.2">
      <c r="A36" s="376" t="s">
        <v>98</v>
      </c>
      <c r="B36" s="377" t="s">
        <v>1729</v>
      </c>
      <c r="C36" s="377" t="s">
        <v>1730</v>
      </c>
      <c r="D36" s="377" t="s">
        <v>1730</v>
      </c>
      <c r="E36" s="377" t="s">
        <v>1731</v>
      </c>
      <c r="F36" s="377" t="s">
        <v>1732</v>
      </c>
      <c r="G36" s="377" t="s">
        <v>1733</v>
      </c>
      <c r="H36" s="515">
        <v>11.53</v>
      </c>
      <c r="I36" s="515">
        <v>93.1</v>
      </c>
      <c r="J36" s="515">
        <v>93.75</v>
      </c>
      <c r="K36" s="377" t="s">
        <v>1638</v>
      </c>
      <c r="L36" s="377" t="s">
        <v>1612</v>
      </c>
    </row>
    <row r="37" spans="1:12" ht="13.9" customHeight="1" x14ac:dyDescent="0.2">
      <c r="A37" s="385" t="s">
        <v>99</v>
      </c>
      <c r="B37" s="386" t="s">
        <v>1734</v>
      </c>
      <c r="C37" s="386" t="s">
        <v>1735</v>
      </c>
      <c r="D37" s="386" t="s">
        <v>1736</v>
      </c>
      <c r="E37" s="386" t="s">
        <v>1737</v>
      </c>
      <c r="F37" s="386" t="s">
        <v>1738</v>
      </c>
      <c r="G37" s="386" t="s">
        <v>1739</v>
      </c>
      <c r="H37" s="518">
        <v>14.73</v>
      </c>
      <c r="I37" s="518">
        <v>93.94</v>
      </c>
      <c r="J37" s="518">
        <v>90.97</v>
      </c>
      <c r="K37" s="386" t="s">
        <v>1619</v>
      </c>
      <c r="L37" s="386" t="s">
        <v>1612</v>
      </c>
    </row>
    <row r="38" spans="1:12" ht="13.9" customHeight="1" x14ac:dyDescent="0.2">
      <c r="A38" s="376" t="s">
        <v>100</v>
      </c>
      <c r="B38" s="377" t="s">
        <v>1740</v>
      </c>
      <c r="C38" s="377" t="s">
        <v>1741</v>
      </c>
      <c r="D38" s="377" t="s">
        <v>1742</v>
      </c>
      <c r="E38" s="377" t="s">
        <v>1743</v>
      </c>
      <c r="F38" s="377" t="s">
        <v>1744</v>
      </c>
      <c r="G38" s="377" t="s">
        <v>1745</v>
      </c>
      <c r="H38" s="515">
        <v>9.73</v>
      </c>
      <c r="I38" s="515">
        <v>79.86</v>
      </c>
      <c r="J38" s="515">
        <v>62.83</v>
      </c>
      <c r="K38" s="377" t="s">
        <v>1619</v>
      </c>
      <c r="L38" s="377" t="s">
        <v>1612</v>
      </c>
    </row>
    <row r="39" spans="1:12" ht="13.9" customHeight="1" x14ac:dyDescent="0.2">
      <c r="A39" s="385" t="s">
        <v>101</v>
      </c>
      <c r="B39" s="386" t="s">
        <v>1746</v>
      </c>
      <c r="C39" s="386" t="s">
        <v>1747</v>
      </c>
      <c r="D39" s="386" t="s">
        <v>1748</v>
      </c>
      <c r="E39" s="386" t="s">
        <v>1749</v>
      </c>
      <c r="F39" s="386" t="s">
        <v>1750</v>
      </c>
      <c r="G39" s="386" t="s">
        <v>1751</v>
      </c>
      <c r="H39" s="518">
        <v>21</v>
      </c>
      <c r="I39" s="518">
        <v>79.239999999999995</v>
      </c>
      <c r="J39" s="518">
        <v>98.49</v>
      </c>
      <c r="K39" s="386" t="s">
        <v>1619</v>
      </c>
      <c r="L39" s="386" t="s">
        <v>1612</v>
      </c>
    </row>
    <row r="40" spans="1:12" ht="13.9" customHeight="1" x14ac:dyDescent="0.2">
      <c r="A40" s="376" t="s">
        <v>102</v>
      </c>
      <c r="B40" s="377" t="s">
        <v>666</v>
      </c>
      <c r="C40" s="377" t="s">
        <v>1752</v>
      </c>
      <c r="D40" s="377" t="s">
        <v>353</v>
      </c>
      <c r="E40" s="377" t="s">
        <v>353</v>
      </c>
      <c r="F40" s="377" t="s">
        <v>353</v>
      </c>
      <c r="G40" s="377" t="s">
        <v>353</v>
      </c>
      <c r="H40" s="515"/>
      <c r="I40" s="515"/>
      <c r="J40" s="515"/>
      <c r="K40" s="377" t="s">
        <v>1659</v>
      </c>
      <c r="L40" s="377" t="s">
        <v>1659</v>
      </c>
    </row>
    <row r="41" spans="1:12" ht="13.9" customHeight="1" x14ac:dyDescent="0.2">
      <c r="A41" s="385" t="s">
        <v>152</v>
      </c>
      <c r="B41" s="386" t="s">
        <v>1753</v>
      </c>
      <c r="C41" s="386" t="s">
        <v>1754</v>
      </c>
      <c r="D41" s="386" t="s">
        <v>1755</v>
      </c>
      <c r="E41" s="386" t="s">
        <v>353</v>
      </c>
      <c r="F41" s="386" t="s">
        <v>1756</v>
      </c>
      <c r="G41" s="386" t="s">
        <v>1757</v>
      </c>
      <c r="H41" s="518"/>
      <c r="I41" s="518">
        <v>91.81</v>
      </c>
      <c r="J41" s="518">
        <v>74.66</v>
      </c>
      <c r="K41" s="386" t="s">
        <v>1619</v>
      </c>
      <c r="L41" s="386"/>
    </row>
    <row r="42" spans="1:12" ht="13.9" customHeight="1" x14ac:dyDescent="0.2">
      <c r="A42" s="395" t="s">
        <v>105</v>
      </c>
      <c r="B42" s="377" t="s">
        <v>999</v>
      </c>
      <c r="C42" s="377" t="s">
        <v>1758</v>
      </c>
      <c r="D42" s="377" t="s">
        <v>536</v>
      </c>
      <c r="E42" s="377" t="s">
        <v>384</v>
      </c>
      <c r="F42" s="377" t="s">
        <v>1759</v>
      </c>
      <c r="G42" s="377" t="s">
        <v>1760</v>
      </c>
      <c r="H42" s="515">
        <v>1.23</v>
      </c>
      <c r="I42" s="515">
        <v>10.38</v>
      </c>
      <c r="J42" s="515">
        <v>43.49</v>
      </c>
      <c r="K42" s="377" t="s">
        <v>1638</v>
      </c>
      <c r="L42" s="377"/>
    </row>
    <row r="43" spans="1:12" ht="27" customHeight="1" x14ac:dyDescent="0.2">
      <c r="A43" s="378" t="s">
        <v>106</v>
      </c>
      <c r="B43" s="387">
        <f t="shared" ref="B43:G43" si="2">B28+B29+B30+B31+B32+B33+B34+B35+B36+B37+B38+B39+B40+B41+B42</f>
        <v>142085</v>
      </c>
      <c r="C43" s="387">
        <f t="shared" si="2"/>
        <v>103266</v>
      </c>
      <c r="D43" s="387">
        <f t="shared" si="2"/>
        <v>60497</v>
      </c>
      <c r="E43" s="387">
        <f t="shared" si="2"/>
        <v>438513</v>
      </c>
      <c r="F43" s="387">
        <f t="shared" si="2"/>
        <v>79829</v>
      </c>
      <c r="G43" s="387">
        <f t="shared" si="2"/>
        <v>66338</v>
      </c>
      <c r="H43" s="519">
        <f>E43/D43</f>
        <v>7.2485081904887849</v>
      </c>
      <c r="I43" s="519">
        <f>F43/B43*100</f>
        <v>56.183974381532188</v>
      </c>
      <c r="J43" s="519">
        <f>G43/F43*100</f>
        <v>83.100126520437428</v>
      </c>
      <c r="K43" s="380">
        <f>(K28+K29+K30+K31+K32+K33+K34+K35+K36+K37+K38+K39+K40+K41+K42)/16</f>
        <v>26.4375</v>
      </c>
      <c r="L43" s="387">
        <v>22</v>
      </c>
    </row>
    <row r="44" spans="1:12" ht="13.9" customHeight="1" x14ac:dyDescent="0.2">
      <c r="A44" s="388" t="s">
        <v>24</v>
      </c>
      <c r="B44" s="386" t="s">
        <v>1761</v>
      </c>
      <c r="C44" s="386" t="s">
        <v>1762</v>
      </c>
      <c r="D44" s="386" t="s">
        <v>1763</v>
      </c>
      <c r="E44" s="386" t="s">
        <v>1764</v>
      </c>
      <c r="F44" s="386" t="s">
        <v>1765</v>
      </c>
      <c r="G44" s="386" t="s">
        <v>1766</v>
      </c>
      <c r="H44" s="518">
        <v>4.67</v>
      </c>
      <c r="I44" s="518">
        <v>60.66</v>
      </c>
      <c r="J44" s="518">
        <v>99.75</v>
      </c>
      <c r="K44" s="386" t="s">
        <v>1619</v>
      </c>
      <c r="L44" s="386" t="s">
        <v>1612</v>
      </c>
    </row>
    <row r="45" spans="1:12" ht="13.9" customHeight="1" x14ac:dyDescent="0.2">
      <c r="A45" s="381" t="s">
        <v>23</v>
      </c>
      <c r="B45" s="377" t="s">
        <v>1767</v>
      </c>
      <c r="C45" s="377" t="s">
        <v>1768</v>
      </c>
      <c r="D45" s="377" t="s">
        <v>1769</v>
      </c>
      <c r="E45" s="377" t="s">
        <v>353</v>
      </c>
      <c r="F45" s="377" t="s">
        <v>1770</v>
      </c>
      <c r="G45" s="377" t="s">
        <v>1771</v>
      </c>
      <c r="H45" s="515"/>
      <c r="I45" s="515">
        <v>72.75</v>
      </c>
      <c r="J45" s="515">
        <v>93.07</v>
      </c>
      <c r="K45" s="377" t="s">
        <v>1659</v>
      </c>
      <c r="L45" s="377" t="s">
        <v>1612</v>
      </c>
    </row>
    <row r="46" spans="1:12" ht="13.9" customHeight="1" x14ac:dyDescent="0.2">
      <c r="A46" s="388" t="s">
        <v>25</v>
      </c>
      <c r="B46" s="386" t="s">
        <v>1772</v>
      </c>
      <c r="C46" s="386" t="s">
        <v>1773</v>
      </c>
      <c r="D46" s="386" t="s">
        <v>1773</v>
      </c>
      <c r="E46" s="386" t="s">
        <v>353</v>
      </c>
      <c r="F46" s="386" t="s">
        <v>1772</v>
      </c>
      <c r="G46" s="386" t="s">
        <v>353</v>
      </c>
      <c r="H46" s="518"/>
      <c r="I46" s="518">
        <v>100</v>
      </c>
      <c r="J46" s="518"/>
      <c r="K46" s="386" t="s">
        <v>1619</v>
      </c>
      <c r="L46" s="386"/>
    </row>
    <row r="47" spans="1:12" ht="24.6" customHeight="1" thickBot="1" x14ac:dyDescent="0.25">
      <c r="A47" s="382" t="s">
        <v>26</v>
      </c>
      <c r="B47" s="383">
        <f>B43+B44+B45+B46</f>
        <v>158055</v>
      </c>
      <c r="C47" s="383">
        <f t="shared" ref="C47:G47" si="3">C43+C44+C45+C46</f>
        <v>114106</v>
      </c>
      <c r="D47" s="383">
        <f t="shared" si="3"/>
        <v>68974</v>
      </c>
      <c r="E47" s="383">
        <f t="shared" si="3"/>
        <v>457806</v>
      </c>
      <c r="F47" s="383">
        <f t="shared" si="3"/>
        <v>91312</v>
      </c>
      <c r="G47" s="383">
        <f t="shared" si="3"/>
        <v>74251</v>
      </c>
      <c r="H47" s="517">
        <f>E47/D47</f>
        <v>6.6373706034157802</v>
      </c>
      <c r="I47" s="517">
        <f>F47/B47*100</f>
        <v>57.772294454462056</v>
      </c>
      <c r="J47" s="517">
        <f>G47/F47*100</f>
        <v>81.315708778692823</v>
      </c>
      <c r="K47" s="384">
        <f>(K28+K29+K30+K31+K32+K33+K34+K35+K36+K37+K38+K39+K40+K41+K42+K44+K45+K46)/19</f>
        <v>26.473684210526315</v>
      </c>
      <c r="L47" s="383">
        <v>22</v>
      </c>
    </row>
    <row r="48" spans="1:12" ht="43.5" customHeight="1" thickBot="1" x14ac:dyDescent="0.25">
      <c r="A48" s="363" t="s">
        <v>1774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</row>
    <row r="49" spans="1:12" ht="156" customHeight="1" x14ac:dyDescent="0.2">
      <c r="A49" s="374" t="s">
        <v>155</v>
      </c>
      <c r="B49" s="375" t="s">
        <v>222</v>
      </c>
      <c r="C49" s="375" t="s">
        <v>221</v>
      </c>
      <c r="D49" s="375" t="s">
        <v>220</v>
      </c>
      <c r="E49" s="375" t="s">
        <v>219</v>
      </c>
      <c r="F49" s="375" t="s">
        <v>218</v>
      </c>
      <c r="G49" s="375" t="s">
        <v>217</v>
      </c>
      <c r="H49" s="374" t="s">
        <v>216</v>
      </c>
      <c r="I49" s="374" t="s">
        <v>215</v>
      </c>
      <c r="J49" s="374" t="s">
        <v>214</v>
      </c>
      <c r="K49" s="374" t="s">
        <v>213</v>
      </c>
      <c r="L49" s="374" t="s">
        <v>212</v>
      </c>
    </row>
    <row r="50" spans="1:12" ht="12" customHeight="1" x14ac:dyDescent="0.2">
      <c r="A50" s="132">
        <v>1</v>
      </c>
      <c r="B50" s="132">
        <v>2</v>
      </c>
      <c r="C50" s="132">
        <v>3</v>
      </c>
      <c r="D50" s="132">
        <v>4</v>
      </c>
      <c r="E50" s="132">
        <v>5</v>
      </c>
      <c r="F50" s="132">
        <v>6</v>
      </c>
      <c r="G50" s="132">
        <v>7</v>
      </c>
      <c r="H50" s="132">
        <v>8</v>
      </c>
      <c r="I50" s="132">
        <v>9</v>
      </c>
      <c r="J50" s="132">
        <v>10</v>
      </c>
      <c r="K50" s="132">
        <v>11</v>
      </c>
      <c r="L50" s="132">
        <v>12</v>
      </c>
    </row>
    <row r="51" spans="1:12" ht="13.9" customHeight="1" x14ac:dyDescent="0.2">
      <c r="A51" s="376" t="s">
        <v>90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</row>
    <row r="52" spans="1:12" ht="13.9" customHeight="1" x14ac:dyDescent="0.2">
      <c r="A52" s="129" t="s">
        <v>91</v>
      </c>
      <c r="B52" s="96" t="s">
        <v>1775</v>
      </c>
      <c r="C52" s="96" t="s">
        <v>1776</v>
      </c>
      <c r="D52" s="96" t="s">
        <v>1777</v>
      </c>
      <c r="E52" s="96" t="s">
        <v>1778</v>
      </c>
      <c r="F52" s="96" t="s">
        <v>1779</v>
      </c>
      <c r="G52" s="96" t="s">
        <v>1780</v>
      </c>
      <c r="H52" s="470">
        <v>2.0099999999999998</v>
      </c>
      <c r="I52" s="470">
        <v>50.41</v>
      </c>
      <c r="J52" s="470">
        <v>97.89</v>
      </c>
      <c r="K52" s="96" t="s">
        <v>1619</v>
      </c>
      <c r="L52" s="96" t="s">
        <v>1612</v>
      </c>
    </row>
    <row r="53" spans="1:12" ht="13.9" customHeight="1" x14ac:dyDescent="0.2">
      <c r="A53" s="376" t="s">
        <v>92</v>
      </c>
      <c r="B53" s="377" t="s">
        <v>1781</v>
      </c>
      <c r="C53" s="377" t="s">
        <v>1782</v>
      </c>
      <c r="D53" s="377" t="s">
        <v>353</v>
      </c>
      <c r="E53" s="377" t="s">
        <v>353</v>
      </c>
      <c r="F53" s="377" t="s">
        <v>353</v>
      </c>
      <c r="G53" s="377" t="s">
        <v>353</v>
      </c>
      <c r="H53" s="515"/>
      <c r="I53" s="515"/>
      <c r="J53" s="515"/>
      <c r="K53" s="377"/>
      <c r="L53" s="377"/>
    </row>
    <row r="54" spans="1:12" ht="13.9" customHeight="1" x14ac:dyDescent="0.2">
      <c r="A54" s="128" t="s">
        <v>93</v>
      </c>
      <c r="B54" s="96" t="s">
        <v>1783</v>
      </c>
      <c r="C54" s="96" t="s">
        <v>1784</v>
      </c>
      <c r="D54" s="96" t="s">
        <v>1785</v>
      </c>
      <c r="E54" s="96" t="s">
        <v>1786</v>
      </c>
      <c r="F54" s="96" t="s">
        <v>1787</v>
      </c>
      <c r="G54" s="96" t="s">
        <v>1787</v>
      </c>
      <c r="H54" s="470">
        <v>6</v>
      </c>
      <c r="I54" s="470">
        <v>8.7200000000000006</v>
      </c>
      <c r="J54" s="470">
        <v>100</v>
      </c>
      <c r="K54" s="96" t="s">
        <v>1611</v>
      </c>
      <c r="L54" s="96" t="s">
        <v>1612</v>
      </c>
    </row>
    <row r="55" spans="1:12" ht="13.9" customHeight="1" x14ac:dyDescent="0.2">
      <c r="A55" s="376" t="s">
        <v>94</v>
      </c>
      <c r="B55" s="377" t="s">
        <v>1788</v>
      </c>
      <c r="C55" s="377" t="s">
        <v>1789</v>
      </c>
      <c r="D55" s="377" t="s">
        <v>1789</v>
      </c>
      <c r="E55" s="377" t="s">
        <v>506</v>
      </c>
      <c r="F55" s="377" t="s">
        <v>1789</v>
      </c>
      <c r="G55" s="377" t="s">
        <v>1789</v>
      </c>
      <c r="H55" s="515">
        <v>0</v>
      </c>
      <c r="I55" s="515">
        <v>65.97</v>
      </c>
      <c r="J55" s="515">
        <v>100</v>
      </c>
      <c r="K55" s="377" t="s">
        <v>1619</v>
      </c>
      <c r="L55" s="377" t="s">
        <v>1612</v>
      </c>
    </row>
    <row r="56" spans="1:12" ht="13.9" customHeight="1" x14ac:dyDescent="0.2">
      <c r="A56" s="128" t="s">
        <v>95</v>
      </c>
      <c r="B56" s="96" t="s">
        <v>1790</v>
      </c>
      <c r="C56" s="96" t="s">
        <v>1791</v>
      </c>
      <c r="D56" s="96" t="s">
        <v>1792</v>
      </c>
      <c r="E56" s="96" t="s">
        <v>1793</v>
      </c>
      <c r="F56" s="96" t="s">
        <v>1794</v>
      </c>
      <c r="G56" s="96" t="s">
        <v>1794</v>
      </c>
      <c r="H56" s="470">
        <v>1.93</v>
      </c>
      <c r="I56" s="470">
        <v>59.8</v>
      </c>
      <c r="J56" s="470">
        <v>100</v>
      </c>
      <c r="K56" s="96" t="s">
        <v>1619</v>
      </c>
      <c r="L56" s="96" t="s">
        <v>1612</v>
      </c>
    </row>
    <row r="57" spans="1:12" ht="13.9" customHeight="1" x14ac:dyDescent="0.2">
      <c r="A57" s="376" t="s">
        <v>96</v>
      </c>
      <c r="B57" s="377">
        <v>7568</v>
      </c>
      <c r="C57" s="377">
        <v>5989</v>
      </c>
      <c r="D57" s="377">
        <v>5989</v>
      </c>
      <c r="E57" s="377">
        <v>67187</v>
      </c>
      <c r="F57" s="377">
        <v>7112</v>
      </c>
      <c r="G57" s="377">
        <v>6720</v>
      </c>
      <c r="H57" s="515">
        <v>11.22</v>
      </c>
      <c r="I57" s="515">
        <v>93.97</v>
      </c>
      <c r="J57" s="515">
        <v>94.49</v>
      </c>
      <c r="K57" s="377">
        <v>40</v>
      </c>
      <c r="L57" s="377">
        <v>22</v>
      </c>
    </row>
    <row r="58" spans="1:12" ht="13.9" customHeight="1" x14ac:dyDescent="0.2">
      <c r="A58" s="128" t="s">
        <v>97</v>
      </c>
      <c r="B58" s="96">
        <v>3214</v>
      </c>
      <c r="C58" s="96">
        <v>2271</v>
      </c>
      <c r="D58" s="96"/>
      <c r="E58" s="96"/>
      <c r="F58" s="96"/>
      <c r="G58" s="96"/>
      <c r="H58" s="470"/>
      <c r="I58" s="470"/>
      <c r="J58" s="470"/>
      <c r="K58" s="96">
        <v>8</v>
      </c>
      <c r="L58" s="96"/>
    </row>
    <row r="59" spans="1:12" ht="13.9" customHeight="1" x14ac:dyDescent="0.2">
      <c r="A59" s="376" t="s">
        <v>98</v>
      </c>
      <c r="B59" s="377" t="s">
        <v>1795</v>
      </c>
      <c r="C59" s="377" t="s">
        <v>1796</v>
      </c>
      <c r="D59" s="377" t="s">
        <v>1797</v>
      </c>
      <c r="E59" s="377" t="s">
        <v>1798</v>
      </c>
      <c r="F59" s="377" t="s">
        <v>1797</v>
      </c>
      <c r="G59" s="377" t="s">
        <v>1799</v>
      </c>
      <c r="H59" s="515">
        <v>1.1599999999999999</v>
      </c>
      <c r="I59" s="515">
        <v>66.14</v>
      </c>
      <c r="J59" s="515">
        <v>90.56</v>
      </c>
      <c r="K59" s="377" t="s">
        <v>1638</v>
      </c>
      <c r="L59" s="377" t="s">
        <v>1612</v>
      </c>
    </row>
    <row r="60" spans="1:12" ht="13.9" customHeight="1" x14ac:dyDescent="0.2">
      <c r="A60" s="128" t="s">
        <v>99</v>
      </c>
      <c r="B60" s="96" t="s">
        <v>1765</v>
      </c>
      <c r="C60" s="96" t="s">
        <v>1800</v>
      </c>
      <c r="D60" s="96" t="s">
        <v>1801</v>
      </c>
      <c r="E60" s="96" t="s">
        <v>1802</v>
      </c>
      <c r="F60" s="96" t="s">
        <v>1803</v>
      </c>
      <c r="G60" s="96" t="s">
        <v>1804</v>
      </c>
      <c r="H60" s="470">
        <v>13</v>
      </c>
      <c r="I60" s="470">
        <v>80.22</v>
      </c>
      <c r="J60" s="470">
        <v>99.74</v>
      </c>
      <c r="K60" s="96" t="s">
        <v>1619</v>
      </c>
      <c r="L60" s="96" t="s">
        <v>1612</v>
      </c>
    </row>
    <row r="61" spans="1:12" ht="13.9" customHeight="1" x14ac:dyDescent="0.2">
      <c r="A61" s="376" t="s">
        <v>100</v>
      </c>
      <c r="B61" s="377" t="s">
        <v>1805</v>
      </c>
      <c r="C61" s="377" t="s">
        <v>1806</v>
      </c>
      <c r="D61" s="377" t="s">
        <v>1793</v>
      </c>
      <c r="E61" s="377" t="s">
        <v>1807</v>
      </c>
      <c r="F61" s="377" t="s">
        <v>1793</v>
      </c>
      <c r="G61" s="377" t="s">
        <v>1808</v>
      </c>
      <c r="H61" s="515">
        <v>6.43</v>
      </c>
      <c r="I61" s="515">
        <v>46.47</v>
      </c>
      <c r="J61" s="515">
        <v>98.31</v>
      </c>
      <c r="K61" s="377" t="s">
        <v>1619</v>
      </c>
      <c r="L61" s="377" t="s">
        <v>1612</v>
      </c>
    </row>
    <row r="62" spans="1:12" ht="13.9" customHeight="1" x14ac:dyDescent="0.2">
      <c r="A62" s="128" t="s">
        <v>101</v>
      </c>
      <c r="B62" s="96" t="s">
        <v>1809</v>
      </c>
      <c r="C62" s="96" t="s">
        <v>1810</v>
      </c>
      <c r="D62" s="96" t="s">
        <v>1811</v>
      </c>
      <c r="E62" s="96" t="s">
        <v>1811</v>
      </c>
      <c r="F62" s="96" t="s">
        <v>1812</v>
      </c>
      <c r="G62" s="96" t="s">
        <v>1813</v>
      </c>
      <c r="H62" s="470">
        <v>1</v>
      </c>
      <c r="I62" s="470">
        <v>82.99</v>
      </c>
      <c r="J62" s="470">
        <v>98.23</v>
      </c>
      <c r="K62" s="96" t="s">
        <v>1619</v>
      </c>
      <c r="L62" s="96" t="s">
        <v>1612</v>
      </c>
    </row>
    <row r="63" spans="1:12" ht="13.9" customHeight="1" x14ac:dyDescent="0.2">
      <c r="A63" s="376" t="s">
        <v>102</v>
      </c>
      <c r="B63" s="377" t="s">
        <v>1814</v>
      </c>
      <c r="C63" s="377" t="s">
        <v>1815</v>
      </c>
      <c r="D63" s="377" t="s">
        <v>353</v>
      </c>
      <c r="E63" s="377" t="s">
        <v>353</v>
      </c>
      <c r="F63" s="377" t="s">
        <v>353</v>
      </c>
      <c r="G63" s="377" t="s">
        <v>353</v>
      </c>
      <c r="H63" s="515"/>
      <c r="I63" s="515"/>
      <c r="J63" s="515"/>
      <c r="K63" s="377" t="s">
        <v>1659</v>
      </c>
      <c r="L63" s="377" t="s">
        <v>1659</v>
      </c>
    </row>
    <row r="64" spans="1:12" ht="13.9" customHeight="1" x14ac:dyDescent="0.2">
      <c r="A64" s="128" t="s">
        <v>152</v>
      </c>
      <c r="B64" s="96" t="s">
        <v>1816</v>
      </c>
      <c r="C64" s="96" t="s">
        <v>1817</v>
      </c>
      <c r="D64" s="96" t="s">
        <v>1818</v>
      </c>
      <c r="E64" s="96" t="s">
        <v>353</v>
      </c>
      <c r="F64" s="96" t="s">
        <v>1819</v>
      </c>
      <c r="G64" s="96" t="s">
        <v>1820</v>
      </c>
      <c r="H64" s="470"/>
      <c r="I64" s="470">
        <v>78.459999999999994</v>
      </c>
      <c r="J64" s="470">
        <v>73.849999999999994</v>
      </c>
      <c r="K64" s="96" t="s">
        <v>1619</v>
      </c>
      <c r="L64" s="96"/>
    </row>
    <row r="65" spans="1:14" ht="13.9" customHeight="1" x14ac:dyDescent="0.2">
      <c r="A65" s="381" t="s">
        <v>105</v>
      </c>
      <c r="B65" s="377" t="s">
        <v>1821</v>
      </c>
      <c r="C65" s="377" t="s">
        <v>1822</v>
      </c>
      <c r="D65" s="377" t="s">
        <v>1823</v>
      </c>
      <c r="E65" s="377" t="s">
        <v>1824</v>
      </c>
      <c r="F65" s="377" t="s">
        <v>1825</v>
      </c>
      <c r="G65" s="377" t="s">
        <v>1826</v>
      </c>
      <c r="H65" s="515">
        <v>0.97</v>
      </c>
      <c r="I65" s="515">
        <v>82.63</v>
      </c>
      <c r="J65" s="515">
        <v>79.73</v>
      </c>
      <c r="K65" s="377" t="s">
        <v>1638</v>
      </c>
      <c r="L65" s="377"/>
    </row>
    <row r="66" spans="1:14" ht="27" customHeight="1" x14ac:dyDescent="0.2">
      <c r="A66" s="378" t="s">
        <v>106</v>
      </c>
      <c r="B66" s="379">
        <f t="shared" ref="B66:G66" si="4">B52+B53+B54+B55+B56+B57+B58+B59+B60+B61+B62+B63+B64+B65</f>
        <v>141928</v>
      </c>
      <c r="C66" s="379">
        <f t="shared" si="4"/>
        <v>105245</v>
      </c>
      <c r="D66" s="379">
        <f t="shared" si="4"/>
        <v>70606</v>
      </c>
      <c r="E66" s="379">
        <f t="shared" si="4"/>
        <v>209707</v>
      </c>
      <c r="F66" s="379">
        <f t="shared" si="4"/>
        <v>84643</v>
      </c>
      <c r="G66" s="379">
        <f t="shared" si="4"/>
        <v>78235</v>
      </c>
      <c r="H66" s="516">
        <f>E66/D66</f>
        <v>2.9701016910744129</v>
      </c>
      <c r="I66" s="516">
        <f>F66/B66*100</f>
        <v>59.637985457415034</v>
      </c>
      <c r="J66" s="516">
        <f>G66/F66*100</f>
        <v>92.429379866025542</v>
      </c>
      <c r="K66" s="380">
        <f>(K52+K53+K54+K55+K56+K57+K58+K59+K60+K61+K62+K63+K64+K65)/16</f>
        <v>25.5625</v>
      </c>
      <c r="L66" s="379">
        <v>22</v>
      </c>
    </row>
    <row r="67" spans="1:14" ht="13.9" customHeight="1" x14ac:dyDescent="0.2">
      <c r="A67" s="130" t="s">
        <v>24</v>
      </c>
      <c r="B67" s="96" t="s">
        <v>1827</v>
      </c>
      <c r="C67" s="96" t="s">
        <v>561</v>
      </c>
      <c r="D67" s="96" t="s">
        <v>1828</v>
      </c>
      <c r="E67" s="96" t="s">
        <v>1829</v>
      </c>
      <c r="F67" s="96" t="s">
        <v>1830</v>
      </c>
      <c r="G67" s="96" t="s">
        <v>1831</v>
      </c>
      <c r="H67" s="470">
        <v>11.67</v>
      </c>
      <c r="I67" s="470">
        <v>88.19</v>
      </c>
      <c r="J67" s="470">
        <v>99.73</v>
      </c>
      <c r="K67" s="96" t="s">
        <v>1619</v>
      </c>
      <c r="L67" s="96" t="s">
        <v>1612</v>
      </c>
    </row>
    <row r="68" spans="1:14" ht="13.9" customHeight="1" x14ac:dyDescent="0.2">
      <c r="A68" s="381" t="s">
        <v>23</v>
      </c>
      <c r="B68" s="377" t="s">
        <v>1832</v>
      </c>
      <c r="C68" s="377" t="s">
        <v>1833</v>
      </c>
      <c r="D68" s="377" t="s">
        <v>802</v>
      </c>
      <c r="E68" s="377" t="s">
        <v>353</v>
      </c>
      <c r="F68" s="377" t="s">
        <v>1834</v>
      </c>
      <c r="G68" s="377" t="s">
        <v>1835</v>
      </c>
      <c r="H68" s="515"/>
      <c r="I68" s="515">
        <v>78</v>
      </c>
      <c r="J68" s="515">
        <v>96.89</v>
      </c>
      <c r="K68" s="377" t="s">
        <v>1659</v>
      </c>
      <c r="L68" s="377" t="s">
        <v>1612</v>
      </c>
    </row>
    <row r="69" spans="1:14" ht="13.9" customHeight="1" x14ac:dyDescent="0.2">
      <c r="A69" s="130" t="s">
        <v>25</v>
      </c>
      <c r="B69" s="96" t="s">
        <v>1836</v>
      </c>
      <c r="C69" s="96" t="s">
        <v>1837</v>
      </c>
      <c r="D69" s="96" t="s">
        <v>1837</v>
      </c>
      <c r="E69" s="96" t="s">
        <v>353</v>
      </c>
      <c r="F69" s="96" t="s">
        <v>1836</v>
      </c>
      <c r="G69" s="96" t="s">
        <v>353</v>
      </c>
      <c r="H69" s="470"/>
      <c r="I69" s="470">
        <v>100</v>
      </c>
      <c r="J69" s="470"/>
      <c r="K69" s="96" t="s">
        <v>1619</v>
      </c>
      <c r="L69" s="96"/>
    </row>
    <row r="70" spans="1:14" ht="24" customHeight="1" thickBot="1" x14ac:dyDescent="0.25">
      <c r="A70" s="382" t="s">
        <v>26</v>
      </c>
      <c r="B70" s="383">
        <f>B66+B67+B68+B69</f>
        <v>150495</v>
      </c>
      <c r="C70" s="383">
        <f t="shared" ref="C70:G70" si="5">C66+C67+C68+C69</f>
        <v>110528</v>
      </c>
      <c r="D70" s="383">
        <f t="shared" si="5"/>
        <v>75411</v>
      </c>
      <c r="E70" s="383">
        <f t="shared" si="5"/>
        <v>236533</v>
      </c>
      <c r="F70" s="383">
        <f t="shared" si="5"/>
        <v>92351</v>
      </c>
      <c r="G70" s="383">
        <f t="shared" si="5"/>
        <v>83359</v>
      </c>
      <c r="H70" s="517">
        <f>E70/D70</f>
        <v>3.1365848483642971</v>
      </c>
      <c r="I70" s="517">
        <f>F70/B70*100</f>
        <v>61.364829396325462</v>
      </c>
      <c r="J70" s="517">
        <f>G70/F70*100</f>
        <v>90.2632348323245</v>
      </c>
      <c r="K70" s="384">
        <f>(K52+K53+K54+K55+K56+K57+K58+K59+K60+K61+K62+K63+K64+K65+K67+K68+K69)/19</f>
        <v>25.736842105263158</v>
      </c>
      <c r="L70" s="383">
        <v>22</v>
      </c>
    </row>
    <row r="71" spans="1:14" ht="46.5" customHeight="1" thickBot="1" x14ac:dyDescent="0.3">
      <c r="A71" s="653" t="s">
        <v>1838</v>
      </c>
      <c r="B71" s="654"/>
      <c r="C71" s="654"/>
      <c r="D71" s="654"/>
      <c r="E71" s="654"/>
      <c r="F71" s="654"/>
      <c r="G71" s="654"/>
      <c r="H71" s="654"/>
      <c r="I71" s="654"/>
      <c r="J71" s="654"/>
      <c r="K71" s="654"/>
      <c r="L71" s="654"/>
    </row>
    <row r="72" spans="1:14" ht="141" thickBot="1" x14ac:dyDescent="0.25">
      <c r="A72" s="374" t="s">
        <v>155</v>
      </c>
      <c r="B72" s="375" t="s">
        <v>222</v>
      </c>
      <c r="C72" s="375" t="s">
        <v>221</v>
      </c>
      <c r="D72" s="375" t="s">
        <v>220</v>
      </c>
      <c r="E72" s="375" t="s">
        <v>219</v>
      </c>
      <c r="F72" s="375" t="s">
        <v>218</v>
      </c>
      <c r="G72" s="375" t="s">
        <v>217</v>
      </c>
      <c r="H72" s="374" t="s">
        <v>216</v>
      </c>
      <c r="I72" s="374" t="s">
        <v>215</v>
      </c>
      <c r="J72" s="374" t="s">
        <v>214</v>
      </c>
      <c r="K72" s="374" t="s">
        <v>213</v>
      </c>
      <c r="L72" s="374" t="s">
        <v>212</v>
      </c>
      <c r="M72" s="87"/>
      <c r="N72" s="87"/>
    </row>
    <row r="73" spans="1:14" ht="14.25" thickTop="1" thickBot="1" x14ac:dyDescent="0.25">
      <c r="A73" s="92" t="s">
        <v>354</v>
      </c>
      <c r="B73" s="92" t="s">
        <v>355</v>
      </c>
      <c r="C73" s="92" t="s">
        <v>359</v>
      </c>
      <c r="D73" s="92" t="s">
        <v>356</v>
      </c>
      <c r="E73" s="92" t="s">
        <v>410</v>
      </c>
      <c r="F73" s="92" t="s">
        <v>472</v>
      </c>
      <c r="G73" s="92" t="s">
        <v>358</v>
      </c>
      <c r="H73" s="92" t="s">
        <v>361</v>
      </c>
      <c r="I73" s="92" t="s">
        <v>463</v>
      </c>
      <c r="J73" s="92" t="s">
        <v>475</v>
      </c>
      <c r="K73" s="92" t="s">
        <v>479</v>
      </c>
      <c r="L73" s="92" t="s">
        <v>510</v>
      </c>
      <c r="M73" s="87"/>
      <c r="N73" s="87"/>
    </row>
    <row r="74" spans="1:14" ht="13.9" customHeight="1" thickTop="1" x14ac:dyDescent="0.2">
      <c r="A74" s="376" t="s">
        <v>90</v>
      </c>
      <c r="B74" s="377" t="s">
        <v>1839</v>
      </c>
      <c r="C74" s="377" t="s">
        <v>1840</v>
      </c>
      <c r="D74" s="377" t="s">
        <v>1841</v>
      </c>
      <c r="E74" s="377" t="s">
        <v>1842</v>
      </c>
      <c r="F74" s="377" t="s">
        <v>1843</v>
      </c>
      <c r="G74" s="377" t="s">
        <v>1844</v>
      </c>
      <c r="H74" s="515">
        <v>10</v>
      </c>
      <c r="I74" s="515">
        <v>88.83</v>
      </c>
      <c r="J74" s="515">
        <v>72.19</v>
      </c>
      <c r="K74" s="377" t="s">
        <v>1707</v>
      </c>
      <c r="L74" s="377" t="s">
        <v>1612</v>
      </c>
      <c r="M74" s="87"/>
      <c r="N74" s="87"/>
    </row>
    <row r="75" spans="1:14" ht="13.9" customHeight="1" x14ac:dyDescent="0.2">
      <c r="A75" s="129" t="s">
        <v>91</v>
      </c>
      <c r="B75" s="96" t="s">
        <v>1401</v>
      </c>
      <c r="C75" s="96" t="s">
        <v>1845</v>
      </c>
      <c r="D75" s="96" t="s">
        <v>1846</v>
      </c>
      <c r="E75" s="96" t="s">
        <v>1847</v>
      </c>
      <c r="F75" s="96" t="s">
        <v>1848</v>
      </c>
      <c r="G75" s="96" t="s">
        <v>1849</v>
      </c>
      <c r="H75" s="470">
        <v>1.66</v>
      </c>
      <c r="I75" s="470">
        <v>72.790000000000006</v>
      </c>
      <c r="J75" s="470">
        <v>95.87</v>
      </c>
      <c r="K75" s="96" t="s">
        <v>1619</v>
      </c>
      <c r="L75" s="96" t="s">
        <v>1612</v>
      </c>
      <c r="M75" s="87"/>
      <c r="N75" s="87"/>
    </row>
    <row r="76" spans="1:14" ht="13.9" customHeight="1" x14ac:dyDescent="0.2">
      <c r="A76" s="376" t="s">
        <v>92</v>
      </c>
      <c r="B76" s="377" t="s">
        <v>1850</v>
      </c>
      <c r="C76" s="377" t="s">
        <v>1851</v>
      </c>
      <c r="D76" s="377" t="s">
        <v>353</v>
      </c>
      <c r="E76" s="377" t="s">
        <v>353</v>
      </c>
      <c r="F76" s="377" t="s">
        <v>353</v>
      </c>
      <c r="G76" s="377" t="s">
        <v>353</v>
      </c>
      <c r="H76" s="515"/>
      <c r="I76" s="515"/>
      <c r="J76" s="515"/>
      <c r="K76" s="377"/>
      <c r="L76" s="377"/>
      <c r="M76" s="87"/>
      <c r="N76" s="87"/>
    </row>
    <row r="77" spans="1:14" ht="13.9" customHeight="1" x14ac:dyDescent="0.2">
      <c r="A77" s="128" t="s">
        <v>94</v>
      </c>
      <c r="B77" s="96" t="s">
        <v>1852</v>
      </c>
      <c r="C77" s="96" t="s">
        <v>1853</v>
      </c>
      <c r="D77" s="96" t="s">
        <v>1853</v>
      </c>
      <c r="E77" s="96" t="s">
        <v>535</v>
      </c>
      <c r="F77" s="96" t="s">
        <v>1853</v>
      </c>
      <c r="G77" s="96" t="s">
        <v>1853</v>
      </c>
      <c r="H77" s="470">
        <v>0</v>
      </c>
      <c r="I77" s="470">
        <v>77.08</v>
      </c>
      <c r="J77" s="470">
        <v>100</v>
      </c>
      <c r="K77" s="96" t="s">
        <v>1619</v>
      </c>
      <c r="L77" s="96" t="s">
        <v>1612</v>
      </c>
      <c r="M77" s="87"/>
      <c r="N77" s="87"/>
    </row>
    <row r="78" spans="1:14" ht="13.9" customHeight="1" x14ac:dyDescent="0.2">
      <c r="A78" s="376" t="s">
        <v>95</v>
      </c>
      <c r="B78" s="377" t="s">
        <v>1854</v>
      </c>
      <c r="C78" s="377" t="s">
        <v>1855</v>
      </c>
      <c r="D78" s="377" t="s">
        <v>1856</v>
      </c>
      <c r="E78" s="377" t="s">
        <v>1857</v>
      </c>
      <c r="F78" s="377" t="s">
        <v>1854</v>
      </c>
      <c r="G78" s="377" t="s">
        <v>1858</v>
      </c>
      <c r="H78" s="515">
        <v>9.18</v>
      </c>
      <c r="I78" s="515">
        <v>100</v>
      </c>
      <c r="J78" s="515">
        <v>83.17</v>
      </c>
      <c r="K78" s="377" t="s">
        <v>1619</v>
      </c>
      <c r="L78" s="377" t="s">
        <v>1612</v>
      </c>
      <c r="M78" s="87"/>
      <c r="N78" s="87"/>
    </row>
    <row r="79" spans="1:14" ht="13.9" customHeight="1" x14ac:dyDescent="0.2">
      <c r="A79" s="128" t="s">
        <v>96</v>
      </c>
      <c r="B79" s="96">
        <v>11071</v>
      </c>
      <c r="C79" s="96">
        <v>3495</v>
      </c>
      <c r="D79" s="96">
        <v>3495</v>
      </c>
      <c r="E79" s="96">
        <v>117936</v>
      </c>
      <c r="F79" s="96">
        <v>10734</v>
      </c>
      <c r="G79" s="96">
        <v>9126</v>
      </c>
      <c r="H79" s="470">
        <v>33.74</v>
      </c>
      <c r="I79" s="470">
        <v>96.96</v>
      </c>
      <c r="J79" s="470">
        <v>85.02</v>
      </c>
      <c r="K79" s="96">
        <v>40</v>
      </c>
      <c r="L79" s="96">
        <v>22</v>
      </c>
      <c r="M79" s="87"/>
      <c r="N79" s="87"/>
    </row>
    <row r="80" spans="1:14" ht="13.9" customHeight="1" x14ac:dyDescent="0.2">
      <c r="A80" s="376" t="s">
        <v>97</v>
      </c>
      <c r="B80" s="377">
        <v>3124</v>
      </c>
      <c r="C80" s="377">
        <v>1434</v>
      </c>
      <c r="D80" s="377">
        <v>0</v>
      </c>
      <c r="E80" s="377">
        <v>0</v>
      </c>
      <c r="F80" s="377">
        <v>0</v>
      </c>
      <c r="G80" s="377">
        <v>0</v>
      </c>
      <c r="H80" s="515"/>
      <c r="I80" s="515"/>
      <c r="J80" s="515"/>
      <c r="K80" s="377">
        <v>8</v>
      </c>
      <c r="L80" s="377"/>
      <c r="M80" s="87"/>
      <c r="N80" s="87"/>
    </row>
    <row r="81" spans="1:14" ht="13.9" customHeight="1" x14ac:dyDescent="0.2">
      <c r="A81" s="128" t="s">
        <v>98</v>
      </c>
      <c r="B81" s="96" t="s">
        <v>1859</v>
      </c>
      <c r="C81" s="96" t="s">
        <v>1845</v>
      </c>
      <c r="D81" s="96" t="s">
        <v>1845</v>
      </c>
      <c r="E81" s="96" t="s">
        <v>1860</v>
      </c>
      <c r="F81" s="96" t="s">
        <v>1861</v>
      </c>
      <c r="G81" s="96" t="s">
        <v>1862</v>
      </c>
      <c r="H81" s="470">
        <v>7.67</v>
      </c>
      <c r="I81" s="470">
        <v>86.11</v>
      </c>
      <c r="J81" s="470">
        <v>87.92</v>
      </c>
      <c r="K81" s="96" t="s">
        <v>1638</v>
      </c>
      <c r="L81" s="96" t="s">
        <v>1612</v>
      </c>
      <c r="M81" s="87"/>
      <c r="N81" s="87"/>
    </row>
    <row r="82" spans="1:14" ht="13.9" customHeight="1" x14ac:dyDescent="0.2">
      <c r="A82" s="376" t="s">
        <v>99</v>
      </c>
      <c r="B82" s="377" t="s">
        <v>1863</v>
      </c>
      <c r="C82" s="377" t="s">
        <v>1864</v>
      </c>
      <c r="D82" s="377" t="s">
        <v>1865</v>
      </c>
      <c r="E82" s="377" t="s">
        <v>1866</v>
      </c>
      <c r="F82" s="377" t="s">
        <v>1867</v>
      </c>
      <c r="G82" s="377" t="s">
        <v>1868</v>
      </c>
      <c r="H82" s="515">
        <v>12.46</v>
      </c>
      <c r="I82" s="515">
        <v>95.42</v>
      </c>
      <c r="J82" s="515">
        <v>85.01</v>
      </c>
      <c r="K82" s="377" t="s">
        <v>1619</v>
      </c>
      <c r="L82" s="377" t="s">
        <v>1612</v>
      </c>
      <c r="M82" s="87"/>
      <c r="N82" s="87"/>
    </row>
    <row r="83" spans="1:14" ht="13.9" customHeight="1" x14ac:dyDescent="0.2">
      <c r="A83" s="128" t="s">
        <v>100</v>
      </c>
      <c r="B83" s="96" t="s">
        <v>1869</v>
      </c>
      <c r="C83" s="96" t="s">
        <v>1870</v>
      </c>
      <c r="D83" s="96" t="s">
        <v>353</v>
      </c>
      <c r="E83" s="96" t="s">
        <v>353</v>
      </c>
      <c r="F83" s="96" t="s">
        <v>353</v>
      </c>
      <c r="G83" s="96" t="s">
        <v>353</v>
      </c>
      <c r="H83" s="470"/>
      <c r="I83" s="470"/>
      <c r="J83" s="470"/>
      <c r="K83" s="96" t="s">
        <v>1619</v>
      </c>
      <c r="L83" s="96" t="s">
        <v>1612</v>
      </c>
      <c r="M83" s="87"/>
      <c r="N83" s="87"/>
    </row>
    <row r="84" spans="1:14" ht="13.9" customHeight="1" x14ac:dyDescent="0.2">
      <c r="A84" s="376" t="s">
        <v>101</v>
      </c>
      <c r="B84" s="377" t="s">
        <v>1871</v>
      </c>
      <c r="C84" s="377" t="s">
        <v>1872</v>
      </c>
      <c r="D84" s="377" t="s">
        <v>1873</v>
      </c>
      <c r="E84" s="377" t="s">
        <v>1874</v>
      </c>
      <c r="F84" s="377" t="s">
        <v>1875</v>
      </c>
      <c r="G84" s="377" t="s">
        <v>1876</v>
      </c>
      <c r="H84" s="515">
        <v>7</v>
      </c>
      <c r="I84" s="515">
        <v>91.23</v>
      </c>
      <c r="J84" s="515">
        <v>99.56</v>
      </c>
      <c r="K84" s="377" t="s">
        <v>1619</v>
      </c>
      <c r="L84" s="377" t="s">
        <v>1612</v>
      </c>
      <c r="M84" s="87"/>
      <c r="N84" s="87"/>
    </row>
    <row r="85" spans="1:14" ht="13.9" customHeight="1" x14ac:dyDescent="0.2">
      <c r="A85" s="128" t="s">
        <v>102</v>
      </c>
      <c r="B85" s="96" t="s">
        <v>1877</v>
      </c>
      <c r="C85" s="96" t="s">
        <v>1878</v>
      </c>
      <c r="D85" s="96" t="s">
        <v>353</v>
      </c>
      <c r="E85" s="96" t="s">
        <v>353</v>
      </c>
      <c r="F85" s="96" t="s">
        <v>353</v>
      </c>
      <c r="G85" s="96" t="s">
        <v>353</v>
      </c>
      <c r="H85" s="470"/>
      <c r="I85" s="470"/>
      <c r="J85" s="470"/>
      <c r="K85" s="96" t="s">
        <v>1659</v>
      </c>
      <c r="L85" s="96" t="s">
        <v>1659</v>
      </c>
      <c r="M85" s="87"/>
      <c r="N85" s="87"/>
    </row>
    <row r="86" spans="1:14" ht="13.9" customHeight="1" x14ac:dyDescent="0.2">
      <c r="A86" s="376" t="s">
        <v>103</v>
      </c>
      <c r="B86" s="377">
        <v>1255</v>
      </c>
      <c r="C86" s="377">
        <v>984</v>
      </c>
      <c r="D86" s="377">
        <v>966</v>
      </c>
      <c r="E86" s="377">
        <v>1616</v>
      </c>
      <c r="F86" s="377">
        <v>1029</v>
      </c>
      <c r="G86" s="377">
        <v>1015</v>
      </c>
      <c r="H86" s="515">
        <v>1.67</v>
      </c>
      <c r="I86" s="515">
        <v>81.99</v>
      </c>
      <c r="J86" s="515">
        <v>98.61</v>
      </c>
      <c r="K86" s="377">
        <v>6</v>
      </c>
      <c r="L86" s="377">
        <v>22</v>
      </c>
      <c r="M86" s="87"/>
      <c r="N86" s="87"/>
    </row>
    <row r="87" spans="1:14" ht="13.9" customHeight="1" x14ac:dyDescent="0.2">
      <c r="A87" s="128" t="s">
        <v>152</v>
      </c>
      <c r="B87" s="96">
        <v>1921</v>
      </c>
      <c r="C87" s="96">
        <v>1326</v>
      </c>
      <c r="D87" s="96">
        <v>1076</v>
      </c>
      <c r="E87" s="96">
        <v>0</v>
      </c>
      <c r="F87" s="96">
        <v>1671</v>
      </c>
      <c r="G87" s="96">
        <v>1512</v>
      </c>
      <c r="H87" s="470">
        <v>0</v>
      </c>
      <c r="I87" s="470">
        <v>86.99</v>
      </c>
      <c r="J87" s="470">
        <v>90.48</v>
      </c>
      <c r="K87" s="96">
        <v>40</v>
      </c>
      <c r="L87" s="96">
        <v>22</v>
      </c>
      <c r="M87" s="87"/>
      <c r="N87" s="87"/>
    </row>
    <row r="88" spans="1:14" ht="13.9" customHeight="1" x14ac:dyDescent="0.2">
      <c r="A88" s="395" t="s">
        <v>105</v>
      </c>
      <c r="B88" s="377">
        <v>4506</v>
      </c>
      <c r="C88" s="377">
        <v>2191</v>
      </c>
      <c r="D88" s="377">
        <v>1621</v>
      </c>
      <c r="E88" s="377">
        <v>1608</v>
      </c>
      <c r="F88" s="377">
        <v>3493</v>
      </c>
      <c r="G88" s="377">
        <v>2951</v>
      </c>
      <c r="H88" s="515">
        <v>0.99</v>
      </c>
      <c r="I88" s="515">
        <v>77.52</v>
      </c>
      <c r="J88" s="515">
        <v>84.48</v>
      </c>
      <c r="K88" s="377">
        <v>32</v>
      </c>
      <c r="L88" s="377">
        <v>22</v>
      </c>
      <c r="M88" s="87"/>
      <c r="N88" s="87"/>
    </row>
    <row r="89" spans="1:14" ht="27" customHeight="1" x14ac:dyDescent="0.2">
      <c r="A89" s="378" t="s">
        <v>106</v>
      </c>
      <c r="B89" s="379">
        <f t="shared" ref="B89:G89" si="6">B74+B75+B76+B77+B78+B79+B80+B81+B82+B83+B84+B85+B86+B87+B88</f>
        <v>66486</v>
      </c>
      <c r="C89" s="379">
        <f t="shared" si="6"/>
        <v>35763</v>
      </c>
      <c r="D89" s="379">
        <f t="shared" si="6"/>
        <v>23007</v>
      </c>
      <c r="E89" s="379">
        <f t="shared" si="6"/>
        <v>212551</v>
      </c>
      <c r="F89" s="379">
        <f t="shared" si="6"/>
        <v>43073</v>
      </c>
      <c r="G89" s="379">
        <f t="shared" si="6"/>
        <v>38105</v>
      </c>
      <c r="H89" s="516">
        <f>E89/D89</f>
        <v>9.2385360977093924</v>
      </c>
      <c r="I89" s="516">
        <f>F89/B89*100</f>
        <v>64.78506753301447</v>
      </c>
      <c r="J89" s="516">
        <f>G89/F89*100</f>
        <v>88.466092447705051</v>
      </c>
      <c r="K89" s="379">
        <f t="shared" ref="K89" si="7">K74+K75+K76+K77+K78+K79+K80+K81+K82+K83+K84+K85+K87+K88</f>
        <v>411</v>
      </c>
      <c r="L89" s="379">
        <v>22</v>
      </c>
      <c r="M89" s="87"/>
      <c r="N89" s="87"/>
    </row>
    <row r="90" spans="1:14" ht="13.9" customHeight="1" x14ac:dyDescent="0.2">
      <c r="A90" s="133" t="s">
        <v>24</v>
      </c>
      <c r="B90" s="96" t="s">
        <v>1879</v>
      </c>
      <c r="C90" s="96" t="s">
        <v>1880</v>
      </c>
      <c r="D90" s="96" t="s">
        <v>1880</v>
      </c>
      <c r="E90" s="96" t="s">
        <v>1881</v>
      </c>
      <c r="F90" s="96" t="s">
        <v>998</v>
      </c>
      <c r="G90" s="96" t="s">
        <v>1882</v>
      </c>
      <c r="H90" s="470">
        <v>5.76</v>
      </c>
      <c r="I90" s="470">
        <v>99.86</v>
      </c>
      <c r="J90" s="470">
        <v>98.21</v>
      </c>
      <c r="K90" s="96" t="s">
        <v>1619</v>
      </c>
      <c r="L90" s="96" t="s">
        <v>1612</v>
      </c>
      <c r="M90" s="87"/>
      <c r="N90" s="87"/>
    </row>
    <row r="91" spans="1:14" ht="13.9" customHeight="1" x14ac:dyDescent="0.2">
      <c r="A91" s="397" t="s">
        <v>23</v>
      </c>
      <c r="B91" s="377" t="s">
        <v>1883</v>
      </c>
      <c r="C91" s="377" t="s">
        <v>1884</v>
      </c>
      <c r="D91" s="377" t="s">
        <v>471</v>
      </c>
      <c r="E91" s="377" t="s">
        <v>353</v>
      </c>
      <c r="F91" s="377" t="s">
        <v>1885</v>
      </c>
      <c r="G91" s="377" t="s">
        <v>389</v>
      </c>
      <c r="H91" s="515"/>
      <c r="I91" s="515">
        <v>67.87</v>
      </c>
      <c r="J91" s="515">
        <v>96.33</v>
      </c>
      <c r="K91" s="377" t="s">
        <v>1659</v>
      </c>
      <c r="L91" s="377" t="s">
        <v>1612</v>
      </c>
      <c r="M91" s="87"/>
      <c r="N91" s="87"/>
    </row>
    <row r="92" spans="1:14" ht="13.9" customHeight="1" x14ac:dyDescent="0.2">
      <c r="A92" s="133" t="s">
        <v>25</v>
      </c>
      <c r="B92" s="96" t="s">
        <v>1886</v>
      </c>
      <c r="C92" s="96" t="s">
        <v>1887</v>
      </c>
      <c r="D92" s="96" t="s">
        <v>1887</v>
      </c>
      <c r="E92" s="96" t="s">
        <v>353</v>
      </c>
      <c r="F92" s="96" t="s">
        <v>1886</v>
      </c>
      <c r="G92" s="96" t="s">
        <v>353</v>
      </c>
      <c r="H92" s="470"/>
      <c r="I92" s="470">
        <v>100</v>
      </c>
      <c r="J92" s="470"/>
      <c r="K92" s="96" t="s">
        <v>1619</v>
      </c>
      <c r="L92" s="96"/>
      <c r="M92" s="87"/>
      <c r="N92" s="87"/>
    </row>
    <row r="93" spans="1:14" ht="24" customHeight="1" thickBot="1" x14ac:dyDescent="0.25">
      <c r="A93" s="382" t="s">
        <v>26</v>
      </c>
      <c r="B93" s="383">
        <f>B89+B90+B91+B92</f>
        <v>73977</v>
      </c>
      <c r="C93" s="383">
        <f t="shared" ref="C93:G93" si="8">C89+C90+C91+C92</f>
        <v>39031</v>
      </c>
      <c r="D93" s="383">
        <f t="shared" si="8"/>
        <v>26255</v>
      </c>
      <c r="E93" s="383">
        <f t="shared" si="8"/>
        <v>218990</v>
      </c>
      <c r="F93" s="383">
        <f t="shared" si="8"/>
        <v>50444</v>
      </c>
      <c r="G93" s="383">
        <f t="shared" si="8"/>
        <v>41190</v>
      </c>
      <c r="H93" s="517">
        <f>E93/D93</f>
        <v>8.3408874500095216</v>
      </c>
      <c r="I93" s="517">
        <f>F93/B93*100</f>
        <v>68.188761371777716</v>
      </c>
      <c r="J93" s="517">
        <f>G93/F93*100</f>
        <v>81.654904448497348</v>
      </c>
      <c r="K93" s="384">
        <f>(K74+K75+K76+K77+K78+K79+K80+K81+K82+K83+K85+K84+K87+K88+K90+K91+K92)/19</f>
        <v>25.842105263157894</v>
      </c>
      <c r="L93" s="383">
        <v>22</v>
      </c>
      <c r="M93" s="87"/>
      <c r="N93" s="87"/>
    </row>
    <row r="94" spans="1:14" x14ac:dyDescent="0.2">
      <c r="L94" s="87"/>
      <c r="M94" s="87"/>
      <c r="N94" s="87"/>
    </row>
    <row r="95" spans="1:14" x14ac:dyDescent="0.2">
      <c r="L95" s="87"/>
      <c r="M95" s="87"/>
      <c r="N95" s="87"/>
    </row>
    <row r="96" spans="1:14" s="122" customFormat="1" ht="21" customHeight="1" thickBot="1" x14ac:dyDescent="0.25">
      <c r="A96" s="655" t="s">
        <v>1888</v>
      </c>
      <c r="B96" s="656"/>
      <c r="C96" s="656"/>
      <c r="D96" s="656"/>
      <c r="E96" s="656"/>
      <c r="F96" s="656"/>
      <c r="G96" s="656"/>
      <c r="H96" s="656"/>
      <c r="I96" s="656"/>
      <c r="J96" s="656"/>
      <c r="K96" s="656"/>
      <c r="L96" s="657"/>
    </row>
    <row r="97" spans="1:14" s="122" customFormat="1" ht="145.5" customHeight="1" thickBot="1" x14ac:dyDescent="0.25">
      <c r="A97" s="390" t="s">
        <v>155</v>
      </c>
      <c r="B97" s="391" t="s">
        <v>222</v>
      </c>
      <c r="C97" s="391" t="s">
        <v>221</v>
      </c>
      <c r="D97" s="391" t="s">
        <v>220</v>
      </c>
      <c r="E97" s="391" t="s">
        <v>219</v>
      </c>
      <c r="F97" s="391" t="s">
        <v>218</v>
      </c>
      <c r="G97" s="391" t="s">
        <v>217</v>
      </c>
      <c r="H97" s="390" t="s">
        <v>216</v>
      </c>
      <c r="I97" s="390" t="s">
        <v>215</v>
      </c>
      <c r="J97" s="390" t="s">
        <v>214</v>
      </c>
      <c r="K97" s="390" t="s">
        <v>213</v>
      </c>
      <c r="L97" s="390" t="s">
        <v>212</v>
      </c>
    </row>
    <row r="98" spans="1:14" s="122" customFormat="1" ht="12.75" customHeight="1" thickTop="1" thickBot="1" x14ac:dyDescent="0.25">
      <c r="A98" s="366">
        <v>1</v>
      </c>
      <c r="B98" s="366">
        <v>2</v>
      </c>
      <c r="C98" s="366">
        <v>3</v>
      </c>
      <c r="D98" s="366">
        <v>4</v>
      </c>
      <c r="E98" s="366">
        <v>5</v>
      </c>
      <c r="F98" s="366">
        <v>6</v>
      </c>
      <c r="G98" s="366">
        <v>7</v>
      </c>
      <c r="H98" s="366">
        <v>8</v>
      </c>
      <c r="I98" s="366">
        <v>9</v>
      </c>
      <c r="J98" s="366">
        <v>10</v>
      </c>
      <c r="K98" s="366">
        <v>11</v>
      </c>
      <c r="L98" s="366">
        <v>12</v>
      </c>
    </row>
    <row r="99" spans="1:14" s="122" customFormat="1" ht="13.9" customHeight="1" thickTop="1" x14ac:dyDescent="0.2">
      <c r="A99" s="133" t="s">
        <v>96</v>
      </c>
      <c r="B99" s="367">
        <v>5159</v>
      </c>
      <c r="C99" s="367">
        <v>4396</v>
      </c>
      <c r="D99" s="367">
        <v>4123</v>
      </c>
      <c r="E99" s="367">
        <v>42054</v>
      </c>
      <c r="F99" s="367">
        <v>5101</v>
      </c>
      <c r="G99" s="367">
        <v>3821</v>
      </c>
      <c r="H99" s="520">
        <v>10.199999999999999</v>
      </c>
      <c r="I99" s="521">
        <v>98.88</v>
      </c>
      <c r="J99" s="520">
        <v>74.91</v>
      </c>
      <c r="K99" s="134"/>
      <c r="L99" s="134">
        <v>22</v>
      </c>
      <c r="M99" s="134"/>
    </row>
    <row r="100" spans="1:14" s="122" customFormat="1" ht="13.9" customHeight="1" x14ac:dyDescent="0.2">
      <c r="A100" s="133" t="s">
        <v>24</v>
      </c>
      <c r="B100" s="367">
        <v>2095</v>
      </c>
      <c r="C100" s="367">
        <v>1339</v>
      </c>
      <c r="D100" s="367">
        <v>825</v>
      </c>
      <c r="E100" s="367">
        <v>6440</v>
      </c>
      <c r="F100" s="367">
        <v>1266</v>
      </c>
      <c r="G100" s="367">
        <v>1165</v>
      </c>
      <c r="H100" s="521">
        <v>7.81</v>
      </c>
      <c r="I100" s="521">
        <v>60.43</v>
      </c>
      <c r="J100" s="521">
        <v>92.02</v>
      </c>
      <c r="K100" s="134">
        <v>13</v>
      </c>
      <c r="L100" s="134"/>
      <c r="M100" s="134"/>
    </row>
    <row r="101" spans="1:14" s="122" customFormat="1" ht="24" customHeight="1" thickBot="1" x14ac:dyDescent="0.25">
      <c r="A101" s="392" t="s">
        <v>26</v>
      </c>
      <c r="B101" s="393">
        <f>B99+B100</f>
        <v>7254</v>
      </c>
      <c r="C101" s="393">
        <f t="shared" ref="C101:G101" si="9">C99+C100</f>
        <v>5735</v>
      </c>
      <c r="D101" s="393">
        <f t="shared" si="9"/>
        <v>4948</v>
      </c>
      <c r="E101" s="393">
        <f t="shared" si="9"/>
        <v>48494</v>
      </c>
      <c r="F101" s="393">
        <f t="shared" si="9"/>
        <v>6367</v>
      </c>
      <c r="G101" s="393">
        <f t="shared" si="9"/>
        <v>4986</v>
      </c>
      <c r="H101" s="522">
        <f>E101/D101</f>
        <v>9.8007275666936131</v>
      </c>
      <c r="I101" s="522">
        <f>F101/B101*100</f>
        <v>87.772263578715197</v>
      </c>
      <c r="J101" s="522">
        <f>G101/F101*100</f>
        <v>78.310036123763155</v>
      </c>
      <c r="K101" s="393">
        <f>K99+K100</f>
        <v>13</v>
      </c>
      <c r="L101" s="394">
        <v>22</v>
      </c>
    </row>
    <row r="102" spans="1:14" x14ac:dyDescent="0.2">
      <c r="L102" s="87"/>
      <c r="M102" s="87"/>
      <c r="N102" s="87"/>
    </row>
    <row r="103" spans="1:14" x14ac:dyDescent="0.2">
      <c r="L103" s="87"/>
      <c r="M103" s="87"/>
      <c r="N103" s="87"/>
    </row>
    <row r="104" spans="1:14" x14ac:dyDescent="0.2">
      <c r="L104" s="87"/>
      <c r="M104" s="87"/>
      <c r="N104" s="87"/>
    </row>
  </sheetData>
  <mergeCells count="3">
    <mergeCell ref="A25:L25"/>
    <mergeCell ref="A71:L71"/>
    <mergeCell ref="A96:L96"/>
  </mergeCells>
  <conditionalFormatting sqref="B99:J100">
    <cfRule type="cellIs" dxfId="0" priority="1" stopIfTrue="1" operator="equal">
      <formula>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4" manualBreakCount="4">
    <brk id="24" max="16383" man="1"/>
    <brk id="47" max="16383" man="1"/>
    <brk id="70" max="16383" man="1"/>
    <brk id="93" max="16383" man="1"/>
  </rowBreaks>
  <ignoredErrors>
    <ignoredError sqref="B3:H24 A3 I3:L23 B27:I46 A27 J27:L47 B52:G65 B67:G69 K52:L69 B73:H93 I73:L9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C31" sqref="C31"/>
    </sheetView>
  </sheetViews>
  <sheetFormatPr defaultColWidth="9.140625" defaultRowHeight="15" x14ac:dyDescent="0.25"/>
  <cols>
    <col min="1" max="1" width="25" style="20" customWidth="1"/>
    <col min="2" max="3" width="14.85546875" style="20" customWidth="1"/>
    <col min="4" max="4" width="14.7109375" style="20" customWidth="1"/>
    <col min="5" max="6" width="14.85546875" style="20" customWidth="1"/>
    <col min="7" max="7" width="11.42578125" style="20" customWidth="1"/>
    <col min="8" max="11" width="9.140625" style="20"/>
    <col min="12" max="12" width="11" style="20" customWidth="1"/>
    <col min="13" max="16384" width="9.140625" style="20"/>
  </cols>
  <sheetData>
    <row r="1" spans="1:7" ht="28.5" customHeight="1" thickBot="1" x14ac:dyDescent="0.3">
      <c r="A1" s="630" t="s">
        <v>1889</v>
      </c>
      <c r="B1" s="630"/>
      <c r="C1" s="630"/>
      <c r="D1" s="630"/>
      <c r="E1" s="630"/>
      <c r="F1" s="630"/>
    </row>
    <row r="2" spans="1:7" ht="139.9" customHeight="1" thickBot="1" x14ac:dyDescent="0.3">
      <c r="A2" s="398" t="s">
        <v>0</v>
      </c>
      <c r="B2" s="398" t="s">
        <v>241</v>
      </c>
      <c r="C2" s="398" t="s">
        <v>240</v>
      </c>
      <c r="D2" s="399" t="s">
        <v>239</v>
      </c>
      <c r="E2" s="399" t="s">
        <v>238</v>
      </c>
      <c r="F2" s="399" t="s">
        <v>303</v>
      </c>
    </row>
    <row r="3" spans="1:7" ht="12" customHeight="1" thickTop="1" thickBot="1" x14ac:dyDescent="0.3">
      <c r="A3" s="45">
        <v>1</v>
      </c>
      <c r="B3" s="45">
        <v>2</v>
      </c>
      <c r="C3" s="45">
        <v>3</v>
      </c>
      <c r="D3" s="370">
        <v>4</v>
      </c>
      <c r="E3" s="370">
        <v>5</v>
      </c>
      <c r="F3" s="370">
        <v>6</v>
      </c>
    </row>
    <row r="4" spans="1:7" ht="13.9" customHeight="1" thickTop="1" x14ac:dyDescent="0.25">
      <c r="A4" s="400" t="s">
        <v>90</v>
      </c>
      <c r="B4" s="401" t="s">
        <v>563</v>
      </c>
      <c r="C4" s="401" t="s">
        <v>563</v>
      </c>
      <c r="D4" s="401">
        <v>2</v>
      </c>
      <c r="E4" s="401">
        <v>2</v>
      </c>
      <c r="F4" s="523">
        <v>0.02</v>
      </c>
      <c r="G4" s="24"/>
    </row>
    <row r="5" spans="1:7" ht="13.9" customHeight="1" x14ac:dyDescent="0.25">
      <c r="A5" s="129" t="s">
        <v>91</v>
      </c>
      <c r="B5" s="138" t="s">
        <v>563</v>
      </c>
      <c r="C5" s="138" t="s">
        <v>563</v>
      </c>
      <c r="D5" s="138">
        <v>24</v>
      </c>
      <c r="E5" s="138">
        <v>2</v>
      </c>
      <c r="F5" s="486">
        <v>0.23</v>
      </c>
    </row>
    <row r="6" spans="1:7" ht="13.9" customHeight="1" x14ac:dyDescent="0.25">
      <c r="A6" s="400" t="s">
        <v>92</v>
      </c>
      <c r="B6" s="401" t="s">
        <v>563</v>
      </c>
      <c r="C6" s="401" t="s">
        <v>563</v>
      </c>
      <c r="D6" s="401"/>
      <c r="E6" s="401"/>
      <c r="F6" s="523"/>
    </row>
    <row r="7" spans="1:7" ht="13.9" customHeight="1" x14ac:dyDescent="0.25">
      <c r="A7" s="128" t="s">
        <v>93</v>
      </c>
      <c r="B7" s="138" t="s">
        <v>563</v>
      </c>
      <c r="C7" s="138" t="s">
        <v>563</v>
      </c>
      <c r="D7" s="138">
        <v>33</v>
      </c>
      <c r="E7" s="138">
        <v>3</v>
      </c>
      <c r="F7" s="486">
        <v>0.21</v>
      </c>
    </row>
    <row r="8" spans="1:7" ht="13.9" customHeight="1" x14ac:dyDescent="0.25">
      <c r="A8" s="400" t="s">
        <v>94</v>
      </c>
      <c r="B8" s="401"/>
      <c r="C8" s="401"/>
      <c r="D8" s="401">
        <v>2</v>
      </c>
      <c r="E8" s="401">
        <v>5</v>
      </c>
      <c r="F8" s="523">
        <v>0.01</v>
      </c>
    </row>
    <row r="9" spans="1:7" ht="13.9" customHeight="1" x14ac:dyDescent="0.25">
      <c r="A9" s="128" t="s">
        <v>95</v>
      </c>
      <c r="B9" s="138" t="s">
        <v>563</v>
      </c>
      <c r="C9" s="138" t="s">
        <v>563</v>
      </c>
      <c r="D9" s="138">
        <v>8</v>
      </c>
      <c r="E9" s="138">
        <v>3</v>
      </c>
      <c r="F9" s="486">
        <v>0.05</v>
      </c>
    </row>
    <row r="10" spans="1:7" ht="13.9" customHeight="1" x14ac:dyDescent="0.25">
      <c r="A10" s="400" t="s">
        <v>96</v>
      </c>
      <c r="B10" s="401" t="s">
        <v>563</v>
      </c>
      <c r="C10" s="401" t="s">
        <v>563</v>
      </c>
      <c r="D10" s="401"/>
      <c r="E10" s="401"/>
      <c r="F10" s="523"/>
    </row>
    <row r="11" spans="1:7" ht="13.9" customHeight="1" x14ac:dyDescent="0.25">
      <c r="A11" s="128" t="s">
        <v>97</v>
      </c>
      <c r="B11" s="138" t="s">
        <v>563</v>
      </c>
      <c r="C11" s="138" t="s">
        <v>563</v>
      </c>
      <c r="D11" s="138">
        <v>4</v>
      </c>
      <c r="E11" s="138">
        <v>2</v>
      </c>
      <c r="F11" s="486">
        <v>0.04</v>
      </c>
    </row>
    <row r="12" spans="1:7" ht="13.9" customHeight="1" x14ac:dyDescent="0.25">
      <c r="A12" s="400" t="s">
        <v>98</v>
      </c>
      <c r="B12" s="401" t="s">
        <v>563</v>
      </c>
      <c r="C12" s="401" t="s">
        <v>564</v>
      </c>
      <c r="D12" s="401">
        <v>6</v>
      </c>
      <c r="E12" s="401">
        <v>12</v>
      </c>
      <c r="F12" s="523">
        <v>0.01</v>
      </c>
    </row>
    <row r="13" spans="1:7" ht="13.9" customHeight="1" x14ac:dyDescent="0.25">
      <c r="A13" s="128" t="s">
        <v>99</v>
      </c>
      <c r="B13" s="138"/>
      <c r="C13" s="138"/>
      <c r="D13" s="138">
        <v>1</v>
      </c>
      <c r="E13" s="138">
        <v>1</v>
      </c>
      <c r="F13" s="486">
        <v>0.02</v>
      </c>
    </row>
    <row r="14" spans="1:7" ht="13.9" customHeight="1" x14ac:dyDescent="0.25">
      <c r="A14" s="400" t="s">
        <v>100</v>
      </c>
      <c r="B14" s="401" t="s">
        <v>563</v>
      </c>
      <c r="C14" s="401" t="s">
        <v>563</v>
      </c>
      <c r="D14" s="401">
        <v>6</v>
      </c>
      <c r="E14" s="401">
        <v>8</v>
      </c>
      <c r="F14" s="523">
        <v>0.01</v>
      </c>
    </row>
    <row r="15" spans="1:7" ht="13.9" customHeight="1" x14ac:dyDescent="0.25">
      <c r="A15" s="128" t="s">
        <v>101</v>
      </c>
      <c r="B15" s="138" t="s">
        <v>563</v>
      </c>
      <c r="C15" s="138" t="s">
        <v>563</v>
      </c>
      <c r="D15" s="138">
        <v>1</v>
      </c>
      <c r="E15" s="138">
        <v>4</v>
      </c>
      <c r="F15" s="486">
        <v>0</v>
      </c>
    </row>
    <row r="16" spans="1:7" ht="13.9" customHeight="1" x14ac:dyDescent="0.25">
      <c r="A16" s="400" t="s">
        <v>102</v>
      </c>
      <c r="B16" s="401" t="s">
        <v>563</v>
      </c>
      <c r="C16" s="401" t="s">
        <v>563</v>
      </c>
      <c r="D16" s="401">
        <v>10</v>
      </c>
      <c r="E16" s="401">
        <v>1</v>
      </c>
      <c r="F16" s="523">
        <v>0.19</v>
      </c>
    </row>
    <row r="17" spans="1:7" ht="13.9" customHeight="1" x14ac:dyDescent="0.25">
      <c r="A17" s="128" t="s">
        <v>103</v>
      </c>
      <c r="B17" s="138" t="s">
        <v>563</v>
      </c>
      <c r="C17" s="138" t="s">
        <v>563</v>
      </c>
      <c r="D17" s="138"/>
      <c r="E17" s="138"/>
      <c r="F17" s="486"/>
    </row>
    <row r="18" spans="1:7" ht="13.9" customHeight="1" x14ac:dyDescent="0.25">
      <c r="A18" s="400" t="s">
        <v>152</v>
      </c>
      <c r="B18" s="401" t="s">
        <v>563</v>
      </c>
      <c r="C18" s="401" t="s">
        <v>563</v>
      </c>
      <c r="D18" s="401">
        <v>12</v>
      </c>
      <c r="E18" s="401">
        <v>1</v>
      </c>
      <c r="F18" s="523">
        <v>0.23</v>
      </c>
    </row>
    <row r="19" spans="1:7" ht="13.9" customHeight="1" x14ac:dyDescent="0.25">
      <c r="A19" s="128" t="s">
        <v>105</v>
      </c>
      <c r="B19" s="368" t="s">
        <v>563</v>
      </c>
      <c r="C19" s="368" t="s">
        <v>563</v>
      </c>
      <c r="D19" s="138">
        <v>48</v>
      </c>
      <c r="E19" s="138">
        <v>2</v>
      </c>
      <c r="F19" s="486">
        <v>0.46</v>
      </c>
    </row>
    <row r="20" spans="1:7" ht="13.9" customHeight="1" x14ac:dyDescent="0.25">
      <c r="A20" s="412" t="s">
        <v>226</v>
      </c>
      <c r="B20" s="413" t="s">
        <v>563</v>
      </c>
      <c r="C20" s="413" t="s">
        <v>563</v>
      </c>
      <c r="D20" s="414"/>
      <c r="E20" s="414"/>
      <c r="F20" s="524"/>
    </row>
    <row r="21" spans="1:7" ht="13.9" customHeight="1" x14ac:dyDescent="0.25">
      <c r="A21" s="22" t="s">
        <v>23</v>
      </c>
      <c r="B21" s="138" t="s">
        <v>563</v>
      </c>
      <c r="C21" s="138" t="s">
        <v>563</v>
      </c>
      <c r="D21" s="369">
        <v>1</v>
      </c>
      <c r="E21" s="369">
        <v>1</v>
      </c>
      <c r="F21" s="525">
        <v>0.02</v>
      </c>
    </row>
    <row r="22" spans="1:7" ht="13.9" customHeight="1" x14ac:dyDescent="0.25">
      <c r="A22" s="403" t="s">
        <v>24</v>
      </c>
      <c r="B22" s="401" t="s">
        <v>563</v>
      </c>
      <c r="C22" s="401" t="s">
        <v>563</v>
      </c>
      <c r="D22" s="404">
        <v>65</v>
      </c>
      <c r="E22" s="404">
        <v>14</v>
      </c>
      <c r="F22" s="526">
        <v>0.09</v>
      </c>
    </row>
    <row r="23" spans="1:7" ht="13.9" customHeight="1" x14ac:dyDescent="0.25">
      <c r="A23" s="22" t="s">
        <v>25</v>
      </c>
      <c r="B23" s="138" t="s">
        <v>563</v>
      </c>
      <c r="C23" s="138" t="s">
        <v>563</v>
      </c>
      <c r="D23" s="136">
        <v>9</v>
      </c>
      <c r="E23" s="136">
        <v>5</v>
      </c>
      <c r="F23" s="527">
        <v>0.03</v>
      </c>
    </row>
    <row r="24" spans="1:7" ht="13.9" customHeight="1" x14ac:dyDescent="0.25">
      <c r="A24" s="403" t="s">
        <v>225</v>
      </c>
      <c r="B24" s="401" t="s">
        <v>563</v>
      </c>
      <c r="C24" s="401" t="s">
        <v>563</v>
      </c>
      <c r="D24" s="404"/>
      <c r="E24" s="404"/>
      <c r="F24" s="528"/>
    </row>
    <row r="25" spans="1:7" ht="13.9" customHeight="1" x14ac:dyDescent="0.25">
      <c r="A25" s="46" t="s">
        <v>237</v>
      </c>
      <c r="B25" s="138" t="s">
        <v>563</v>
      </c>
      <c r="C25" s="138" t="s">
        <v>563</v>
      </c>
      <c r="D25" s="136">
        <v>58</v>
      </c>
      <c r="E25" s="136">
        <v>4</v>
      </c>
      <c r="F25" s="529">
        <v>0.28000000000000003</v>
      </c>
    </row>
    <row r="26" spans="1:7" ht="13.9" customHeight="1" x14ac:dyDescent="0.25">
      <c r="A26" s="405" t="s">
        <v>177</v>
      </c>
      <c r="B26" s="401"/>
      <c r="C26" s="401"/>
      <c r="D26" s="404"/>
      <c r="E26" s="404"/>
      <c r="F26" s="528"/>
    </row>
    <row r="27" spans="1:7" ht="22.9" customHeight="1" thickBot="1" x14ac:dyDescent="0.3">
      <c r="A27" s="35" t="s">
        <v>236</v>
      </c>
      <c r="B27" s="135" t="s">
        <v>563</v>
      </c>
      <c r="C27" s="139" t="s">
        <v>563</v>
      </c>
      <c r="D27" s="137"/>
      <c r="E27" s="137"/>
      <c r="F27" s="530"/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30" customHeight="1" thickBot="1" x14ac:dyDescent="0.3">
      <c r="A30" s="658" t="s">
        <v>1890</v>
      </c>
      <c r="B30" s="658"/>
      <c r="C30" s="658"/>
      <c r="D30" s="658"/>
      <c r="E30" s="658"/>
      <c r="F30" s="658"/>
      <c r="G30" s="658"/>
    </row>
    <row r="31" spans="1:7" ht="138.6" customHeight="1" thickBot="1" x14ac:dyDescent="0.3">
      <c r="A31" s="408" t="s">
        <v>0</v>
      </c>
      <c r="B31" s="409" t="s">
        <v>304</v>
      </c>
      <c r="C31" s="410" t="s">
        <v>305</v>
      </c>
      <c r="D31" s="410" t="s">
        <v>306</v>
      </c>
      <c r="E31" s="410" t="s">
        <v>307</v>
      </c>
      <c r="F31" s="410" t="s">
        <v>308</v>
      </c>
      <c r="G31" s="411" t="s">
        <v>309</v>
      </c>
    </row>
    <row r="32" spans="1:7" ht="11.25" customHeight="1" thickTop="1" thickBot="1" x14ac:dyDescent="0.3">
      <c r="A32" s="7">
        <v>1</v>
      </c>
      <c r="B32" s="7">
        <v>2</v>
      </c>
      <c r="C32" s="7">
        <v>3</v>
      </c>
      <c r="D32" s="49">
        <v>4</v>
      </c>
      <c r="E32" s="49">
        <v>5</v>
      </c>
      <c r="F32" s="49">
        <v>6</v>
      </c>
      <c r="G32" s="50">
        <v>7</v>
      </c>
    </row>
    <row r="33" spans="1:13" ht="13.9" customHeight="1" thickTop="1" thickBot="1" x14ac:dyDescent="0.3">
      <c r="A33" s="406" t="s">
        <v>226</v>
      </c>
      <c r="B33" s="407">
        <v>2</v>
      </c>
      <c r="C33" s="407">
        <v>1450</v>
      </c>
      <c r="D33" s="407">
        <v>4683618</v>
      </c>
      <c r="E33" s="531">
        <v>0.03</v>
      </c>
      <c r="F33" s="407">
        <v>52</v>
      </c>
      <c r="G33" s="407">
        <v>1</v>
      </c>
      <c r="K33" s="32"/>
      <c r="L33" s="32"/>
      <c r="M33" s="33"/>
    </row>
    <row r="34" spans="1:13" x14ac:dyDescent="0.25">
      <c r="A34" s="51"/>
      <c r="B34" s="51"/>
    </row>
    <row r="35" spans="1:13" x14ac:dyDescent="0.25">
      <c r="A35" s="51"/>
      <c r="B35" s="51"/>
    </row>
    <row r="36" spans="1:13" x14ac:dyDescent="0.25">
      <c r="A36" s="51"/>
      <c r="B36" s="51"/>
    </row>
    <row r="37" spans="1:13" x14ac:dyDescent="0.25">
      <c r="A37" s="51"/>
      <c r="B37" s="51"/>
    </row>
    <row r="38" spans="1:13" x14ac:dyDescent="0.25">
      <c r="A38" s="51"/>
      <c r="B38" s="51"/>
    </row>
    <row r="39" spans="1:13" x14ac:dyDescent="0.25">
      <c r="A39" s="51"/>
      <c r="B39" s="51"/>
    </row>
    <row r="40" spans="1:13" x14ac:dyDescent="0.25">
      <c r="A40" s="51"/>
      <c r="B40" s="51"/>
    </row>
    <row r="41" spans="1:13" x14ac:dyDescent="0.25">
      <c r="A41" s="5"/>
      <c r="B41" s="5"/>
    </row>
    <row r="42" spans="1:13" x14ac:dyDescent="0.25">
      <c r="A42" s="51"/>
      <c r="B42" s="51"/>
    </row>
    <row r="43" spans="1:13" x14ac:dyDescent="0.25">
      <c r="A43" s="51"/>
      <c r="B43" s="51"/>
    </row>
    <row r="44" spans="1:13" x14ac:dyDescent="0.25">
      <c r="A44" s="5"/>
      <c r="B44" s="5"/>
    </row>
    <row r="45" spans="1:13" x14ac:dyDescent="0.25">
      <c r="A45" s="51"/>
      <c r="B45" s="51"/>
    </row>
    <row r="46" spans="1:13" x14ac:dyDescent="0.25">
      <c r="A46" s="51"/>
      <c r="B46" s="51"/>
    </row>
    <row r="47" spans="1:13" x14ac:dyDescent="0.25">
      <c r="A47" s="5"/>
      <c r="B47" s="5"/>
    </row>
    <row r="48" spans="1:13" x14ac:dyDescent="0.25">
      <c r="A48" s="5"/>
      <c r="B48" s="5"/>
    </row>
    <row r="49" spans="1:2" x14ac:dyDescent="0.25">
      <c r="A49" s="51"/>
      <c r="B49" s="51"/>
    </row>
    <row r="50" spans="1:2" x14ac:dyDescent="0.25">
      <c r="A50" s="51"/>
      <c r="B50" s="51"/>
    </row>
    <row r="51" spans="1:2" x14ac:dyDescent="0.25">
      <c r="A51" s="51"/>
      <c r="B51" s="51"/>
    </row>
    <row r="52" spans="1:2" x14ac:dyDescent="0.25">
      <c r="A52" s="51"/>
      <c r="B52" s="51"/>
    </row>
  </sheetData>
  <mergeCells count="2">
    <mergeCell ref="A1:F1"/>
    <mergeCell ref="A30:G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workbookViewId="0">
      <selection activeCell="D15" sqref="D15"/>
    </sheetView>
  </sheetViews>
  <sheetFormatPr defaultColWidth="8.85546875" defaultRowHeight="15" x14ac:dyDescent="0.25"/>
  <cols>
    <col min="1" max="1" width="25" style="20" customWidth="1"/>
    <col min="2" max="4" width="14.85546875" style="20" customWidth="1"/>
    <col min="5" max="5" width="15" style="20" customWidth="1"/>
    <col min="6" max="10" width="14.85546875" style="20" customWidth="1"/>
    <col min="11" max="11" width="8.85546875" style="20"/>
    <col min="12" max="12" width="9.5703125" style="20" customWidth="1"/>
    <col min="13" max="16384" width="8.85546875" style="20"/>
  </cols>
  <sheetData>
    <row r="1" spans="1:12" ht="21" customHeight="1" thickBot="1" x14ac:dyDescent="0.3">
      <c r="A1" s="659" t="s">
        <v>1899</v>
      </c>
      <c r="B1" s="659"/>
      <c r="C1" s="659"/>
      <c r="D1" s="659"/>
      <c r="E1" s="659"/>
      <c r="F1" s="659"/>
      <c r="G1" s="659"/>
      <c r="H1" s="659"/>
      <c r="I1" s="659"/>
      <c r="J1" s="659"/>
    </row>
    <row r="2" spans="1:12" ht="138.6" customHeight="1" thickBot="1" x14ac:dyDescent="0.3">
      <c r="A2" s="415" t="s">
        <v>0</v>
      </c>
      <c r="B2" s="415" t="s">
        <v>235</v>
      </c>
      <c r="C2" s="415" t="s">
        <v>234</v>
      </c>
      <c r="D2" s="415" t="s">
        <v>233</v>
      </c>
      <c r="E2" s="415" t="s">
        <v>232</v>
      </c>
      <c r="F2" s="415" t="s">
        <v>231</v>
      </c>
      <c r="G2" s="415" t="s">
        <v>230</v>
      </c>
      <c r="H2" s="415" t="s">
        <v>229</v>
      </c>
      <c r="I2" s="415" t="s">
        <v>228</v>
      </c>
      <c r="J2" s="415" t="s">
        <v>227</v>
      </c>
    </row>
    <row r="3" spans="1:12" ht="12.75" customHeight="1" thickTop="1" thickBot="1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</row>
    <row r="4" spans="1:12" ht="13.9" customHeight="1" thickTop="1" x14ac:dyDescent="0.25">
      <c r="A4" s="402" t="s">
        <v>90</v>
      </c>
      <c r="B4" s="416" t="s">
        <v>353</v>
      </c>
      <c r="C4" s="416">
        <v>5</v>
      </c>
      <c r="D4" s="416">
        <v>1</v>
      </c>
      <c r="E4" s="416">
        <v>2</v>
      </c>
      <c r="F4" s="416">
        <v>1</v>
      </c>
      <c r="G4" s="416" t="s">
        <v>355</v>
      </c>
      <c r="H4" s="416" t="s">
        <v>356</v>
      </c>
      <c r="I4" s="416" t="s">
        <v>353</v>
      </c>
      <c r="J4" s="417">
        <f>SUM(B4:I4)</f>
        <v>9</v>
      </c>
    </row>
    <row r="5" spans="1:12" ht="13.9" customHeight="1" x14ac:dyDescent="0.25">
      <c r="A5" s="129" t="s">
        <v>91</v>
      </c>
      <c r="B5" s="149">
        <v>25</v>
      </c>
      <c r="C5" s="149">
        <v>39</v>
      </c>
      <c r="D5" s="149" t="s">
        <v>358</v>
      </c>
      <c r="E5" s="149">
        <v>61</v>
      </c>
      <c r="F5" s="149">
        <v>0</v>
      </c>
      <c r="G5" s="149" t="s">
        <v>353</v>
      </c>
      <c r="H5" s="149">
        <v>9</v>
      </c>
      <c r="I5" s="149">
        <v>12</v>
      </c>
      <c r="J5" s="150">
        <f t="shared" ref="J5:J12" si="0">SUM(B5:I5)</f>
        <v>146</v>
      </c>
    </row>
    <row r="6" spans="1:12" ht="13.9" customHeight="1" x14ac:dyDescent="0.25">
      <c r="A6" s="402" t="s">
        <v>92</v>
      </c>
      <c r="B6" s="418">
        <v>0</v>
      </c>
      <c r="C6" s="418">
        <v>0</v>
      </c>
      <c r="D6" s="418">
        <v>0</v>
      </c>
      <c r="E6" s="418">
        <v>0</v>
      </c>
      <c r="F6" s="418">
        <v>0</v>
      </c>
      <c r="G6" s="418">
        <v>0</v>
      </c>
      <c r="H6" s="418">
        <v>0</v>
      </c>
      <c r="I6" s="418">
        <v>0</v>
      </c>
      <c r="J6" s="417">
        <f t="shared" si="0"/>
        <v>0</v>
      </c>
    </row>
    <row r="7" spans="1:12" ht="13.9" customHeight="1" x14ac:dyDescent="0.25">
      <c r="A7" s="128" t="s">
        <v>93</v>
      </c>
      <c r="B7" s="149">
        <v>3</v>
      </c>
      <c r="C7" s="149">
        <v>35</v>
      </c>
      <c r="D7" s="149" t="s">
        <v>353</v>
      </c>
      <c r="E7" s="149">
        <v>3</v>
      </c>
      <c r="F7" s="149">
        <v>0</v>
      </c>
      <c r="G7" s="149" t="s">
        <v>353</v>
      </c>
      <c r="H7" s="149">
        <v>0</v>
      </c>
      <c r="I7" s="149">
        <v>1</v>
      </c>
      <c r="J7" s="150">
        <f t="shared" si="0"/>
        <v>42</v>
      </c>
    </row>
    <row r="8" spans="1:12" ht="13.9" customHeight="1" x14ac:dyDescent="0.25">
      <c r="A8" s="402" t="s">
        <v>94</v>
      </c>
      <c r="B8" s="418">
        <v>0</v>
      </c>
      <c r="C8" s="418">
        <v>0</v>
      </c>
      <c r="D8" s="418">
        <v>0</v>
      </c>
      <c r="E8" s="418">
        <v>0</v>
      </c>
      <c r="F8" s="418">
        <v>0</v>
      </c>
      <c r="G8" s="418">
        <v>0</v>
      </c>
      <c r="H8" s="418">
        <v>0</v>
      </c>
      <c r="I8" s="418">
        <v>0</v>
      </c>
      <c r="J8" s="417">
        <f t="shared" si="0"/>
        <v>0</v>
      </c>
    </row>
    <row r="9" spans="1:12" ht="13.9" customHeight="1" x14ac:dyDescent="0.25">
      <c r="A9" s="128" t="s">
        <v>95</v>
      </c>
      <c r="B9" s="151">
        <v>4</v>
      </c>
      <c r="C9" s="151">
        <v>6</v>
      </c>
      <c r="D9" s="151">
        <v>0</v>
      </c>
      <c r="E9" s="151">
        <v>0</v>
      </c>
      <c r="F9" s="151">
        <v>0</v>
      </c>
      <c r="G9" s="151">
        <v>0</v>
      </c>
      <c r="H9" s="151">
        <v>0</v>
      </c>
      <c r="I9" s="151">
        <v>0</v>
      </c>
      <c r="J9" s="150">
        <f t="shared" si="0"/>
        <v>10</v>
      </c>
    </row>
    <row r="10" spans="1:12" ht="13.9" customHeight="1" x14ac:dyDescent="0.25">
      <c r="A10" s="402" t="s">
        <v>96</v>
      </c>
      <c r="B10" s="416" t="s">
        <v>353</v>
      </c>
      <c r="C10" s="416" t="s">
        <v>353</v>
      </c>
      <c r="D10" s="416" t="s">
        <v>353</v>
      </c>
      <c r="E10" s="416" t="s">
        <v>353</v>
      </c>
      <c r="F10" s="416" t="s">
        <v>353</v>
      </c>
      <c r="G10" s="416" t="s">
        <v>353</v>
      </c>
      <c r="H10" s="416" t="s">
        <v>353</v>
      </c>
      <c r="I10" s="416" t="s">
        <v>353</v>
      </c>
      <c r="J10" s="417">
        <f t="shared" si="0"/>
        <v>0</v>
      </c>
    </row>
    <row r="11" spans="1:12" ht="13.9" customHeight="1" x14ac:dyDescent="0.25">
      <c r="A11" s="128" t="s">
        <v>97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0">
        <f t="shared" si="0"/>
        <v>0</v>
      </c>
    </row>
    <row r="12" spans="1:12" ht="13.9" customHeight="1" x14ac:dyDescent="0.25">
      <c r="A12" s="402" t="s">
        <v>98</v>
      </c>
      <c r="B12" s="418">
        <v>0</v>
      </c>
      <c r="C12" s="418">
        <v>0</v>
      </c>
      <c r="D12" s="418">
        <v>0</v>
      </c>
      <c r="E12" s="418">
        <v>0</v>
      </c>
      <c r="F12" s="418">
        <v>0</v>
      </c>
      <c r="G12" s="418">
        <v>0</v>
      </c>
      <c r="H12" s="418">
        <v>0</v>
      </c>
      <c r="I12" s="418">
        <v>0</v>
      </c>
      <c r="J12" s="417">
        <f t="shared" si="0"/>
        <v>0</v>
      </c>
    </row>
    <row r="13" spans="1:12" ht="13.9" customHeight="1" x14ac:dyDescent="0.25">
      <c r="A13" s="128" t="s">
        <v>99</v>
      </c>
      <c r="B13" s="149" t="s">
        <v>355</v>
      </c>
      <c r="C13" s="149">
        <v>1</v>
      </c>
      <c r="D13" s="149" t="s">
        <v>353</v>
      </c>
      <c r="E13" s="149" t="s">
        <v>354</v>
      </c>
      <c r="F13" s="149" t="s">
        <v>353</v>
      </c>
      <c r="G13" s="149" t="s">
        <v>353</v>
      </c>
      <c r="H13" s="149">
        <v>1</v>
      </c>
      <c r="I13" s="149">
        <v>2</v>
      </c>
      <c r="J13" s="150">
        <f>I13+H13+G13+F13+E13+D13+C13+B13</f>
        <v>7</v>
      </c>
      <c r="L13" s="153"/>
    </row>
    <row r="14" spans="1:12" ht="13.9" customHeight="1" x14ac:dyDescent="0.25">
      <c r="A14" s="402" t="s">
        <v>100</v>
      </c>
      <c r="B14" s="416" t="s">
        <v>354</v>
      </c>
      <c r="C14" s="416" t="s">
        <v>353</v>
      </c>
      <c r="D14" s="416" t="s">
        <v>353</v>
      </c>
      <c r="E14" s="416" t="s">
        <v>353</v>
      </c>
      <c r="F14" s="416" t="s">
        <v>353</v>
      </c>
      <c r="G14" s="416" t="s">
        <v>353</v>
      </c>
      <c r="H14" s="416" t="s">
        <v>353</v>
      </c>
      <c r="I14" s="416" t="s">
        <v>353</v>
      </c>
      <c r="J14" s="417">
        <f t="shared" ref="J14:J27" si="1">I14+H14+G14+F14+E14+D14+C14+B14</f>
        <v>1</v>
      </c>
      <c r="L14" s="153"/>
    </row>
    <row r="15" spans="1:12" ht="13.9" customHeight="1" x14ac:dyDescent="0.25">
      <c r="A15" s="128" t="s">
        <v>101</v>
      </c>
      <c r="B15" s="149">
        <v>10</v>
      </c>
      <c r="C15" s="149">
        <v>7</v>
      </c>
      <c r="D15" s="149" t="s">
        <v>353</v>
      </c>
      <c r="E15" s="149">
        <v>6</v>
      </c>
      <c r="F15" s="149" t="s">
        <v>353</v>
      </c>
      <c r="G15" s="149" t="s">
        <v>353</v>
      </c>
      <c r="H15" s="149" t="s">
        <v>354</v>
      </c>
      <c r="I15" s="149" t="s">
        <v>353</v>
      </c>
      <c r="J15" s="150">
        <f t="shared" si="1"/>
        <v>24</v>
      </c>
      <c r="L15" s="78"/>
    </row>
    <row r="16" spans="1:12" ht="13.9" customHeight="1" x14ac:dyDescent="0.25">
      <c r="A16" s="402" t="s">
        <v>102</v>
      </c>
      <c r="B16" s="418">
        <v>0</v>
      </c>
      <c r="C16" s="418">
        <v>0</v>
      </c>
      <c r="D16" s="418">
        <v>0</v>
      </c>
      <c r="E16" s="418">
        <v>0</v>
      </c>
      <c r="F16" s="418">
        <v>0</v>
      </c>
      <c r="G16" s="418">
        <v>0</v>
      </c>
      <c r="H16" s="418">
        <v>1</v>
      </c>
      <c r="I16" s="418">
        <v>0</v>
      </c>
      <c r="J16" s="417">
        <f t="shared" si="1"/>
        <v>1</v>
      </c>
    </row>
    <row r="17" spans="1:21" ht="13.9" customHeight="1" x14ac:dyDescent="0.25">
      <c r="A17" s="128" t="s">
        <v>103</v>
      </c>
      <c r="B17" s="151">
        <v>2</v>
      </c>
      <c r="C17" s="151">
        <v>3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0">
        <f t="shared" si="1"/>
        <v>5</v>
      </c>
    </row>
    <row r="18" spans="1:21" ht="13.9" customHeight="1" x14ac:dyDescent="0.25">
      <c r="A18" s="402" t="s">
        <v>152</v>
      </c>
      <c r="B18" s="416" t="s">
        <v>353</v>
      </c>
      <c r="C18" s="416" t="s">
        <v>353</v>
      </c>
      <c r="D18" s="416" t="s">
        <v>353</v>
      </c>
      <c r="E18" s="416" t="s">
        <v>353</v>
      </c>
      <c r="F18" s="416" t="s">
        <v>353</v>
      </c>
      <c r="G18" s="416" t="s">
        <v>353</v>
      </c>
      <c r="H18" s="416">
        <v>1</v>
      </c>
      <c r="I18" s="416" t="s">
        <v>353</v>
      </c>
      <c r="J18" s="417">
        <f t="shared" si="1"/>
        <v>1</v>
      </c>
    </row>
    <row r="19" spans="1:21" ht="13.9" customHeight="1" x14ac:dyDescent="0.25">
      <c r="A19" s="128" t="s">
        <v>105</v>
      </c>
      <c r="B19" s="149" t="s">
        <v>353</v>
      </c>
      <c r="C19" s="149" t="s">
        <v>353</v>
      </c>
      <c r="D19" s="149" t="s">
        <v>353</v>
      </c>
      <c r="E19" s="149" t="s">
        <v>353</v>
      </c>
      <c r="F19" s="149" t="s">
        <v>353</v>
      </c>
      <c r="G19" s="149" t="s">
        <v>353</v>
      </c>
      <c r="H19" s="149" t="s">
        <v>353</v>
      </c>
      <c r="I19" s="149" t="s">
        <v>353</v>
      </c>
      <c r="J19" s="150">
        <f t="shared" si="1"/>
        <v>0</v>
      </c>
    </row>
    <row r="20" spans="1:21" ht="13.9" customHeight="1" x14ac:dyDescent="0.25">
      <c r="A20" s="437" t="s">
        <v>226</v>
      </c>
      <c r="B20" s="422">
        <v>0</v>
      </c>
      <c r="C20" s="422">
        <v>0</v>
      </c>
      <c r="D20" s="422">
        <v>0</v>
      </c>
      <c r="E20" s="422">
        <v>0</v>
      </c>
      <c r="F20" s="422">
        <v>0</v>
      </c>
      <c r="G20" s="422">
        <v>0</v>
      </c>
      <c r="H20" s="422">
        <v>0</v>
      </c>
      <c r="I20" s="422">
        <v>0</v>
      </c>
      <c r="J20" s="422">
        <f t="shared" si="1"/>
        <v>0</v>
      </c>
    </row>
    <row r="21" spans="1:21" ht="13.9" customHeight="1" x14ac:dyDescent="0.25">
      <c r="A21" s="5" t="s">
        <v>25</v>
      </c>
      <c r="B21" s="150">
        <v>0</v>
      </c>
      <c r="C21" s="150">
        <v>1</v>
      </c>
      <c r="D21" s="150">
        <v>0</v>
      </c>
      <c r="E21" s="150">
        <v>0</v>
      </c>
      <c r="F21" s="150">
        <v>0</v>
      </c>
      <c r="G21" s="150">
        <v>0</v>
      </c>
      <c r="H21" s="150">
        <v>1</v>
      </c>
      <c r="I21" s="150">
        <v>0</v>
      </c>
      <c r="J21" s="150">
        <f t="shared" si="1"/>
        <v>2</v>
      </c>
    </row>
    <row r="22" spans="1:21" ht="13.9" customHeight="1" x14ac:dyDescent="0.25">
      <c r="A22" s="419" t="s">
        <v>23</v>
      </c>
      <c r="B22" s="417">
        <v>1</v>
      </c>
      <c r="C22" s="417">
        <v>0</v>
      </c>
      <c r="D22" s="417">
        <v>0</v>
      </c>
      <c r="E22" s="417">
        <v>0</v>
      </c>
      <c r="F22" s="417">
        <v>2</v>
      </c>
      <c r="G22" s="417">
        <v>0</v>
      </c>
      <c r="H22" s="417">
        <v>0</v>
      </c>
      <c r="I22" s="417">
        <v>0</v>
      </c>
      <c r="J22" s="417">
        <f t="shared" si="1"/>
        <v>3</v>
      </c>
    </row>
    <row r="23" spans="1:21" ht="13.9" customHeight="1" x14ac:dyDescent="0.25">
      <c r="A23" s="5" t="s">
        <v>177</v>
      </c>
      <c r="B23" s="150">
        <v>6</v>
      </c>
      <c r="C23" s="150">
        <v>17</v>
      </c>
      <c r="D23" s="150">
        <v>0</v>
      </c>
      <c r="E23" s="150">
        <v>12</v>
      </c>
      <c r="F23" s="150">
        <v>0</v>
      </c>
      <c r="G23" s="150">
        <v>0</v>
      </c>
      <c r="H23" s="150">
        <v>0</v>
      </c>
      <c r="I23" s="150">
        <v>0</v>
      </c>
      <c r="J23" s="150">
        <f t="shared" si="1"/>
        <v>35</v>
      </c>
    </row>
    <row r="24" spans="1:21" ht="13.9" customHeight="1" x14ac:dyDescent="0.25">
      <c r="A24" s="419" t="s">
        <v>225</v>
      </c>
      <c r="B24" s="417">
        <v>0</v>
      </c>
      <c r="C24" s="417">
        <v>0</v>
      </c>
      <c r="D24" s="417">
        <v>0</v>
      </c>
      <c r="E24" s="417">
        <v>0</v>
      </c>
      <c r="F24" s="417">
        <v>0</v>
      </c>
      <c r="G24" s="417">
        <v>0</v>
      </c>
      <c r="H24" s="417">
        <v>0</v>
      </c>
      <c r="I24" s="417">
        <v>0</v>
      </c>
      <c r="J24" s="417">
        <f t="shared" si="1"/>
        <v>0</v>
      </c>
    </row>
    <row r="25" spans="1:21" ht="13.9" customHeight="1" x14ac:dyDescent="0.25">
      <c r="A25" s="5" t="s">
        <v>224</v>
      </c>
      <c r="B25" s="150">
        <v>1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f t="shared" si="1"/>
        <v>1</v>
      </c>
      <c r="L25" s="75"/>
    </row>
    <row r="26" spans="1:21" ht="28.15" customHeight="1" x14ac:dyDescent="0.25">
      <c r="A26" s="420" t="s">
        <v>223</v>
      </c>
      <c r="B26" s="421">
        <v>0</v>
      </c>
      <c r="C26" s="421">
        <v>0</v>
      </c>
      <c r="D26" s="421">
        <v>0</v>
      </c>
      <c r="E26" s="421">
        <v>1</v>
      </c>
      <c r="F26" s="421">
        <v>0</v>
      </c>
      <c r="G26" s="421">
        <v>0</v>
      </c>
      <c r="H26" s="421">
        <v>0</v>
      </c>
      <c r="I26" s="421">
        <v>0</v>
      </c>
      <c r="J26" s="417">
        <f t="shared" si="1"/>
        <v>1</v>
      </c>
      <c r="L26" s="75"/>
    </row>
    <row r="27" spans="1:21" ht="13.9" customHeight="1" x14ac:dyDescent="0.25">
      <c r="A27" s="4" t="s">
        <v>24</v>
      </c>
      <c r="B27" s="152">
        <v>0</v>
      </c>
      <c r="C27" s="152">
        <v>3</v>
      </c>
      <c r="D27" s="152">
        <v>0</v>
      </c>
      <c r="E27" s="152">
        <v>2</v>
      </c>
      <c r="F27" s="152">
        <v>0</v>
      </c>
      <c r="G27" s="152">
        <v>0</v>
      </c>
      <c r="H27" s="152">
        <v>0</v>
      </c>
      <c r="I27" s="152">
        <v>0</v>
      </c>
      <c r="J27" s="150">
        <f t="shared" si="1"/>
        <v>5</v>
      </c>
      <c r="L27" s="75"/>
    </row>
    <row r="28" spans="1:21" ht="24" customHeight="1" thickBot="1" x14ac:dyDescent="0.3">
      <c r="A28" s="438" t="s">
        <v>154</v>
      </c>
      <c r="B28" s="532">
        <f>SUM(B4:B27)</f>
        <v>52</v>
      </c>
      <c r="C28" s="532">
        <f t="shared" ref="C28:I28" si="2">SUM(C4:C27)</f>
        <v>117</v>
      </c>
      <c r="D28" s="532">
        <f t="shared" si="2"/>
        <v>1</v>
      </c>
      <c r="E28" s="532">
        <f t="shared" si="2"/>
        <v>87</v>
      </c>
      <c r="F28" s="532">
        <f t="shared" si="2"/>
        <v>3</v>
      </c>
      <c r="G28" s="532">
        <f t="shared" si="2"/>
        <v>0</v>
      </c>
      <c r="H28" s="532">
        <f t="shared" si="2"/>
        <v>13</v>
      </c>
      <c r="I28" s="532">
        <f t="shared" si="2"/>
        <v>15</v>
      </c>
      <c r="J28" s="532">
        <f>SUM(J4:J27)</f>
        <v>293</v>
      </c>
      <c r="L28" s="75"/>
      <c r="P28" s="24"/>
      <c r="Q28" s="24"/>
      <c r="R28" s="24"/>
      <c r="S28" s="24"/>
      <c r="T28" s="24"/>
      <c r="U28" s="24"/>
    </row>
    <row r="29" spans="1:21" x14ac:dyDescent="0.25">
      <c r="B29" s="48"/>
      <c r="C29" s="48"/>
      <c r="D29" s="48"/>
      <c r="E29" s="48"/>
      <c r="F29" s="48"/>
      <c r="G29" s="48"/>
      <c r="H29" s="48"/>
      <c r="I29" s="48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ignoredErrors>
    <ignoredError sqref="B4:I2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3"/>
  <sheetViews>
    <sheetView zoomScale="90" zoomScaleNormal="90" workbookViewId="0">
      <selection activeCell="G104" sqref="G104"/>
    </sheetView>
  </sheetViews>
  <sheetFormatPr defaultColWidth="9.140625" defaultRowHeight="14.25" x14ac:dyDescent="0.2"/>
  <cols>
    <col min="1" max="1" width="25" style="2" customWidth="1"/>
    <col min="2" max="7" width="14.85546875" style="2" customWidth="1"/>
    <col min="8" max="9" width="8.7109375" style="2" customWidth="1"/>
    <col min="10" max="13" width="10.7109375" style="2" customWidth="1"/>
    <col min="14" max="14" width="11.5703125" style="2" customWidth="1"/>
    <col min="15" max="15" width="9.7109375" style="2" customWidth="1"/>
    <col min="16" max="17" width="8.7109375" style="6" customWidth="1"/>
    <col min="18" max="18" width="7.85546875" style="6" customWidth="1"/>
    <col min="19" max="19" width="7.28515625" style="6" customWidth="1"/>
    <col min="20" max="20" width="7.85546875" style="6" customWidth="1"/>
    <col min="21" max="21" width="9.140625" style="6"/>
    <col min="22" max="35" width="7.7109375" style="6" customWidth="1"/>
    <col min="36" max="16384" width="9.140625" style="6"/>
  </cols>
  <sheetData>
    <row r="1" spans="1:37" ht="25.5" customHeight="1" thickBot="1" x14ac:dyDescent="0.25">
      <c r="A1" s="665" t="s">
        <v>1893</v>
      </c>
      <c r="B1" s="665"/>
      <c r="C1" s="665"/>
      <c r="D1" s="665"/>
      <c r="E1" s="665"/>
      <c r="F1" s="665"/>
      <c r="G1" s="665"/>
      <c r="H1" s="631"/>
      <c r="I1" s="631"/>
      <c r="J1" s="631"/>
      <c r="K1" s="631"/>
      <c r="L1" s="631"/>
      <c r="M1" s="631"/>
      <c r="N1" s="631"/>
      <c r="O1" s="631"/>
    </row>
    <row r="2" spans="1:37" ht="138.6" customHeight="1" thickBot="1" x14ac:dyDescent="0.3">
      <c r="A2" s="425" t="s">
        <v>0</v>
      </c>
      <c r="B2" s="602" t="s">
        <v>247</v>
      </c>
      <c r="C2" s="602" t="s">
        <v>326</v>
      </c>
      <c r="D2" s="602" t="s">
        <v>327</v>
      </c>
      <c r="E2" s="602" t="s">
        <v>328</v>
      </c>
      <c r="F2" s="603" t="s">
        <v>311</v>
      </c>
      <c r="G2" s="604" t="s">
        <v>310</v>
      </c>
      <c r="H2" s="24"/>
      <c r="I2" s="24"/>
      <c r="J2" s="24"/>
      <c r="K2" s="24"/>
      <c r="L2" s="15"/>
      <c r="M2" s="15"/>
      <c r="N2" s="15"/>
      <c r="O2" s="8"/>
    </row>
    <row r="3" spans="1:37" ht="14.25" customHeight="1" thickTop="1" thickBot="1" x14ac:dyDescent="0.3">
      <c r="A3" s="38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24"/>
      <c r="I3" s="24"/>
      <c r="J3" s="24"/>
      <c r="K3" s="24"/>
      <c r="L3" s="17"/>
      <c r="M3" s="17"/>
      <c r="O3" s="6"/>
    </row>
    <row r="4" spans="1:37" ht="14.45" customHeight="1" thickTop="1" x14ac:dyDescent="0.25">
      <c r="A4" s="423" t="s">
        <v>90</v>
      </c>
      <c r="B4" s="426">
        <v>1</v>
      </c>
      <c r="C4" s="426">
        <v>1</v>
      </c>
      <c r="D4" s="426">
        <v>1</v>
      </c>
      <c r="E4" s="426">
        <v>1</v>
      </c>
      <c r="F4" s="426">
        <v>1</v>
      </c>
      <c r="G4" s="426">
        <v>1</v>
      </c>
      <c r="H4" s="24"/>
      <c r="I4" s="24"/>
      <c r="J4" s="24"/>
      <c r="K4" s="24"/>
      <c r="L4" s="17"/>
      <c r="M4" s="16"/>
      <c r="O4" s="32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ht="14.45" customHeight="1" x14ac:dyDescent="0.25">
      <c r="A5" s="129" t="s">
        <v>91</v>
      </c>
      <c r="B5" s="140">
        <v>1</v>
      </c>
      <c r="C5" s="140">
        <v>1</v>
      </c>
      <c r="D5" s="140">
        <v>1</v>
      </c>
      <c r="E5" s="140">
        <v>1</v>
      </c>
      <c r="F5" s="140">
        <v>1</v>
      </c>
      <c r="G5" s="140">
        <v>13</v>
      </c>
      <c r="H5" s="24"/>
      <c r="I5" s="24"/>
      <c r="J5" s="24"/>
      <c r="K5" s="24"/>
      <c r="L5" s="17"/>
      <c r="M5" s="16"/>
      <c r="O5" s="32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ht="13.9" customHeight="1" x14ac:dyDescent="0.25">
      <c r="A6" s="423" t="s">
        <v>92</v>
      </c>
      <c r="B6" s="426">
        <v>1</v>
      </c>
      <c r="C6" s="426">
        <v>1</v>
      </c>
      <c r="D6" s="426">
        <v>1</v>
      </c>
      <c r="E6" s="426">
        <v>1</v>
      </c>
      <c r="F6" s="426">
        <v>1</v>
      </c>
      <c r="G6" s="426">
        <v>1</v>
      </c>
      <c r="H6" s="24"/>
      <c r="I6" s="24"/>
      <c r="J6" s="24"/>
      <c r="K6" s="24"/>
      <c r="L6" s="17"/>
      <c r="M6" s="16"/>
      <c r="O6" s="32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13.9" customHeight="1" x14ac:dyDescent="0.25">
      <c r="A7" s="128" t="s">
        <v>93</v>
      </c>
      <c r="B7" s="140">
        <v>1</v>
      </c>
      <c r="C7" s="140">
        <v>1</v>
      </c>
      <c r="D7" s="140">
        <v>1</v>
      </c>
      <c r="E7" s="140">
        <v>1</v>
      </c>
      <c r="F7" s="140">
        <v>1</v>
      </c>
      <c r="G7" s="140">
        <v>5</v>
      </c>
      <c r="H7" s="24"/>
      <c r="I7" s="24"/>
      <c r="J7" s="24"/>
      <c r="K7" s="24"/>
      <c r="L7" s="17"/>
      <c r="M7" s="16"/>
      <c r="O7" s="32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ht="13.9" customHeight="1" x14ac:dyDescent="0.25">
      <c r="A8" s="423" t="s">
        <v>94</v>
      </c>
      <c r="B8" s="426">
        <v>1</v>
      </c>
      <c r="C8" s="426">
        <v>1</v>
      </c>
      <c r="D8" s="426">
        <v>1</v>
      </c>
      <c r="E8" s="426">
        <v>1</v>
      </c>
      <c r="F8" s="426">
        <v>1</v>
      </c>
      <c r="G8" s="426">
        <v>1</v>
      </c>
      <c r="H8" s="20"/>
      <c r="I8" s="20"/>
      <c r="J8" s="20"/>
      <c r="K8" s="20"/>
      <c r="L8" s="12"/>
      <c r="M8" s="39"/>
      <c r="O8" s="32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ht="13.9" customHeight="1" x14ac:dyDescent="0.25">
      <c r="A9" s="128" t="s">
        <v>95</v>
      </c>
      <c r="B9" s="140">
        <v>1</v>
      </c>
      <c r="C9" s="140">
        <v>1</v>
      </c>
      <c r="D9" s="140">
        <v>1</v>
      </c>
      <c r="E9" s="140">
        <v>1</v>
      </c>
      <c r="F9" s="140">
        <v>1</v>
      </c>
      <c r="G9" s="140">
        <v>4</v>
      </c>
      <c r="H9" s="20"/>
      <c r="I9" s="20"/>
      <c r="J9" s="20"/>
      <c r="K9" s="20"/>
      <c r="L9" s="12"/>
      <c r="M9" s="23"/>
      <c r="O9" s="32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ht="13.9" customHeight="1" x14ac:dyDescent="0.25">
      <c r="A10" s="423" t="s">
        <v>96</v>
      </c>
      <c r="B10" s="426">
        <v>1</v>
      </c>
      <c r="C10" s="426">
        <v>1</v>
      </c>
      <c r="D10" s="426">
        <v>1</v>
      </c>
      <c r="E10" s="426">
        <v>1</v>
      </c>
      <c r="F10" s="426">
        <v>1</v>
      </c>
      <c r="G10" s="426">
        <v>1</v>
      </c>
      <c r="H10" s="20"/>
      <c r="I10" s="20"/>
      <c r="J10" s="20"/>
      <c r="K10" s="20"/>
      <c r="L10" s="12"/>
      <c r="M10" s="23"/>
      <c r="O10" s="32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ht="13.9" customHeight="1" x14ac:dyDescent="0.25">
      <c r="A11" s="128" t="s">
        <v>97</v>
      </c>
      <c r="B11" s="140">
        <v>1</v>
      </c>
      <c r="C11" s="140">
        <v>1</v>
      </c>
      <c r="D11" s="140">
        <v>1</v>
      </c>
      <c r="E11" s="140">
        <v>1</v>
      </c>
      <c r="F11" s="140">
        <v>1</v>
      </c>
      <c r="G11" s="140">
        <v>0</v>
      </c>
      <c r="H11" s="20"/>
      <c r="I11" s="20"/>
      <c r="J11" s="20"/>
      <c r="K11" s="20"/>
      <c r="L11" s="12"/>
      <c r="M11" s="23"/>
      <c r="O11" s="32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ht="13.9" customHeight="1" x14ac:dyDescent="0.25">
      <c r="A12" s="423" t="s">
        <v>98</v>
      </c>
      <c r="B12" s="426">
        <v>1</v>
      </c>
      <c r="C12" s="426">
        <v>1</v>
      </c>
      <c r="D12" s="426">
        <v>1</v>
      </c>
      <c r="E12" s="426">
        <v>1</v>
      </c>
      <c r="F12" s="426">
        <v>1</v>
      </c>
      <c r="G12" s="426">
        <v>0</v>
      </c>
      <c r="H12" s="20"/>
      <c r="I12" s="20"/>
      <c r="J12" s="20"/>
      <c r="K12" s="20"/>
      <c r="L12" s="12"/>
      <c r="M12" s="23"/>
      <c r="O12" s="32"/>
      <c r="Q12" s="31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ht="13.9" customHeight="1" x14ac:dyDescent="0.25">
      <c r="A13" s="128" t="s">
        <v>99</v>
      </c>
      <c r="B13" s="140">
        <v>1</v>
      </c>
      <c r="C13" s="140">
        <v>1</v>
      </c>
      <c r="D13" s="140">
        <v>1</v>
      </c>
      <c r="E13" s="140">
        <v>1</v>
      </c>
      <c r="F13" s="140">
        <v>1</v>
      </c>
      <c r="G13" s="140">
        <v>5</v>
      </c>
      <c r="H13" s="20"/>
      <c r="I13" s="20"/>
      <c r="J13" s="20"/>
      <c r="K13" s="20"/>
      <c r="L13" s="12"/>
      <c r="M13" s="23"/>
      <c r="N13" s="23"/>
      <c r="O13" s="32"/>
      <c r="P13" s="23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ht="13.9" customHeight="1" x14ac:dyDescent="0.25">
      <c r="A14" s="423" t="s">
        <v>100</v>
      </c>
      <c r="B14" s="426">
        <v>1</v>
      </c>
      <c r="C14" s="426">
        <v>1</v>
      </c>
      <c r="D14" s="426">
        <v>1</v>
      </c>
      <c r="E14" s="426">
        <v>1</v>
      </c>
      <c r="F14" s="426">
        <v>1</v>
      </c>
      <c r="G14" s="426">
        <v>12</v>
      </c>
      <c r="H14" s="20"/>
      <c r="I14" s="20"/>
      <c r="J14" s="20"/>
      <c r="K14" s="20"/>
      <c r="L14" s="12"/>
      <c r="M14" s="39"/>
      <c r="N14" s="23"/>
      <c r="O14" s="23"/>
      <c r="P14" s="23"/>
      <c r="Q14" s="23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ht="14.45" customHeight="1" x14ac:dyDescent="0.25">
      <c r="A15" s="128" t="s">
        <v>101</v>
      </c>
      <c r="B15" s="140">
        <v>1</v>
      </c>
      <c r="C15" s="140">
        <v>1</v>
      </c>
      <c r="D15" s="140">
        <v>1</v>
      </c>
      <c r="E15" s="140">
        <v>1</v>
      </c>
      <c r="F15" s="140">
        <v>1</v>
      </c>
      <c r="G15" s="140">
        <v>4</v>
      </c>
      <c r="H15" s="20"/>
      <c r="I15" s="20"/>
      <c r="J15" s="20"/>
      <c r="K15" s="20"/>
      <c r="L15" s="12"/>
      <c r="M15" s="39"/>
      <c r="N15" s="23"/>
      <c r="O15" s="23"/>
      <c r="P15" s="23"/>
      <c r="Q15" s="23"/>
      <c r="R15" s="2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ht="14.45" customHeight="1" x14ac:dyDescent="0.25">
      <c r="A16" s="423" t="s">
        <v>102</v>
      </c>
      <c r="B16" s="426">
        <v>1</v>
      </c>
      <c r="C16" s="426">
        <v>1</v>
      </c>
      <c r="D16" s="426">
        <v>1</v>
      </c>
      <c r="E16" s="426">
        <v>1</v>
      </c>
      <c r="F16" s="426">
        <v>1</v>
      </c>
      <c r="G16" s="426">
        <v>5</v>
      </c>
      <c r="H16" s="20"/>
      <c r="I16" s="20"/>
      <c r="J16" s="20"/>
      <c r="K16" s="20"/>
      <c r="L16" s="12"/>
      <c r="M16" s="39"/>
      <c r="N16" s="23"/>
      <c r="O16" s="23"/>
      <c r="P16" s="23"/>
      <c r="Q16" s="23"/>
      <c r="R16" s="23"/>
      <c r="S16" s="20"/>
      <c r="T16" s="20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56" ht="14.25" customHeight="1" x14ac:dyDescent="0.25">
      <c r="A17" s="128" t="s">
        <v>103</v>
      </c>
      <c r="B17" s="140">
        <v>1</v>
      </c>
      <c r="C17" s="140">
        <v>1</v>
      </c>
      <c r="D17" s="140">
        <v>1</v>
      </c>
      <c r="E17" s="140">
        <v>1</v>
      </c>
      <c r="F17" s="140">
        <v>1</v>
      </c>
      <c r="G17" s="140">
        <v>5</v>
      </c>
      <c r="H17" s="20"/>
      <c r="I17" s="20"/>
      <c r="J17" s="20"/>
      <c r="K17" s="20"/>
      <c r="L17" s="12"/>
      <c r="M17" s="39"/>
      <c r="N17" s="23"/>
      <c r="O17" s="23"/>
      <c r="P17" s="23"/>
      <c r="Q17" s="23"/>
      <c r="R17" s="23"/>
      <c r="S17" s="20"/>
      <c r="T17" s="20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56" ht="14.45" customHeight="1" x14ac:dyDescent="0.25">
      <c r="A18" s="423" t="s">
        <v>152</v>
      </c>
      <c r="B18" s="426">
        <v>1</v>
      </c>
      <c r="C18" s="426">
        <v>1</v>
      </c>
      <c r="D18" s="426">
        <v>1</v>
      </c>
      <c r="E18" s="426">
        <v>1</v>
      </c>
      <c r="F18" s="426">
        <v>1</v>
      </c>
      <c r="G18" s="426">
        <v>5</v>
      </c>
      <c r="H18" s="20"/>
      <c r="I18" s="20"/>
      <c r="J18" s="20"/>
      <c r="K18" s="20"/>
      <c r="L18" s="12"/>
      <c r="M18" s="39"/>
      <c r="N18" s="23"/>
      <c r="O18" s="23"/>
      <c r="P18" s="23"/>
      <c r="Q18" s="23"/>
      <c r="R18" s="23"/>
      <c r="S18" s="20"/>
      <c r="T18" s="20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56" ht="13.9" customHeight="1" x14ac:dyDescent="0.25">
      <c r="A19" s="128" t="s">
        <v>105</v>
      </c>
      <c r="B19" s="140">
        <v>1</v>
      </c>
      <c r="C19" s="140">
        <v>1</v>
      </c>
      <c r="D19" s="140">
        <v>1</v>
      </c>
      <c r="E19" s="140">
        <v>1</v>
      </c>
      <c r="F19" s="140">
        <v>1</v>
      </c>
      <c r="G19" s="140">
        <v>1</v>
      </c>
      <c r="H19" s="20"/>
      <c r="I19" s="20"/>
      <c r="J19" s="20"/>
      <c r="K19" s="20"/>
      <c r="L19" s="12"/>
      <c r="M19" s="39"/>
      <c r="N19" s="23"/>
      <c r="O19" s="23"/>
      <c r="P19" s="23"/>
      <c r="Q19" s="23"/>
      <c r="R19" s="23"/>
      <c r="S19" s="20"/>
      <c r="T19" s="20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56" ht="13.9" customHeight="1" x14ac:dyDescent="0.25">
      <c r="A20" s="427" t="s">
        <v>226</v>
      </c>
      <c r="B20" s="428">
        <v>1</v>
      </c>
      <c r="C20" s="428">
        <v>1</v>
      </c>
      <c r="D20" s="428">
        <v>1</v>
      </c>
      <c r="E20" s="428">
        <v>1</v>
      </c>
      <c r="F20" s="428">
        <v>1</v>
      </c>
      <c r="G20" s="428">
        <v>3</v>
      </c>
      <c r="H20" s="20"/>
      <c r="I20" s="20"/>
      <c r="J20" s="20"/>
      <c r="K20" s="20"/>
      <c r="L20" s="12"/>
      <c r="M20" s="39"/>
      <c r="N20" s="23"/>
      <c r="O20" s="23"/>
      <c r="P20" s="23"/>
      <c r="Q20" s="23"/>
      <c r="R20" s="23"/>
      <c r="S20" s="20"/>
      <c r="T20" s="20"/>
    </row>
    <row r="21" spans="1:56" ht="13.5" customHeight="1" x14ac:dyDescent="0.25">
      <c r="A21" s="22" t="s">
        <v>177</v>
      </c>
      <c r="B21" s="140">
        <v>1</v>
      </c>
      <c r="C21" s="140">
        <v>1</v>
      </c>
      <c r="D21" s="140">
        <v>1</v>
      </c>
      <c r="E21" s="140">
        <v>1</v>
      </c>
      <c r="F21" s="140">
        <v>1</v>
      </c>
      <c r="G21" s="140">
        <v>4</v>
      </c>
      <c r="H21" s="20"/>
      <c r="I21" s="20"/>
      <c r="J21" s="20"/>
      <c r="K21" s="20"/>
      <c r="L21" s="12"/>
      <c r="M21" s="39"/>
      <c r="N21" s="23"/>
      <c r="O21" s="23"/>
      <c r="P21" s="23"/>
      <c r="Q21" s="23"/>
      <c r="R21" s="23"/>
      <c r="S21" s="20"/>
      <c r="T21" s="20"/>
    </row>
    <row r="22" spans="1:56" ht="13.9" customHeight="1" x14ac:dyDescent="0.25">
      <c r="A22" s="424" t="s">
        <v>23</v>
      </c>
      <c r="B22" s="426">
        <v>1</v>
      </c>
      <c r="C22" s="426">
        <v>1</v>
      </c>
      <c r="D22" s="426">
        <v>1</v>
      </c>
      <c r="E22" s="426">
        <v>1</v>
      </c>
      <c r="F22" s="426">
        <v>1</v>
      </c>
      <c r="G22" s="426">
        <v>2</v>
      </c>
      <c r="H22"/>
      <c r="I22" s="20"/>
      <c r="J22" s="20"/>
      <c r="K22" s="20"/>
      <c r="L22" s="12"/>
      <c r="M22" s="39"/>
      <c r="N22" s="23"/>
      <c r="O22" s="23"/>
      <c r="P22" s="23"/>
      <c r="Q22" s="23"/>
      <c r="R22" s="23"/>
      <c r="S22" s="20"/>
      <c r="T22" s="20"/>
    </row>
    <row r="23" spans="1:56" ht="13.9" customHeight="1" x14ac:dyDescent="0.25">
      <c r="A23" s="22" t="s">
        <v>24</v>
      </c>
      <c r="B23" s="140">
        <v>1</v>
      </c>
      <c r="C23" s="140">
        <v>1</v>
      </c>
      <c r="D23" s="140">
        <v>1</v>
      </c>
      <c r="E23" s="140">
        <v>1</v>
      </c>
      <c r="F23" s="140">
        <v>1</v>
      </c>
      <c r="G23" s="140">
        <v>1</v>
      </c>
      <c r="H23"/>
      <c r="K23" s="20"/>
      <c r="L23" s="20"/>
      <c r="M23" s="611"/>
      <c r="N23" s="23"/>
      <c r="O23" s="611"/>
      <c r="P23" s="611"/>
      <c r="Q23" s="611"/>
      <c r="R23" s="610"/>
    </row>
    <row r="24" spans="1:56" ht="13.9" customHeight="1" x14ac:dyDescent="0.25">
      <c r="A24" s="424" t="s">
        <v>25</v>
      </c>
      <c r="B24" s="426">
        <v>1</v>
      </c>
      <c r="C24" s="426">
        <v>1</v>
      </c>
      <c r="D24" s="426">
        <v>1</v>
      </c>
      <c r="E24" s="426">
        <v>1</v>
      </c>
      <c r="F24" s="426">
        <v>1</v>
      </c>
      <c r="G24" s="426">
        <v>4</v>
      </c>
      <c r="H24"/>
      <c r="K24" s="20"/>
      <c r="L24" s="20"/>
      <c r="M24" s="610"/>
      <c r="N24" s="610"/>
      <c r="O24" s="610"/>
      <c r="P24" s="610"/>
      <c r="Q24" s="610"/>
      <c r="R24" s="610"/>
    </row>
    <row r="25" spans="1:56" ht="24" customHeight="1" x14ac:dyDescent="0.25">
      <c r="A25" s="22" t="s">
        <v>236</v>
      </c>
      <c r="B25" s="140">
        <v>1</v>
      </c>
      <c r="C25" s="140">
        <v>1</v>
      </c>
      <c r="D25" s="140">
        <v>1</v>
      </c>
      <c r="E25" s="140">
        <v>1</v>
      </c>
      <c r="F25" s="140">
        <v>1</v>
      </c>
      <c r="G25" s="140">
        <v>3</v>
      </c>
      <c r="H25"/>
      <c r="K25" s="20"/>
      <c r="L25" s="20"/>
      <c r="M25" s="610"/>
      <c r="N25" s="610"/>
      <c r="O25" s="610"/>
      <c r="P25" s="610"/>
      <c r="Q25" s="610"/>
      <c r="R25" s="610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4"/>
      <c r="AP25" s="4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</row>
    <row r="26" spans="1:56" ht="26.25" customHeight="1" x14ac:dyDescent="0.25">
      <c r="A26" s="424" t="s">
        <v>237</v>
      </c>
      <c r="B26" s="426">
        <v>1</v>
      </c>
      <c r="C26" s="426">
        <v>1</v>
      </c>
      <c r="D26" s="426">
        <v>1</v>
      </c>
      <c r="E26" s="426">
        <v>1</v>
      </c>
      <c r="F26" s="426">
        <v>1</v>
      </c>
      <c r="G26" s="426">
        <v>5</v>
      </c>
      <c r="H26"/>
      <c r="K26" s="20"/>
      <c r="L26" s="20"/>
      <c r="M26" s="140"/>
      <c r="N26" s="140"/>
      <c r="O26" s="140"/>
      <c r="P26" s="140"/>
      <c r="Q26" s="140"/>
      <c r="R26" s="140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1"/>
      <c r="AP26" s="31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</row>
    <row r="27" spans="1:56" ht="14.45" customHeight="1" thickBot="1" x14ac:dyDescent="0.3">
      <c r="A27" s="35" t="s">
        <v>225</v>
      </c>
      <c r="B27" s="141">
        <v>1</v>
      </c>
      <c r="C27" s="141">
        <v>1</v>
      </c>
      <c r="D27" s="141">
        <v>1</v>
      </c>
      <c r="E27" s="141">
        <v>1</v>
      </c>
      <c r="F27" s="141">
        <v>1</v>
      </c>
      <c r="G27" s="141">
        <v>12</v>
      </c>
      <c r="H27" s="20"/>
      <c r="I27" s="20"/>
      <c r="J27" s="20"/>
      <c r="K27" s="20"/>
      <c r="L27" s="17"/>
      <c r="M27" s="17"/>
      <c r="N27" s="664"/>
      <c r="O27" s="664"/>
      <c r="Q27" s="31"/>
      <c r="R27" s="32"/>
      <c r="S27" s="31"/>
      <c r="T27" s="31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1"/>
      <c r="AP27" s="31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</row>
    <row r="28" spans="1:56" ht="25.5" customHeight="1" x14ac:dyDescent="0.2">
      <c r="A28" s="22"/>
      <c r="B28" s="22"/>
      <c r="C28" s="2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Q28" s="31"/>
      <c r="R28" s="32"/>
      <c r="S28" s="31"/>
      <c r="T28" s="3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1"/>
      <c r="AP28" s="31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</row>
    <row r="29" spans="1:56" ht="27" customHeight="1" thickBot="1" x14ac:dyDescent="0.3">
      <c r="A29" s="658" t="s">
        <v>1894</v>
      </c>
      <c r="B29" s="665"/>
      <c r="C29" s="665"/>
      <c r="D29" s="665"/>
      <c r="E29" s="665"/>
      <c r="F29" s="20"/>
      <c r="G29" s="20"/>
      <c r="H29" s="20"/>
      <c r="I29" s="20"/>
      <c r="J29" s="20"/>
      <c r="K29" s="20"/>
      <c r="L29" s="20"/>
      <c r="M29" s="24"/>
      <c r="N29" s="20"/>
      <c r="O29" s="20"/>
      <c r="Q29" s="31"/>
      <c r="R29" s="32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1"/>
      <c r="AP29" s="3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</row>
    <row r="30" spans="1:56" ht="138.6" customHeight="1" thickBot="1" x14ac:dyDescent="0.3">
      <c r="A30" s="425" t="s">
        <v>0</v>
      </c>
      <c r="B30" s="605" t="s">
        <v>323</v>
      </c>
      <c r="C30" s="605" t="s">
        <v>324</v>
      </c>
      <c r="D30" s="605" t="s">
        <v>325</v>
      </c>
      <c r="E30" s="605" t="s">
        <v>312</v>
      </c>
      <c r="F30" s="20"/>
      <c r="G30" s="20"/>
      <c r="H30" s="20"/>
      <c r="I30" s="20"/>
      <c r="J30" s="20"/>
      <c r="K30" s="20"/>
      <c r="L30" s="20"/>
      <c r="M30" s="72"/>
      <c r="N30" s="20"/>
      <c r="O30" s="20"/>
      <c r="Q30" s="41"/>
      <c r="R30" s="32"/>
      <c r="S30" s="31"/>
      <c r="T30" s="31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1"/>
      <c r="AP30" s="31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</row>
    <row r="31" spans="1:56" ht="12" customHeight="1" thickTop="1" thickBot="1" x14ac:dyDescent="0.3">
      <c r="A31" s="42">
        <v>1</v>
      </c>
      <c r="B31" s="43">
        <v>2</v>
      </c>
      <c r="C31" s="43">
        <v>3</v>
      </c>
      <c r="D31" s="43">
        <v>4</v>
      </c>
      <c r="E31" s="43">
        <v>5</v>
      </c>
      <c r="F31" s="20"/>
      <c r="G31" s="20"/>
      <c r="H31" s="20"/>
      <c r="I31" s="20"/>
      <c r="J31" s="20"/>
      <c r="K31" s="20"/>
      <c r="L31" s="20"/>
      <c r="M31" s="17"/>
      <c r="N31" s="20"/>
      <c r="O31" s="20"/>
      <c r="Q31" s="31"/>
      <c r="R31" s="32"/>
      <c r="S31" s="31"/>
      <c r="T31" s="31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1"/>
      <c r="AP31" s="31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</row>
    <row r="32" spans="1:56" ht="13.9" customHeight="1" thickTop="1" x14ac:dyDescent="0.25">
      <c r="A32" s="423" t="s">
        <v>90</v>
      </c>
      <c r="B32" s="426">
        <v>2</v>
      </c>
      <c r="C32" s="426" t="s">
        <v>353</v>
      </c>
      <c r="D32" s="426">
        <v>9</v>
      </c>
      <c r="E32" s="426" t="s">
        <v>348</v>
      </c>
      <c r="F32" s="20"/>
      <c r="G32" s="20"/>
      <c r="H32" s="20"/>
      <c r="I32" s="20"/>
      <c r="J32" s="20"/>
      <c r="K32" s="20"/>
      <c r="L32" s="20"/>
      <c r="M32" s="12"/>
      <c r="N32" s="32"/>
      <c r="O32" s="32"/>
      <c r="P32" s="32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9" ht="13.9" customHeight="1" x14ac:dyDescent="0.25">
      <c r="A33" s="129" t="s">
        <v>91</v>
      </c>
      <c r="B33" s="140" t="s">
        <v>353</v>
      </c>
      <c r="C33" s="140">
        <v>146</v>
      </c>
      <c r="D33" s="140" t="s">
        <v>353</v>
      </c>
      <c r="E33" s="140" t="s">
        <v>348</v>
      </c>
      <c r="F33" s="20"/>
      <c r="G33" s="20"/>
      <c r="H33" s="20"/>
      <c r="I33" s="20"/>
      <c r="J33" s="20"/>
      <c r="K33" s="20"/>
      <c r="L33" s="20"/>
      <c r="M33" s="12"/>
      <c r="N33" s="32"/>
      <c r="O33" s="32"/>
      <c r="P33" s="32"/>
      <c r="R33" s="5"/>
      <c r="S33" s="3"/>
    </row>
    <row r="34" spans="1:59" ht="13.9" customHeight="1" x14ac:dyDescent="0.25">
      <c r="A34" s="423" t="s">
        <v>92</v>
      </c>
      <c r="B34" s="426">
        <v>0</v>
      </c>
      <c r="C34" s="426">
        <v>0</v>
      </c>
      <c r="D34" s="426">
        <v>0</v>
      </c>
      <c r="E34" s="426" t="s">
        <v>348</v>
      </c>
      <c r="F34" s="20"/>
      <c r="G34" s="20"/>
      <c r="H34" s="20"/>
      <c r="I34" s="20"/>
      <c r="J34" s="20"/>
      <c r="K34" s="20"/>
      <c r="L34" s="20"/>
      <c r="M34" s="12"/>
      <c r="N34" s="32"/>
      <c r="O34" s="32"/>
      <c r="P34" s="32"/>
      <c r="R34" s="5"/>
      <c r="S34" s="3"/>
    </row>
    <row r="35" spans="1:59" ht="14.45" customHeight="1" x14ac:dyDescent="0.25">
      <c r="A35" s="128" t="s">
        <v>93</v>
      </c>
      <c r="B35" s="140" t="s">
        <v>509</v>
      </c>
      <c r="C35" s="140" t="s">
        <v>469</v>
      </c>
      <c r="D35" s="140" t="s">
        <v>353</v>
      </c>
      <c r="E35" s="140" t="s">
        <v>348</v>
      </c>
      <c r="F35" s="20"/>
      <c r="G35" s="20"/>
      <c r="H35" s="20"/>
      <c r="I35" s="20"/>
      <c r="J35" s="20"/>
      <c r="K35" s="20"/>
      <c r="L35" s="20"/>
      <c r="M35" s="12"/>
      <c r="N35" s="32"/>
      <c r="O35" s="32"/>
      <c r="P35" s="32"/>
      <c r="R35" s="5"/>
      <c r="S35" s="3"/>
      <c r="U35" s="28"/>
      <c r="V35" s="4"/>
      <c r="W35" s="4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4"/>
      <c r="AS35" s="4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</row>
    <row r="36" spans="1:59" ht="14.45" customHeight="1" x14ac:dyDescent="0.25">
      <c r="A36" s="423" t="s">
        <v>94</v>
      </c>
      <c r="B36" s="426" t="s">
        <v>353</v>
      </c>
      <c r="C36" s="426">
        <v>2</v>
      </c>
      <c r="D36" s="426" t="s">
        <v>353</v>
      </c>
      <c r="E36" s="426" t="s">
        <v>348</v>
      </c>
      <c r="F36" s="20"/>
      <c r="G36" s="20"/>
      <c r="H36" s="20"/>
      <c r="I36" s="20"/>
      <c r="J36" s="20"/>
      <c r="K36" s="20"/>
      <c r="L36" s="20"/>
      <c r="M36" s="12"/>
      <c r="N36" s="32"/>
      <c r="O36" s="32"/>
      <c r="P36" s="32"/>
      <c r="R36" s="5"/>
      <c r="S36" s="3"/>
      <c r="U36" s="32"/>
      <c r="V36" s="31"/>
      <c r="W36" s="31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1"/>
      <c r="AS36" s="31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</row>
    <row r="37" spans="1:59" ht="13.9" customHeight="1" x14ac:dyDescent="0.25">
      <c r="A37" s="128" t="s">
        <v>95</v>
      </c>
      <c r="B37" s="140" t="s">
        <v>353</v>
      </c>
      <c r="C37" s="140">
        <v>10</v>
      </c>
      <c r="D37" s="140" t="s">
        <v>353</v>
      </c>
      <c r="E37" s="140" t="s">
        <v>348</v>
      </c>
      <c r="F37" s="20"/>
      <c r="G37" s="20"/>
      <c r="H37" s="20"/>
      <c r="I37" s="20"/>
      <c r="J37" s="20"/>
      <c r="K37" s="20"/>
      <c r="L37" s="20"/>
      <c r="M37" s="12"/>
      <c r="N37" s="32"/>
      <c r="O37" s="32"/>
      <c r="P37" s="32"/>
      <c r="R37" s="5"/>
      <c r="S37" s="3"/>
      <c r="U37" s="32"/>
      <c r="V37" s="31"/>
      <c r="W37" s="31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1"/>
      <c r="AS37" s="31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</row>
    <row r="38" spans="1:59" ht="13.9" customHeight="1" x14ac:dyDescent="0.25">
      <c r="A38" s="423" t="s">
        <v>96</v>
      </c>
      <c r="B38" s="426" t="s">
        <v>354</v>
      </c>
      <c r="C38" s="426" t="s">
        <v>353</v>
      </c>
      <c r="D38" s="426" t="s">
        <v>353</v>
      </c>
      <c r="E38" s="426" t="s">
        <v>348</v>
      </c>
      <c r="F38" s="20"/>
      <c r="G38" s="20"/>
      <c r="H38" s="20"/>
      <c r="I38" s="20"/>
      <c r="J38" s="20"/>
      <c r="K38" s="20"/>
      <c r="L38" s="20"/>
      <c r="M38" s="12"/>
      <c r="N38" s="32"/>
      <c r="O38" s="32"/>
      <c r="P38" s="32"/>
      <c r="R38" s="5"/>
      <c r="S38" s="3"/>
      <c r="U38" s="32"/>
      <c r="V38" s="31"/>
      <c r="W38" s="31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1"/>
      <c r="AS38" s="31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</row>
    <row r="39" spans="1:59" ht="14.25" customHeight="1" x14ac:dyDescent="0.25">
      <c r="A39" s="128" t="s">
        <v>97</v>
      </c>
      <c r="B39" s="140" t="s">
        <v>353</v>
      </c>
      <c r="C39" s="140" t="s">
        <v>353</v>
      </c>
      <c r="D39" s="140" t="s">
        <v>353</v>
      </c>
      <c r="E39" s="140" t="s">
        <v>348</v>
      </c>
      <c r="F39" s="20"/>
      <c r="G39" s="20"/>
      <c r="H39" s="20"/>
      <c r="I39" s="20"/>
      <c r="J39" s="20"/>
      <c r="K39" s="20"/>
      <c r="L39" s="20"/>
      <c r="M39" s="12"/>
      <c r="N39" s="32"/>
      <c r="O39" s="32"/>
      <c r="P39" s="32"/>
      <c r="R39" s="5"/>
      <c r="S39" s="3"/>
      <c r="U39" s="32"/>
      <c r="V39" s="31"/>
      <c r="W39" s="31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1"/>
      <c r="AS39" s="31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</row>
    <row r="40" spans="1:59" ht="13.9" customHeight="1" x14ac:dyDescent="0.25">
      <c r="A40" s="423" t="s">
        <v>98</v>
      </c>
      <c r="B40" s="426">
        <v>0</v>
      </c>
      <c r="C40" s="426" t="s">
        <v>353</v>
      </c>
      <c r="D40" s="426" t="s">
        <v>353</v>
      </c>
      <c r="E40" s="426" t="s">
        <v>348</v>
      </c>
      <c r="F40" s="20"/>
      <c r="G40" s="20"/>
      <c r="H40" s="20"/>
      <c r="I40" s="20"/>
      <c r="J40" s="20"/>
      <c r="K40" s="20"/>
      <c r="L40" s="20"/>
      <c r="M40" s="12"/>
      <c r="N40" s="32"/>
      <c r="O40" s="32"/>
      <c r="P40" s="32"/>
      <c r="R40" s="5"/>
      <c r="S40" s="3"/>
      <c r="U40" s="32"/>
      <c r="V40" s="31"/>
      <c r="W40" s="31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1"/>
      <c r="AS40" s="31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</row>
    <row r="41" spans="1:59" ht="14.25" customHeight="1" x14ac:dyDescent="0.25">
      <c r="A41" s="128" t="s">
        <v>99</v>
      </c>
      <c r="B41" s="140">
        <v>2</v>
      </c>
      <c r="C41" s="140">
        <v>7</v>
      </c>
      <c r="D41" s="140">
        <v>0</v>
      </c>
      <c r="E41" s="140" t="s">
        <v>348</v>
      </c>
      <c r="F41" s="20"/>
      <c r="G41" s="20"/>
      <c r="H41" s="20"/>
      <c r="I41" s="20"/>
      <c r="J41" s="20"/>
      <c r="K41" s="20"/>
      <c r="L41" s="20"/>
      <c r="M41" s="12"/>
      <c r="N41" s="32"/>
      <c r="O41" s="32"/>
      <c r="P41" s="32"/>
      <c r="R41" s="5"/>
      <c r="S41" s="3"/>
      <c r="U41" s="32"/>
      <c r="V41" s="31"/>
      <c r="W41" s="31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1"/>
      <c r="AS41" s="31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</row>
    <row r="42" spans="1:59" ht="14.45" customHeight="1" x14ac:dyDescent="0.25">
      <c r="A42" s="423" t="s">
        <v>100</v>
      </c>
      <c r="B42" s="426">
        <v>3</v>
      </c>
      <c r="C42" s="426">
        <v>1</v>
      </c>
      <c r="D42" s="426" t="s">
        <v>353</v>
      </c>
      <c r="E42" s="426" t="s">
        <v>348</v>
      </c>
      <c r="F42" s="20"/>
      <c r="G42" s="20"/>
      <c r="H42" s="20"/>
      <c r="I42" s="20"/>
      <c r="J42" s="20"/>
      <c r="K42" s="20"/>
      <c r="L42" s="20"/>
      <c r="M42" s="12"/>
      <c r="U42" s="32"/>
      <c r="V42" s="31"/>
      <c r="W42" s="31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1"/>
      <c r="AS42" s="31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</row>
    <row r="43" spans="1:59" ht="13.9" customHeight="1" x14ac:dyDescent="0.25">
      <c r="A43" s="128" t="s">
        <v>101</v>
      </c>
      <c r="B43" s="140">
        <v>0</v>
      </c>
      <c r="C43" s="140">
        <v>24</v>
      </c>
      <c r="D43" s="140" t="s">
        <v>353</v>
      </c>
      <c r="E43" s="140" t="s">
        <v>348</v>
      </c>
      <c r="F43" s="20"/>
      <c r="G43" s="20"/>
      <c r="H43" s="20"/>
      <c r="I43" s="20"/>
      <c r="J43" s="20"/>
      <c r="K43" s="20"/>
      <c r="L43" s="20"/>
      <c r="M43" s="12"/>
      <c r="U43" s="32"/>
      <c r="V43" s="31"/>
      <c r="W43" s="31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1"/>
      <c r="AS43" s="31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</row>
    <row r="44" spans="1:59" ht="13.9" customHeight="1" x14ac:dyDescent="0.25">
      <c r="A44" s="423" t="s">
        <v>102</v>
      </c>
      <c r="B44" s="426">
        <v>0</v>
      </c>
      <c r="C44" s="426">
        <v>1</v>
      </c>
      <c r="D44" s="426">
        <v>0</v>
      </c>
      <c r="E44" s="426" t="s">
        <v>348</v>
      </c>
      <c r="F44" s="20"/>
      <c r="G44" s="20"/>
      <c r="H44" s="20"/>
      <c r="I44" s="20"/>
      <c r="J44" s="20"/>
      <c r="K44" s="20"/>
      <c r="L44" s="20"/>
      <c r="M44" s="12"/>
      <c r="U44" s="32"/>
      <c r="V44" s="31"/>
      <c r="W44" s="31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1"/>
      <c r="AS44" s="31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</row>
    <row r="45" spans="1:59" ht="13.9" customHeight="1" x14ac:dyDescent="0.25">
      <c r="A45" s="128" t="s">
        <v>103</v>
      </c>
      <c r="B45" s="140">
        <v>3</v>
      </c>
      <c r="C45" s="140">
        <v>2</v>
      </c>
      <c r="D45" s="140" t="s">
        <v>353</v>
      </c>
      <c r="E45" s="140" t="s">
        <v>348</v>
      </c>
      <c r="F45" s="20"/>
      <c r="G45" s="20"/>
      <c r="H45" s="20"/>
      <c r="I45" s="20"/>
      <c r="J45" s="20"/>
      <c r="K45" s="20"/>
      <c r="L45" s="20"/>
      <c r="M45" s="12"/>
      <c r="U45" s="32"/>
      <c r="V45" s="31"/>
      <c r="W45" s="31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1"/>
      <c r="AS45" s="31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</row>
    <row r="46" spans="1:59" ht="14.45" customHeight="1" x14ac:dyDescent="0.25">
      <c r="A46" s="423" t="s">
        <v>152</v>
      </c>
      <c r="B46" s="426">
        <v>0</v>
      </c>
      <c r="C46" s="426">
        <v>1</v>
      </c>
      <c r="D46" s="426">
        <v>0</v>
      </c>
      <c r="E46" s="426" t="s">
        <v>348</v>
      </c>
      <c r="F46" s="20"/>
      <c r="G46" s="20"/>
      <c r="H46" s="20"/>
      <c r="I46" s="20"/>
      <c r="J46" s="20"/>
      <c r="K46" s="20"/>
      <c r="L46" s="20"/>
      <c r="M46" s="20"/>
      <c r="U46" s="32"/>
      <c r="V46" s="31"/>
      <c r="W46" s="31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1"/>
      <c r="AS46" s="31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</row>
    <row r="47" spans="1:59" ht="13.9" customHeight="1" x14ac:dyDescent="0.25">
      <c r="A47" s="128" t="s">
        <v>105</v>
      </c>
      <c r="B47" s="140">
        <v>0</v>
      </c>
      <c r="C47" s="140">
        <v>0</v>
      </c>
      <c r="D47" s="140">
        <v>0</v>
      </c>
      <c r="E47" s="140" t="s">
        <v>348</v>
      </c>
      <c r="F47" s="20"/>
      <c r="G47" s="20"/>
      <c r="H47" s="20"/>
      <c r="I47" s="20"/>
      <c r="J47" s="20"/>
      <c r="K47" s="20"/>
      <c r="L47" s="20"/>
      <c r="M47" s="20"/>
      <c r="U47" s="32"/>
      <c r="V47" s="31"/>
      <c r="W47" s="31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1"/>
      <c r="AS47" s="31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</row>
    <row r="48" spans="1:59" ht="13.9" customHeight="1" x14ac:dyDescent="0.25">
      <c r="A48" s="427" t="s">
        <v>226</v>
      </c>
      <c r="B48" s="428">
        <v>0</v>
      </c>
      <c r="C48" s="428">
        <v>0</v>
      </c>
      <c r="D48" s="428">
        <v>0</v>
      </c>
      <c r="E48" s="428" t="s">
        <v>348</v>
      </c>
      <c r="F48" s="20"/>
      <c r="G48" s="20"/>
      <c r="H48" s="20"/>
      <c r="I48" s="20"/>
      <c r="J48" s="20"/>
      <c r="K48" s="20"/>
      <c r="L48" s="20"/>
      <c r="M48" s="20"/>
      <c r="U48" s="32"/>
      <c r="V48" s="31"/>
      <c r="W48" s="31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1"/>
      <c r="AS48" s="31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</row>
    <row r="49" spans="1:59" ht="17.25" customHeight="1" x14ac:dyDescent="0.25">
      <c r="A49" s="22" t="s">
        <v>177</v>
      </c>
      <c r="B49" s="140">
        <v>0</v>
      </c>
      <c r="C49" s="140">
        <v>48</v>
      </c>
      <c r="D49" s="140">
        <v>0</v>
      </c>
      <c r="E49" s="140" t="s">
        <v>348</v>
      </c>
      <c r="F49" s="20"/>
      <c r="G49" s="20"/>
      <c r="H49" s="20"/>
      <c r="I49" s="20"/>
      <c r="J49" s="20"/>
      <c r="K49" s="20"/>
      <c r="L49" s="20"/>
      <c r="M49" s="20"/>
      <c r="U49" s="32"/>
      <c r="V49" s="31"/>
      <c r="W49" s="31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1"/>
      <c r="AS49" s="31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</row>
    <row r="50" spans="1:59" ht="13.9" customHeight="1" x14ac:dyDescent="0.2">
      <c r="A50" s="424" t="s">
        <v>23</v>
      </c>
      <c r="B50" s="426">
        <v>0</v>
      </c>
      <c r="C50" s="426">
        <v>2</v>
      </c>
      <c r="D50" s="426">
        <v>0</v>
      </c>
      <c r="E50" s="426" t="s">
        <v>348</v>
      </c>
      <c r="F50" s="6"/>
      <c r="G50" s="6"/>
      <c r="H50" s="6"/>
      <c r="I50" s="6"/>
      <c r="J50" s="6"/>
      <c r="K50" s="6"/>
      <c r="L50" s="6"/>
      <c r="M50" s="6"/>
      <c r="U50" s="32"/>
      <c r="V50" s="31"/>
      <c r="W50" s="31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1"/>
      <c r="AS50" s="31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</row>
    <row r="51" spans="1:59" ht="12.75" customHeight="1" x14ac:dyDescent="0.25">
      <c r="A51" s="22" t="s">
        <v>24</v>
      </c>
      <c r="B51" s="140">
        <v>0</v>
      </c>
      <c r="C51" s="140">
        <v>4</v>
      </c>
      <c r="D51" s="140">
        <v>0</v>
      </c>
      <c r="E51" s="140" t="s">
        <v>348</v>
      </c>
      <c r="F51"/>
      <c r="G51" s="6"/>
      <c r="H51" s="6"/>
      <c r="I51" s="6"/>
      <c r="J51" s="6"/>
      <c r="K51" s="6"/>
      <c r="L51" s="6"/>
      <c r="M51" s="6"/>
      <c r="N51" s="13"/>
    </row>
    <row r="52" spans="1:59" ht="15" customHeight="1" x14ac:dyDescent="0.25">
      <c r="A52" s="424" t="s">
        <v>25</v>
      </c>
      <c r="B52" s="426">
        <v>1</v>
      </c>
      <c r="C52" s="426">
        <v>2</v>
      </c>
      <c r="D52" s="426">
        <v>0</v>
      </c>
      <c r="E52" s="426" t="s">
        <v>348</v>
      </c>
      <c r="F52"/>
      <c r="G52" s="6"/>
      <c r="H52" s="6"/>
      <c r="I52" s="6"/>
      <c r="J52" s="6"/>
      <c r="K52" s="6"/>
      <c r="L52" s="610"/>
      <c r="M52" s="610"/>
      <c r="N52" s="24"/>
    </row>
    <row r="53" spans="1:59" ht="24" customHeight="1" x14ac:dyDescent="0.25">
      <c r="A53" s="22" t="s">
        <v>236</v>
      </c>
      <c r="B53" s="140">
        <v>12</v>
      </c>
      <c r="C53" s="140">
        <v>1</v>
      </c>
      <c r="D53" s="140">
        <v>0</v>
      </c>
      <c r="E53" s="140" t="s">
        <v>348</v>
      </c>
      <c r="F53"/>
      <c r="G53" s="6"/>
      <c r="H53" s="6"/>
      <c r="I53" s="6"/>
      <c r="J53" s="610"/>
      <c r="K53" s="610"/>
      <c r="L53" s="610"/>
      <c r="M53" s="610"/>
      <c r="N53" s="24"/>
      <c r="O53" s="20"/>
      <c r="R53" s="5"/>
      <c r="S53" s="3"/>
    </row>
    <row r="54" spans="1:59" ht="22.5" customHeight="1" x14ac:dyDescent="0.25">
      <c r="A54" s="424" t="s">
        <v>237</v>
      </c>
      <c r="B54" s="426">
        <v>0</v>
      </c>
      <c r="C54" s="426">
        <v>0</v>
      </c>
      <c r="D54" s="426">
        <v>0</v>
      </c>
      <c r="E54" s="426" t="s">
        <v>348</v>
      </c>
      <c r="F54"/>
      <c r="G54" s="20"/>
      <c r="H54" s="20"/>
      <c r="I54" s="20"/>
      <c r="J54" s="140"/>
      <c r="K54" s="140"/>
      <c r="L54" s="140"/>
      <c r="M54" s="140"/>
      <c r="N54" s="24"/>
      <c r="O54" s="20"/>
      <c r="R54" s="4"/>
      <c r="S54" s="3"/>
    </row>
    <row r="55" spans="1:59" ht="13.9" customHeight="1" thickBot="1" x14ac:dyDescent="0.3">
      <c r="A55" s="35" t="s">
        <v>225</v>
      </c>
      <c r="B55" s="141">
        <v>0</v>
      </c>
      <c r="C55" s="141">
        <v>0</v>
      </c>
      <c r="D55" s="141">
        <v>0</v>
      </c>
      <c r="E55" s="141" t="s">
        <v>348</v>
      </c>
      <c r="F55" s="20"/>
      <c r="G55" s="20"/>
      <c r="H55" s="20"/>
      <c r="I55" s="20"/>
      <c r="J55" s="20"/>
      <c r="K55" s="20"/>
      <c r="L55" s="20"/>
      <c r="M55" s="44"/>
      <c r="N55" s="24"/>
      <c r="O55" s="20"/>
      <c r="R55" s="4"/>
      <c r="S55" s="3"/>
    </row>
    <row r="56" spans="1:59" ht="18" customHeight="1" x14ac:dyDescent="0.2">
      <c r="M56" s="13"/>
      <c r="N56" s="13"/>
    </row>
    <row r="57" spans="1:59" ht="27.75" customHeight="1" x14ac:dyDescent="0.25">
      <c r="A57" s="630" t="s">
        <v>1895</v>
      </c>
      <c r="B57" s="631"/>
      <c r="C57" s="631"/>
      <c r="D57" s="631"/>
      <c r="E57" s="631"/>
      <c r="F57" s="631"/>
      <c r="G57" s="631"/>
      <c r="H57" s="20"/>
      <c r="I57" s="20"/>
      <c r="J57" s="20"/>
      <c r="K57" s="20"/>
      <c r="L57" s="20"/>
      <c r="M57" s="20"/>
      <c r="N57" s="20"/>
      <c r="O57" s="20"/>
    </row>
    <row r="58" spans="1:59" ht="49.9" customHeight="1" x14ac:dyDescent="0.25">
      <c r="A58" s="663" t="s">
        <v>0</v>
      </c>
      <c r="B58" s="663" t="s">
        <v>347</v>
      </c>
      <c r="C58" s="667"/>
      <c r="D58" s="667"/>
      <c r="E58" s="667"/>
      <c r="F58" s="667"/>
      <c r="G58" s="667"/>
      <c r="H58" s="20"/>
      <c r="I58" s="20"/>
      <c r="J58" s="20"/>
      <c r="K58" s="20"/>
      <c r="L58" s="20"/>
      <c r="M58" s="20"/>
      <c r="N58" s="20"/>
      <c r="O58" s="2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</row>
    <row r="59" spans="1:59" ht="138.6" customHeight="1" thickBot="1" x14ac:dyDescent="0.3">
      <c r="A59" s="663"/>
      <c r="B59" s="606" t="s">
        <v>329</v>
      </c>
      <c r="C59" s="606" t="s">
        <v>332</v>
      </c>
      <c r="D59" s="606" t="s">
        <v>333</v>
      </c>
      <c r="E59" s="606" t="s">
        <v>330</v>
      </c>
      <c r="F59" s="606" t="s">
        <v>331</v>
      </c>
      <c r="G59" s="606" t="s">
        <v>334</v>
      </c>
      <c r="H59" s="20"/>
      <c r="J59" s="20"/>
      <c r="K59" s="20"/>
      <c r="L59" s="20"/>
      <c r="M59" s="20"/>
      <c r="N59" s="20"/>
      <c r="O59" s="20"/>
    </row>
    <row r="60" spans="1:59" ht="18" customHeight="1" thickTop="1" thickBot="1" x14ac:dyDescent="0.3">
      <c r="A60" s="45">
        <v>1</v>
      </c>
      <c r="B60" s="67">
        <v>2</v>
      </c>
      <c r="C60" s="67">
        <v>3</v>
      </c>
      <c r="D60" s="67">
        <v>4</v>
      </c>
      <c r="E60" s="67">
        <v>5</v>
      </c>
      <c r="F60" s="67">
        <v>6</v>
      </c>
      <c r="G60" s="67">
        <v>7</v>
      </c>
      <c r="H60" s="20"/>
      <c r="I60" s="20"/>
      <c r="J60" s="20"/>
      <c r="K60" s="20"/>
      <c r="L60" s="20"/>
      <c r="M60" s="20"/>
      <c r="N60" s="20"/>
      <c r="O60" s="20"/>
      <c r="U60" s="28"/>
      <c r="V60" s="4"/>
      <c r="W60" s="4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4"/>
      <c r="AS60" s="4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</row>
    <row r="61" spans="1:59" ht="14.45" customHeight="1" thickTop="1" x14ac:dyDescent="0.25">
      <c r="A61" s="423" t="s">
        <v>90</v>
      </c>
      <c r="B61" s="429">
        <v>1</v>
      </c>
      <c r="C61" s="429">
        <v>1</v>
      </c>
      <c r="D61" s="429">
        <v>1</v>
      </c>
      <c r="E61" s="429">
        <v>1</v>
      </c>
      <c r="F61" s="429">
        <v>1</v>
      </c>
      <c r="G61" s="429">
        <v>1</v>
      </c>
      <c r="H61" s="20"/>
      <c r="I61" s="20"/>
      <c r="J61" s="20"/>
      <c r="K61" s="20"/>
      <c r="L61" s="20"/>
      <c r="M61" s="20"/>
      <c r="N61" s="20"/>
      <c r="O61" s="20"/>
      <c r="U61" s="32"/>
      <c r="V61" s="31"/>
      <c r="W61" s="31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1"/>
      <c r="AS61" s="3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</row>
    <row r="62" spans="1:59" ht="13.9" customHeight="1" x14ac:dyDescent="0.25">
      <c r="A62" s="129" t="s">
        <v>91</v>
      </c>
      <c r="B62" s="142">
        <v>1</v>
      </c>
      <c r="C62" s="142">
        <v>1</v>
      </c>
      <c r="D62" s="142">
        <v>1</v>
      </c>
      <c r="E62" s="142">
        <v>1</v>
      </c>
      <c r="F62" s="142">
        <v>1</v>
      </c>
      <c r="G62" s="142">
        <v>1</v>
      </c>
      <c r="H62" s="20"/>
      <c r="I62" s="20"/>
      <c r="J62" s="20"/>
      <c r="K62" s="20"/>
      <c r="L62" s="20"/>
      <c r="M62" s="20"/>
      <c r="N62" s="20"/>
      <c r="O62" s="20"/>
      <c r="U62" s="32"/>
      <c r="V62" s="31"/>
      <c r="W62" s="31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1"/>
      <c r="AS62" s="3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1:59" ht="13.9" customHeight="1" x14ac:dyDescent="0.25">
      <c r="A63" s="423" t="s">
        <v>92</v>
      </c>
      <c r="B63" s="429">
        <v>1</v>
      </c>
      <c r="C63" s="429">
        <v>1</v>
      </c>
      <c r="D63" s="429">
        <v>1</v>
      </c>
      <c r="E63" s="429">
        <v>1</v>
      </c>
      <c r="F63" s="429">
        <v>1</v>
      </c>
      <c r="G63" s="429">
        <v>1</v>
      </c>
      <c r="H63" s="20"/>
      <c r="I63" s="20"/>
      <c r="J63" s="20"/>
      <c r="K63" s="20"/>
      <c r="L63" s="20"/>
      <c r="M63" s="20"/>
      <c r="N63" s="20"/>
      <c r="O63" s="20"/>
      <c r="U63" s="32"/>
      <c r="V63" s="31"/>
      <c r="W63" s="31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1"/>
      <c r="AS63" s="3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</row>
    <row r="64" spans="1:59" ht="13.9" customHeight="1" x14ac:dyDescent="0.25">
      <c r="A64" s="128" t="s">
        <v>93</v>
      </c>
      <c r="B64" s="142">
        <v>1</v>
      </c>
      <c r="C64" s="142">
        <v>1</v>
      </c>
      <c r="D64" s="142">
        <v>1</v>
      </c>
      <c r="E64" s="142">
        <v>1</v>
      </c>
      <c r="F64" s="142">
        <v>1</v>
      </c>
      <c r="G64" s="142">
        <v>1</v>
      </c>
      <c r="H64" s="20"/>
      <c r="I64" s="20"/>
      <c r="J64" s="20"/>
      <c r="K64" s="20"/>
      <c r="L64" s="20"/>
      <c r="M64" s="20"/>
      <c r="N64" s="20"/>
      <c r="O64" s="20"/>
      <c r="U64" s="32"/>
      <c r="V64" s="31"/>
      <c r="W64" s="31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1"/>
      <c r="AS64" s="3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</row>
    <row r="65" spans="1:59" ht="13.9" customHeight="1" x14ac:dyDescent="0.25">
      <c r="A65" s="423" t="s">
        <v>94</v>
      </c>
      <c r="B65" s="429">
        <v>1</v>
      </c>
      <c r="C65" s="429">
        <v>1</v>
      </c>
      <c r="D65" s="429">
        <v>1</v>
      </c>
      <c r="E65" s="429">
        <v>1</v>
      </c>
      <c r="F65" s="429">
        <v>1</v>
      </c>
      <c r="G65" s="429">
        <v>1</v>
      </c>
      <c r="H65" s="20"/>
      <c r="I65" s="20"/>
      <c r="J65" s="20"/>
      <c r="K65" s="20"/>
      <c r="L65" s="20"/>
      <c r="M65" s="20"/>
      <c r="N65" s="20"/>
      <c r="O65" s="20"/>
      <c r="U65" s="32"/>
      <c r="V65" s="31"/>
      <c r="W65" s="31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1"/>
      <c r="AS65" s="31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</row>
    <row r="66" spans="1:59" ht="13.9" customHeight="1" x14ac:dyDescent="0.25">
      <c r="A66" s="128" t="s">
        <v>95</v>
      </c>
      <c r="B66" s="142">
        <v>1</v>
      </c>
      <c r="C66" s="142">
        <v>1</v>
      </c>
      <c r="D66" s="142">
        <v>1</v>
      </c>
      <c r="E66" s="142">
        <v>1</v>
      </c>
      <c r="F66" s="142">
        <v>1</v>
      </c>
      <c r="G66" s="142">
        <v>1</v>
      </c>
      <c r="H66" s="20"/>
      <c r="I66" s="20"/>
      <c r="J66" s="20"/>
      <c r="K66" s="20"/>
      <c r="L66" s="20"/>
      <c r="M66" s="20"/>
      <c r="N66" s="20"/>
      <c r="O66" s="20"/>
      <c r="U66" s="32"/>
      <c r="V66" s="31"/>
      <c r="W66" s="31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1"/>
      <c r="AS66" s="31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</row>
    <row r="67" spans="1:59" ht="15" x14ac:dyDescent="0.25">
      <c r="A67" s="423" t="s">
        <v>96</v>
      </c>
      <c r="B67" s="429">
        <v>1</v>
      </c>
      <c r="C67" s="429">
        <v>1</v>
      </c>
      <c r="D67" s="429">
        <v>1</v>
      </c>
      <c r="E67" s="429">
        <v>1</v>
      </c>
      <c r="F67" s="429">
        <v>1</v>
      </c>
      <c r="G67" s="429">
        <v>1</v>
      </c>
      <c r="H67" s="20"/>
      <c r="I67" s="20"/>
      <c r="J67" s="20"/>
      <c r="K67" s="20"/>
      <c r="L67" s="20"/>
      <c r="M67" s="20"/>
      <c r="N67" s="20"/>
      <c r="O67" s="2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</row>
    <row r="68" spans="1:59" ht="13.9" customHeight="1" x14ac:dyDescent="0.25">
      <c r="A68" s="128" t="s">
        <v>97</v>
      </c>
      <c r="B68" s="142">
        <v>1</v>
      </c>
      <c r="C68" s="142">
        <v>1</v>
      </c>
      <c r="D68" s="142">
        <v>1</v>
      </c>
      <c r="E68" s="142">
        <v>1</v>
      </c>
      <c r="F68" s="142">
        <v>1</v>
      </c>
      <c r="G68" s="142">
        <v>1</v>
      </c>
      <c r="H68" s="55"/>
      <c r="I68" s="20"/>
      <c r="J68" s="20"/>
      <c r="K68" s="20"/>
      <c r="L68" s="20"/>
      <c r="M68" s="20"/>
      <c r="N68" s="20"/>
      <c r="O68" s="20"/>
    </row>
    <row r="69" spans="1:59" ht="13.9" customHeight="1" x14ac:dyDescent="0.25">
      <c r="A69" s="423" t="s">
        <v>98</v>
      </c>
      <c r="B69" s="429">
        <v>1</v>
      </c>
      <c r="C69" s="429">
        <v>1</v>
      </c>
      <c r="D69" s="429">
        <v>1</v>
      </c>
      <c r="E69" s="429">
        <v>1</v>
      </c>
      <c r="F69" s="429">
        <v>1</v>
      </c>
      <c r="G69" s="429">
        <v>1</v>
      </c>
      <c r="H69" s="20"/>
      <c r="I69" s="20"/>
      <c r="J69" s="20"/>
      <c r="K69" s="20"/>
      <c r="L69" s="20"/>
      <c r="M69" s="20"/>
      <c r="N69" s="20"/>
      <c r="O69" s="20"/>
    </row>
    <row r="70" spans="1:59" ht="13.9" customHeight="1" x14ac:dyDescent="0.25">
      <c r="A70" s="128" t="s">
        <v>99</v>
      </c>
      <c r="B70" s="142">
        <v>1</v>
      </c>
      <c r="C70" s="142">
        <v>1</v>
      </c>
      <c r="D70" s="142">
        <v>1</v>
      </c>
      <c r="E70" s="142">
        <v>1</v>
      </c>
      <c r="F70" s="142">
        <v>1</v>
      </c>
      <c r="G70" s="142">
        <v>1</v>
      </c>
      <c r="H70" s="20"/>
      <c r="I70" s="20"/>
      <c r="J70" s="20"/>
      <c r="K70" s="20"/>
      <c r="L70" s="20"/>
      <c r="M70" s="20"/>
      <c r="N70" s="20"/>
      <c r="O70" s="20"/>
    </row>
    <row r="71" spans="1:59" ht="18" customHeight="1" x14ac:dyDescent="0.25">
      <c r="A71" s="423" t="s">
        <v>100</v>
      </c>
      <c r="B71" s="429">
        <v>1</v>
      </c>
      <c r="C71" s="429">
        <v>1</v>
      </c>
      <c r="D71" s="429">
        <v>1</v>
      </c>
      <c r="E71" s="429">
        <v>1</v>
      </c>
      <c r="F71" s="429">
        <v>1</v>
      </c>
      <c r="G71" s="429">
        <v>1</v>
      </c>
      <c r="H71" s="20"/>
      <c r="I71" s="20"/>
      <c r="J71" s="20"/>
      <c r="K71" s="20"/>
      <c r="L71" s="20"/>
      <c r="M71" s="20"/>
      <c r="N71" s="20"/>
      <c r="O71" s="20"/>
    </row>
    <row r="72" spans="1:59" ht="13.9" customHeight="1" x14ac:dyDescent="0.25">
      <c r="A72" s="128" t="s">
        <v>101</v>
      </c>
      <c r="B72" s="142">
        <v>1</v>
      </c>
      <c r="C72" s="142">
        <v>1</v>
      </c>
      <c r="D72" s="142">
        <v>1</v>
      </c>
      <c r="E72" s="142">
        <v>1</v>
      </c>
      <c r="F72" s="142">
        <v>1</v>
      </c>
      <c r="G72" s="142">
        <v>1</v>
      </c>
      <c r="H72" s="20"/>
      <c r="I72" s="20"/>
      <c r="J72" s="20"/>
      <c r="K72" s="20"/>
      <c r="L72" s="20"/>
      <c r="M72" s="20"/>
      <c r="N72" s="20"/>
      <c r="O72" s="20"/>
    </row>
    <row r="73" spans="1:59" ht="13.9" customHeight="1" x14ac:dyDescent="0.25">
      <c r="A73" s="423" t="s">
        <v>102</v>
      </c>
      <c r="B73" s="429">
        <v>1</v>
      </c>
      <c r="C73" s="429">
        <v>1</v>
      </c>
      <c r="D73" s="429">
        <v>1</v>
      </c>
      <c r="E73" s="429">
        <v>1</v>
      </c>
      <c r="F73" s="429">
        <v>1</v>
      </c>
      <c r="G73" s="429">
        <v>1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59" ht="13.9" customHeight="1" x14ac:dyDescent="0.25">
      <c r="A74" s="128" t="s">
        <v>103</v>
      </c>
      <c r="B74" s="142">
        <v>1</v>
      </c>
      <c r="C74" s="142">
        <v>1</v>
      </c>
      <c r="D74" s="142">
        <v>1</v>
      </c>
      <c r="E74" s="142">
        <v>1</v>
      </c>
      <c r="F74" s="142">
        <v>1</v>
      </c>
      <c r="G74" s="142">
        <v>1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59" ht="13.9" customHeight="1" x14ac:dyDescent="0.25">
      <c r="A75" s="423" t="s">
        <v>152</v>
      </c>
      <c r="B75" s="429">
        <v>1</v>
      </c>
      <c r="C75" s="429">
        <v>1</v>
      </c>
      <c r="D75" s="429">
        <v>1</v>
      </c>
      <c r="E75" s="429">
        <v>1</v>
      </c>
      <c r="F75" s="429">
        <v>1</v>
      </c>
      <c r="G75" s="429">
        <v>1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59" ht="13.9" customHeight="1" x14ac:dyDescent="0.25">
      <c r="A76" s="128" t="s">
        <v>105</v>
      </c>
      <c r="B76" s="142">
        <v>1</v>
      </c>
      <c r="C76" s="142">
        <v>1</v>
      </c>
      <c r="D76" s="142">
        <v>1</v>
      </c>
      <c r="E76" s="142">
        <v>1</v>
      </c>
      <c r="F76" s="142">
        <v>1</v>
      </c>
      <c r="G76" s="142">
        <v>1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59" ht="13.9" customHeight="1" x14ac:dyDescent="0.25">
      <c r="A77" s="427" t="s">
        <v>226</v>
      </c>
      <c r="B77" s="433">
        <v>1</v>
      </c>
      <c r="C77" s="433">
        <v>1</v>
      </c>
      <c r="D77" s="433">
        <v>1</v>
      </c>
      <c r="E77" s="433">
        <v>1</v>
      </c>
      <c r="F77" s="433">
        <v>1</v>
      </c>
      <c r="G77" s="433">
        <v>1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59" ht="15" x14ac:dyDescent="0.25">
      <c r="A78" s="22" t="s">
        <v>177</v>
      </c>
      <c r="B78" s="142">
        <v>1</v>
      </c>
      <c r="C78" s="142">
        <v>1</v>
      </c>
      <c r="D78" s="142">
        <v>1</v>
      </c>
      <c r="E78" s="142">
        <v>1</v>
      </c>
      <c r="F78" s="142">
        <v>1</v>
      </c>
      <c r="G78" s="142">
        <v>1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59" ht="13.9" customHeight="1" x14ac:dyDescent="0.25">
      <c r="A79" s="424" t="s">
        <v>23</v>
      </c>
      <c r="B79" s="429">
        <v>1</v>
      </c>
      <c r="C79" s="429">
        <v>1</v>
      </c>
      <c r="D79" s="429">
        <v>1</v>
      </c>
      <c r="E79" s="429">
        <v>1</v>
      </c>
      <c r="F79" s="429">
        <v>1</v>
      </c>
      <c r="G79" s="429">
        <v>1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59" ht="13.9" customHeight="1" x14ac:dyDescent="0.25">
      <c r="A80" s="22" t="s">
        <v>24</v>
      </c>
      <c r="B80" s="142">
        <v>1</v>
      </c>
      <c r="C80" s="142">
        <v>1</v>
      </c>
      <c r="D80" s="142">
        <v>1</v>
      </c>
      <c r="E80" s="142">
        <v>1</v>
      </c>
      <c r="F80" s="142">
        <v>1</v>
      </c>
      <c r="G80" s="142">
        <v>1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ht="15" x14ac:dyDescent="0.25">
      <c r="A81" s="424" t="s">
        <v>25</v>
      </c>
      <c r="B81" s="429">
        <v>1</v>
      </c>
      <c r="C81" s="429">
        <v>1</v>
      </c>
      <c r="D81" s="429">
        <v>1</v>
      </c>
      <c r="E81" s="429">
        <v>1</v>
      </c>
      <c r="F81" s="429">
        <v>1</v>
      </c>
      <c r="G81" s="429">
        <v>1</v>
      </c>
      <c r="H81"/>
      <c r="I81" s="20"/>
      <c r="J81" s="20"/>
      <c r="K81" s="68"/>
      <c r="L81" s="68"/>
      <c r="M81" s="68"/>
      <c r="N81" s="68"/>
      <c r="O81" s="68"/>
      <c r="P81" s="68"/>
      <c r="Q81" s="68"/>
      <c r="R81" s="68"/>
    </row>
    <row r="82" spans="1:18" ht="25.5" x14ac:dyDescent="0.25">
      <c r="A82" s="22" t="s">
        <v>236</v>
      </c>
      <c r="B82" s="142">
        <v>1</v>
      </c>
      <c r="C82" s="142">
        <v>1</v>
      </c>
      <c r="D82" s="142">
        <v>1</v>
      </c>
      <c r="E82" s="142">
        <v>1</v>
      </c>
      <c r="F82" s="142">
        <v>1</v>
      </c>
      <c r="G82" s="142">
        <v>1</v>
      </c>
      <c r="H82"/>
      <c r="I82" s="20"/>
      <c r="J82" s="20"/>
      <c r="K82" s="68"/>
      <c r="L82" s="68"/>
      <c r="M82" s="68"/>
      <c r="N82" s="68"/>
      <c r="O82" s="68"/>
      <c r="P82" s="68"/>
      <c r="Q82" s="68"/>
      <c r="R82" s="68"/>
    </row>
    <row r="83" spans="1:18" ht="25.5" x14ac:dyDescent="0.25">
      <c r="A83" s="424" t="s">
        <v>237</v>
      </c>
      <c r="B83" s="429">
        <v>1</v>
      </c>
      <c r="C83" s="429">
        <v>1</v>
      </c>
      <c r="D83" s="429">
        <v>1</v>
      </c>
      <c r="E83" s="429">
        <v>1</v>
      </c>
      <c r="F83" s="429">
        <v>1</v>
      </c>
      <c r="G83" s="429">
        <v>1</v>
      </c>
      <c r="H83"/>
      <c r="I83" s="20"/>
      <c r="J83" s="20"/>
      <c r="K83" s="68"/>
      <c r="L83" s="68"/>
      <c r="M83" s="68"/>
      <c r="N83" s="68"/>
      <c r="O83" s="68"/>
      <c r="P83" s="68"/>
      <c r="Q83" s="68"/>
      <c r="R83" s="68"/>
    </row>
    <row r="84" spans="1:18" ht="15.75" thickBot="1" x14ac:dyDescent="0.3">
      <c r="A84" s="35" t="s">
        <v>225</v>
      </c>
      <c r="B84" s="143">
        <v>1</v>
      </c>
      <c r="C84" s="143">
        <v>1</v>
      </c>
      <c r="D84" s="143">
        <v>1</v>
      </c>
      <c r="E84" s="143">
        <v>1</v>
      </c>
      <c r="F84" s="143">
        <v>1</v>
      </c>
      <c r="G84" s="143">
        <v>1</v>
      </c>
      <c r="H84"/>
      <c r="I84" s="20"/>
      <c r="J84" s="20"/>
      <c r="K84" s="68"/>
      <c r="L84" s="68"/>
      <c r="M84" s="612"/>
      <c r="N84" s="612"/>
      <c r="O84" s="612"/>
      <c r="P84" s="612"/>
      <c r="Q84" s="612"/>
      <c r="R84" s="612"/>
    </row>
    <row r="85" spans="1:18" x14ac:dyDescent="0.2">
      <c r="A85" s="46"/>
      <c r="B85" s="46"/>
      <c r="C85" s="46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</row>
    <row r="86" spans="1:18" ht="32.25" customHeight="1" thickBot="1" x14ac:dyDescent="0.3">
      <c r="A86" s="630" t="s">
        <v>1896</v>
      </c>
      <c r="B86" s="631"/>
      <c r="C86" s="631"/>
      <c r="D86" s="631"/>
      <c r="E86" s="631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1:18" ht="76.150000000000006" customHeight="1" x14ac:dyDescent="0.25">
      <c r="A87" s="669" t="s">
        <v>0</v>
      </c>
      <c r="B87" s="669" t="s">
        <v>337</v>
      </c>
      <c r="C87" s="670"/>
      <c r="D87" s="669" t="s">
        <v>338</v>
      </c>
      <c r="E87" s="670"/>
      <c r="F87" s="20"/>
      <c r="G87" s="20"/>
      <c r="H87" s="20"/>
      <c r="J87" s="20"/>
      <c r="K87" s="20"/>
      <c r="L87" s="20"/>
      <c r="M87" s="20"/>
      <c r="N87" s="20"/>
      <c r="O87" s="20"/>
    </row>
    <row r="88" spans="1:18" ht="138.6" customHeight="1" thickBot="1" x14ac:dyDescent="0.3">
      <c r="A88" s="668"/>
      <c r="B88" s="607" t="s">
        <v>335</v>
      </c>
      <c r="C88" s="607" t="s">
        <v>336</v>
      </c>
      <c r="D88" s="607" t="s">
        <v>246</v>
      </c>
      <c r="E88" s="607" t="s">
        <v>336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8" ht="12.75" customHeight="1" thickTop="1" thickBot="1" x14ac:dyDescent="0.3">
      <c r="A89" s="45">
        <v>1</v>
      </c>
      <c r="B89" s="67">
        <v>2</v>
      </c>
      <c r="C89" s="67">
        <v>3</v>
      </c>
      <c r="D89" s="67">
        <v>4</v>
      </c>
      <c r="E89" s="67">
        <v>5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1:18" ht="15.75" thickTop="1" x14ac:dyDescent="0.25">
      <c r="A90" s="423" t="s">
        <v>90</v>
      </c>
      <c r="B90" s="430">
        <v>1</v>
      </c>
      <c r="C90" s="430">
        <v>1</v>
      </c>
      <c r="D90" s="430">
        <v>1</v>
      </c>
      <c r="E90" s="430">
        <v>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8" ht="15" x14ac:dyDescent="0.25">
      <c r="A91" s="129" t="s">
        <v>91</v>
      </c>
      <c r="B91" s="144">
        <v>1</v>
      </c>
      <c r="C91" s="144">
        <v>1</v>
      </c>
      <c r="D91" s="144">
        <v>1</v>
      </c>
      <c r="E91" s="144">
        <v>1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1:18" ht="15" x14ac:dyDescent="0.25">
      <c r="A92" s="423" t="s">
        <v>92</v>
      </c>
      <c r="B92" s="430">
        <v>1</v>
      </c>
      <c r="C92" s="430">
        <v>1</v>
      </c>
      <c r="D92" s="430">
        <v>1</v>
      </c>
      <c r="E92" s="430">
        <v>1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1:18" ht="15" x14ac:dyDescent="0.25">
      <c r="A93" s="128" t="s">
        <v>93</v>
      </c>
      <c r="B93" s="144">
        <v>1</v>
      </c>
      <c r="C93" s="144">
        <v>1</v>
      </c>
      <c r="D93" s="144">
        <v>1</v>
      </c>
      <c r="E93" s="144">
        <v>1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1:18" ht="15" x14ac:dyDescent="0.25">
      <c r="A94" s="423" t="s">
        <v>94</v>
      </c>
      <c r="B94" s="430">
        <v>1</v>
      </c>
      <c r="C94" s="430">
        <v>1</v>
      </c>
      <c r="D94" s="430">
        <v>1</v>
      </c>
      <c r="E94" s="430">
        <v>1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8" ht="15" x14ac:dyDescent="0.25">
      <c r="A95" s="128" t="s">
        <v>95</v>
      </c>
      <c r="B95" s="144">
        <v>1</v>
      </c>
      <c r="C95" s="144">
        <v>2</v>
      </c>
      <c r="D95" s="144">
        <v>1</v>
      </c>
      <c r="E95" s="144">
        <v>2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8" ht="15" x14ac:dyDescent="0.25">
      <c r="A96" s="423" t="s">
        <v>96</v>
      </c>
      <c r="B96" s="430">
        <v>1</v>
      </c>
      <c r="C96" s="430">
        <v>1</v>
      </c>
      <c r="D96" s="430">
        <v>1</v>
      </c>
      <c r="E96" s="430">
        <v>1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ht="15" x14ac:dyDescent="0.25">
      <c r="A97" s="128" t="s">
        <v>97</v>
      </c>
      <c r="B97" s="144">
        <v>1</v>
      </c>
      <c r="C97" s="144">
        <v>1</v>
      </c>
      <c r="D97" s="144">
        <v>1</v>
      </c>
      <c r="E97" s="144">
        <v>1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15" x14ac:dyDescent="0.25">
      <c r="A98" s="423" t="s">
        <v>98</v>
      </c>
      <c r="B98" s="430">
        <v>1</v>
      </c>
      <c r="C98" s="430">
        <v>1</v>
      </c>
      <c r="D98" s="430">
        <v>1</v>
      </c>
      <c r="E98" s="430">
        <v>1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ht="15" x14ac:dyDescent="0.25">
      <c r="A99" s="128" t="s">
        <v>99</v>
      </c>
      <c r="B99" s="144">
        <v>1</v>
      </c>
      <c r="C99" s="144">
        <v>1</v>
      </c>
      <c r="D99" s="144">
        <v>1</v>
      </c>
      <c r="E99" s="144">
        <v>1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ht="15" x14ac:dyDescent="0.25">
      <c r="A100" s="423" t="s">
        <v>100</v>
      </c>
      <c r="B100" s="430">
        <v>1</v>
      </c>
      <c r="C100" s="430">
        <v>1</v>
      </c>
      <c r="D100" s="430">
        <v>1</v>
      </c>
      <c r="E100" s="430">
        <v>1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" x14ac:dyDescent="0.25">
      <c r="A101" s="128" t="s">
        <v>101</v>
      </c>
      <c r="B101" s="144">
        <v>1</v>
      </c>
      <c r="C101" s="144">
        <v>2</v>
      </c>
      <c r="D101" s="144">
        <v>1</v>
      </c>
      <c r="E101" s="144">
        <v>2</v>
      </c>
      <c r="F101" s="20"/>
      <c r="G101" s="20"/>
      <c r="H101" s="20"/>
      <c r="I101" s="20"/>
      <c r="J101" s="24"/>
      <c r="K101" s="24"/>
      <c r="L101" s="24"/>
      <c r="M101" s="24"/>
      <c r="N101" s="20"/>
      <c r="O101" s="20"/>
    </row>
    <row r="102" spans="1:15" ht="15" x14ac:dyDescent="0.25">
      <c r="A102" s="423" t="s">
        <v>102</v>
      </c>
      <c r="B102" s="430">
        <v>1</v>
      </c>
      <c r="C102" s="430">
        <v>1</v>
      </c>
      <c r="D102" s="430">
        <v>1</v>
      </c>
      <c r="E102" s="430">
        <v>1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ht="17.25" customHeight="1" x14ac:dyDescent="0.25">
      <c r="A103" s="128" t="s">
        <v>103</v>
      </c>
      <c r="B103" s="144">
        <v>1</v>
      </c>
      <c r="C103" s="144">
        <v>1</v>
      </c>
      <c r="D103" s="144">
        <v>1</v>
      </c>
      <c r="E103" s="144">
        <v>1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5" x14ac:dyDescent="0.25">
      <c r="A104" s="423" t="s">
        <v>152</v>
      </c>
      <c r="B104" s="430">
        <v>1</v>
      </c>
      <c r="C104" s="430">
        <v>1</v>
      </c>
      <c r="D104" s="430">
        <v>1</v>
      </c>
      <c r="E104" s="430">
        <v>1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ht="15" x14ac:dyDescent="0.25">
      <c r="A105" s="128" t="s">
        <v>105</v>
      </c>
      <c r="B105" s="144">
        <v>1</v>
      </c>
      <c r="C105" s="144">
        <v>1</v>
      </c>
      <c r="D105" s="144">
        <v>1</v>
      </c>
      <c r="E105" s="144">
        <v>1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ht="15" x14ac:dyDescent="0.25">
      <c r="A106" s="427" t="s">
        <v>226</v>
      </c>
      <c r="B106" s="434">
        <v>1</v>
      </c>
      <c r="C106" s="434">
        <v>1</v>
      </c>
      <c r="D106" s="434">
        <v>1</v>
      </c>
      <c r="E106" s="434">
        <v>1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ht="15" x14ac:dyDescent="0.25">
      <c r="A107" s="22" t="s">
        <v>177</v>
      </c>
      <c r="B107" s="144">
        <v>2</v>
      </c>
      <c r="C107" s="144">
        <v>2</v>
      </c>
      <c r="D107" s="144">
        <v>1</v>
      </c>
      <c r="E107" s="144">
        <v>1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ht="15" x14ac:dyDescent="0.25">
      <c r="A108" s="424" t="s">
        <v>23</v>
      </c>
      <c r="B108" s="430">
        <v>1</v>
      </c>
      <c r="C108" s="430">
        <v>1</v>
      </c>
      <c r="D108" s="430">
        <v>1</v>
      </c>
      <c r="E108" s="430">
        <v>1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1:15" ht="15" x14ac:dyDescent="0.25">
      <c r="A109" s="22" t="s">
        <v>24</v>
      </c>
      <c r="B109" s="144">
        <v>1</v>
      </c>
      <c r="C109" s="144">
        <v>1</v>
      </c>
      <c r="D109" s="144">
        <v>1</v>
      </c>
      <c r="E109" s="144">
        <v>1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ht="15" x14ac:dyDescent="0.25">
      <c r="A110" s="424" t="s">
        <v>25</v>
      </c>
      <c r="B110" s="430">
        <v>1</v>
      </c>
      <c r="C110" s="430">
        <v>1</v>
      </c>
      <c r="D110" s="430">
        <v>1</v>
      </c>
      <c r="E110" s="430">
        <v>1</v>
      </c>
      <c r="F110"/>
      <c r="G110" s="20"/>
      <c r="H110" s="20"/>
      <c r="I110" s="20"/>
      <c r="J110" s="20"/>
      <c r="K110" s="20"/>
      <c r="L110" s="20"/>
      <c r="M110" s="20"/>
      <c r="N110" s="20"/>
      <c r="O110" s="20"/>
    </row>
    <row r="111" spans="1:15" ht="25.5" x14ac:dyDescent="0.25">
      <c r="A111" s="22" t="s">
        <v>236</v>
      </c>
      <c r="B111" s="144">
        <v>1</v>
      </c>
      <c r="C111" s="144">
        <v>1</v>
      </c>
      <c r="D111" s="144">
        <v>1</v>
      </c>
      <c r="E111" s="144">
        <v>1</v>
      </c>
      <c r="F111"/>
      <c r="G111" s="20"/>
      <c r="H111" s="20"/>
      <c r="I111" s="20"/>
      <c r="J111" s="20"/>
      <c r="K111" s="20"/>
      <c r="L111" s="20"/>
      <c r="M111" s="20"/>
      <c r="N111" s="20"/>
      <c r="O111" s="20"/>
    </row>
    <row r="112" spans="1:15" ht="25.5" x14ac:dyDescent="0.25">
      <c r="A112" s="424" t="s">
        <v>237</v>
      </c>
      <c r="B112" s="430">
        <v>1</v>
      </c>
      <c r="C112" s="430">
        <v>1</v>
      </c>
      <c r="D112" s="430">
        <v>1</v>
      </c>
      <c r="E112" s="430">
        <v>1</v>
      </c>
      <c r="F112"/>
      <c r="G112" s="20"/>
      <c r="H112" s="20"/>
      <c r="I112" s="20"/>
      <c r="J112" s="20"/>
      <c r="K112" s="20"/>
      <c r="L112" s="20"/>
      <c r="M112" s="20"/>
      <c r="N112" s="20"/>
      <c r="O112" s="20"/>
    </row>
    <row r="113" spans="1:17" ht="15.75" thickBot="1" x14ac:dyDescent="0.3">
      <c r="A113" s="35" t="s">
        <v>225</v>
      </c>
      <c r="B113" s="145">
        <v>2</v>
      </c>
      <c r="C113" s="145">
        <v>2</v>
      </c>
      <c r="D113" s="145">
        <v>1</v>
      </c>
      <c r="E113" s="145">
        <v>1</v>
      </c>
      <c r="F113"/>
      <c r="G113" s="36"/>
      <c r="H113" s="20"/>
      <c r="I113" s="20"/>
      <c r="J113" s="612"/>
      <c r="K113" s="612"/>
      <c r="L113" s="612"/>
      <c r="M113" s="612"/>
      <c r="N113" s="20"/>
      <c r="O113" s="20"/>
    </row>
    <row r="114" spans="1:17" x14ac:dyDescent="0.2">
      <c r="A114" s="2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7" x14ac:dyDescent="0.2">
      <c r="A115" s="2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7" x14ac:dyDescent="0.2">
      <c r="A116" s="2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7" x14ac:dyDescent="0.2">
      <c r="A117" s="2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7" x14ac:dyDescent="0.2">
      <c r="A118" s="2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7" x14ac:dyDescent="0.2">
      <c r="A119" s="2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1" spans="1:17" ht="30" customHeight="1" x14ac:dyDescent="0.2">
      <c r="A121" s="666" t="s">
        <v>1897</v>
      </c>
      <c r="B121" s="666"/>
      <c r="C121" s="666"/>
      <c r="D121" s="666"/>
      <c r="E121" s="666"/>
      <c r="F121" s="666"/>
      <c r="G121" s="666"/>
      <c r="H121" s="666"/>
      <c r="I121" s="666"/>
      <c r="J121" s="666"/>
      <c r="K121" s="666"/>
      <c r="L121" s="666"/>
      <c r="M121" s="666"/>
      <c r="N121" s="666"/>
      <c r="O121" s="666"/>
      <c r="P121" s="8"/>
      <c r="Q121" s="8"/>
    </row>
    <row r="122" spans="1:17" ht="32.25" customHeight="1" x14ac:dyDescent="0.2">
      <c r="A122" s="668" t="s">
        <v>0</v>
      </c>
      <c r="B122" s="608" t="s">
        <v>245</v>
      </c>
      <c r="C122" s="608"/>
      <c r="D122" s="608"/>
      <c r="E122" s="608"/>
      <c r="F122" s="608"/>
      <c r="G122" s="608"/>
      <c r="H122" s="608"/>
      <c r="I122" s="608"/>
      <c r="J122" s="667" t="s">
        <v>244</v>
      </c>
      <c r="K122" s="667"/>
      <c r="L122" s="667"/>
      <c r="M122" s="667"/>
      <c r="N122" s="667"/>
      <c r="O122" s="667"/>
      <c r="P122" s="17"/>
    </row>
    <row r="123" spans="1:17" ht="88.5" customHeight="1" x14ac:dyDescent="0.2">
      <c r="A123" s="668"/>
      <c r="B123" s="663" t="s">
        <v>339</v>
      </c>
      <c r="C123" s="663"/>
      <c r="D123" s="663" t="s">
        <v>340</v>
      </c>
      <c r="E123" s="663"/>
      <c r="F123" s="663" t="s">
        <v>341</v>
      </c>
      <c r="G123" s="663"/>
      <c r="H123" s="663" t="s">
        <v>342</v>
      </c>
      <c r="I123" s="663"/>
      <c r="J123" s="663" t="s">
        <v>343</v>
      </c>
      <c r="K123" s="663"/>
      <c r="L123" s="663" t="s">
        <v>345</v>
      </c>
      <c r="M123" s="663"/>
      <c r="N123" s="663" t="s">
        <v>344</v>
      </c>
      <c r="O123" s="663"/>
      <c r="P123" s="17"/>
    </row>
    <row r="124" spans="1:17" x14ac:dyDescent="0.2">
      <c r="A124" s="668"/>
      <c r="B124" s="609" t="s">
        <v>243</v>
      </c>
      <c r="C124" s="609" t="s">
        <v>242</v>
      </c>
      <c r="D124" s="609" t="s">
        <v>243</v>
      </c>
      <c r="E124" s="609" t="s">
        <v>242</v>
      </c>
      <c r="F124" s="609" t="s">
        <v>243</v>
      </c>
      <c r="G124" s="609" t="s">
        <v>242</v>
      </c>
      <c r="H124" s="609" t="s">
        <v>243</v>
      </c>
      <c r="I124" s="609" t="s">
        <v>242</v>
      </c>
      <c r="J124" s="609" t="s">
        <v>243</v>
      </c>
      <c r="K124" s="609" t="s">
        <v>242</v>
      </c>
      <c r="L124" s="609" t="s">
        <v>243</v>
      </c>
      <c r="M124" s="609" t="s">
        <v>242</v>
      </c>
      <c r="N124" s="609" t="s">
        <v>243</v>
      </c>
      <c r="O124" s="609" t="s">
        <v>242</v>
      </c>
      <c r="P124" s="82"/>
      <c r="Q124" s="82"/>
    </row>
    <row r="125" spans="1:17" ht="12" customHeight="1" thickBot="1" x14ac:dyDescent="0.25">
      <c r="A125" s="42"/>
      <c r="B125" s="661">
        <v>1</v>
      </c>
      <c r="C125" s="661"/>
      <c r="D125" s="661">
        <v>2</v>
      </c>
      <c r="E125" s="661"/>
      <c r="F125" s="661">
        <v>3</v>
      </c>
      <c r="G125" s="661"/>
      <c r="H125" s="661">
        <v>4</v>
      </c>
      <c r="I125" s="661"/>
      <c r="J125" s="661">
        <v>5</v>
      </c>
      <c r="K125" s="661"/>
      <c r="L125" s="661">
        <v>6</v>
      </c>
      <c r="M125" s="661"/>
      <c r="N125" s="661">
        <v>7</v>
      </c>
      <c r="O125" s="662"/>
      <c r="P125" s="8"/>
      <c r="Q125" s="8"/>
    </row>
    <row r="126" spans="1:17" ht="15" customHeight="1" thickTop="1" x14ac:dyDescent="0.2">
      <c r="A126" s="424" t="s">
        <v>90</v>
      </c>
      <c r="B126" s="431" t="s">
        <v>356</v>
      </c>
      <c r="C126" s="432">
        <v>0</v>
      </c>
      <c r="D126" s="432" t="s">
        <v>353</v>
      </c>
      <c r="E126" s="432" t="s">
        <v>353</v>
      </c>
      <c r="F126" s="431" t="s">
        <v>355</v>
      </c>
      <c r="G126" s="432" t="s">
        <v>355</v>
      </c>
      <c r="H126" s="432" t="s">
        <v>359</v>
      </c>
      <c r="I126" s="432">
        <v>1</v>
      </c>
      <c r="J126" s="431" t="s">
        <v>472</v>
      </c>
      <c r="K126" s="432">
        <v>0</v>
      </c>
      <c r="L126" s="432" t="s">
        <v>359</v>
      </c>
      <c r="M126" s="432" t="s">
        <v>359</v>
      </c>
      <c r="N126" s="431" t="s">
        <v>359</v>
      </c>
      <c r="O126" s="432" t="s">
        <v>353</v>
      </c>
      <c r="P126" s="17"/>
      <c r="Q126" s="17"/>
    </row>
    <row r="127" spans="1:17" ht="15" customHeight="1" x14ac:dyDescent="0.2">
      <c r="A127" s="22" t="s">
        <v>91</v>
      </c>
      <c r="B127" s="146">
        <v>5</v>
      </c>
      <c r="C127" s="147">
        <v>10</v>
      </c>
      <c r="D127" s="147" t="s">
        <v>353</v>
      </c>
      <c r="E127" s="147" t="s">
        <v>353</v>
      </c>
      <c r="F127" s="146" t="s">
        <v>359</v>
      </c>
      <c r="G127" s="147">
        <v>3</v>
      </c>
      <c r="H127" s="147" t="s">
        <v>359</v>
      </c>
      <c r="I127" s="147">
        <v>2</v>
      </c>
      <c r="J127" s="146" t="s">
        <v>353</v>
      </c>
      <c r="K127" s="147" t="s">
        <v>353</v>
      </c>
      <c r="L127" s="147">
        <v>3</v>
      </c>
      <c r="M127" s="147">
        <v>1</v>
      </c>
      <c r="N127" s="146" t="s">
        <v>355</v>
      </c>
      <c r="O127" s="147" t="s">
        <v>355</v>
      </c>
      <c r="P127" s="17"/>
      <c r="Q127" s="17"/>
    </row>
    <row r="128" spans="1:17" ht="15" customHeight="1" x14ac:dyDescent="0.2">
      <c r="A128" s="424" t="s">
        <v>92</v>
      </c>
      <c r="B128" s="431" t="s">
        <v>353</v>
      </c>
      <c r="C128" s="432" t="s">
        <v>353</v>
      </c>
      <c r="D128" s="432" t="s">
        <v>353</v>
      </c>
      <c r="E128" s="432" t="s">
        <v>353</v>
      </c>
      <c r="F128" s="431" t="s">
        <v>353</v>
      </c>
      <c r="G128" s="432" t="s">
        <v>353</v>
      </c>
      <c r="H128" s="432" t="s">
        <v>353</v>
      </c>
      <c r="I128" s="432" t="s">
        <v>353</v>
      </c>
      <c r="J128" s="431" t="s">
        <v>353</v>
      </c>
      <c r="K128" s="432" t="s">
        <v>353</v>
      </c>
      <c r="L128" s="432" t="s">
        <v>353</v>
      </c>
      <c r="M128" s="432" t="s">
        <v>353</v>
      </c>
      <c r="N128" s="431" t="s">
        <v>353</v>
      </c>
      <c r="O128" s="432" t="s">
        <v>353</v>
      </c>
      <c r="P128" s="17"/>
      <c r="Q128" s="17"/>
    </row>
    <row r="129" spans="1:35" ht="15" customHeight="1" x14ac:dyDescent="0.2">
      <c r="A129" s="22" t="s">
        <v>93</v>
      </c>
      <c r="B129" s="146">
        <v>2</v>
      </c>
      <c r="C129" s="147" t="s">
        <v>354</v>
      </c>
      <c r="D129" s="147" t="s">
        <v>353</v>
      </c>
      <c r="E129" s="147" t="s">
        <v>353</v>
      </c>
      <c r="F129" s="146" t="s">
        <v>355</v>
      </c>
      <c r="G129" s="147" t="s">
        <v>353</v>
      </c>
      <c r="H129" s="147" t="s">
        <v>359</v>
      </c>
      <c r="I129" s="147">
        <v>2</v>
      </c>
      <c r="J129" s="146" t="s">
        <v>354</v>
      </c>
      <c r="K129" s="147">
        <v>1</v>
      </c>
      <c r="L129" s="147" t="s">
        <v>359</v>
      </c>
      <c r="M129" s="147">
        <v>2</v>
      </c>
      <c r="N129" s="146" t="s">
        <v>353</v>
      </c>
      <c r="O129" s="147" t="s">
        <v>353</v>
      </c>
      <c r="P129" s="17"/>
      <c r="Q129" s="17"/>
    </row>
    <row r="130" spans="1:35" ht="15" customHeight="1" x14ac:dyDescent="0.2">
      <c r="A130" s="424" t="s">
        <v>94</v>
      </c>
      <c r="B130" s="431" t="s">
        <v>359</v>
      </c>
      <c r="C130" s="432" t="s">
        <v>354</v>
      </c>
      <c r="D130" s="432" t="s">
        <v>353</v>
      </c>
      <c r="E130" s="432" t="s">
        <v>353</v>
      </c>
      <c r="F130" s="431" t="s">
        <v>353</v>
      </c>
      <c r="G130" s="432" t="s">
        <v>353</v>
      </c>
      <c r="H130" s="432" t="s">
        <v>353</v>
      </c>
      <c r="I130" s="432" t="s">
        <v>353</v>
      </c>
      <c r="J130" s="431" t="s">
        <v>353</v>
      </c>
      <c r="K130" s="432" t="s">
        <v>353</v>
      </c>
      <c r="L130" s="432" t="s">
        <v>353</v>
      </c>
      <c r="M130" s="432" t="s">
        <v>353</v>
      </c>
      <c r="N130" s="431" t="s">
        <v>353</v>
      </c>
      <c r="O130" s="432" t="s">
        <v>353</v>
      </c>
      <c r="P130" s="17"/>
      <c r="Q130" s="17"/>
    </row>
    <row r="131" spans="1:35" ht="15" customHeight="1" x14ac:dyDescent="0.2">
      <c r="A131" s="22" t="s">
        <v>95</v>
      </c>
      <c r="B131" s="146" t="s">
        <v>475</v>
      </c>
      <c r="C131" s="147">
        <v>3</v>
      </c>
      <c r="D131" s="147" t="s">
        <v>354</v>
      </c>
      <c r="E131" s="147" t="s">
        <v>354</v>
      </c>
      <c r="F131" s="146" t="s">
        <v>410</v>
      </c>
      <c r="G131" s="147" t="s">
        <v>410</v>
      </c>
      <c r="H131" s="147" t="s">
        <v>410</v>
      </c>
      <c r="I131" s="147" t="s">
        <v>410</v>
      </c>
      <c r="J131" s="146">
        <v>2</v>
      </c>
      <c r="K131" s="147">
        <v>2</v>
      </c>
      <c r="L131" s="147">
        <v>2</v>
      </c>
      <c r="M131" s="147">
        <v>2</v>
      </c>
      <c r="N131" s="146">
        <v>4</v>
      </c>
      <c r="O131" s="147">
        <v>4</v>
      </c>
      <c r="P131" s="17"/>
      <c r="Q131" s="17"/>
    </row>
    <row r="132" spans="1:35" ht="15" customHeight="1" x14ac:dyDescent="0.2">
      <c r="A132" s="424" t="s">
        <v>96</v>
      </c>
      <c r="B132" s="431">
        <v>0</v>
      </c>
      <c r="C132" s="432">
        <v>0</v>
      </c>
      <c r="D132" s="432" t="s">
        <v>353</v>
      </c>
      <c r="E132" s="432" t="s">
        <v>353</v>
      </c>
      <c r="F132" s="431">
        <v>0</v>
      </c>
      <c r="G132" s="432">
        <v>0</v>
      </c>
      <c r="H132" s="432">
        <v>0</v>
      </c>
      <c r="I132" s="432" t="s">
        <v>353</v>
      </c>
      <c r="J132" s="431">
        <v>0</v>
      </c>
      <c r="K132" s="432">
        <v>0</v>
      </c>
      <c r="L132" s="432">
        <v>0</v>
      </c>
      <c r="M132" s="432">
        <v>0</v>
      </c>
      <c r="N132" s="431" t="s">
        <v>353</v>
      </c>
      <c r="O132" s="432" t="s">
        <v>353</v>
      </c>
      <c r="P132" s="17"/>
      <c r="Q132" s="17"/>
    </row>
    <row r="133" spans="1:35" ht="15" customHeight="1" x14ac:dyDescent="0.2">
      <c r="A133" s="22" t="s">
        <v>97</v>
      </c>
      <c r="B133" s="146" t="s">
        <v>354</v>
      </c>
      <c r="C133" s="147" t="s">
        <v>354</v>
      </c>
      <c r="D133" s="147" t="s">
        <v>353</v>
      </c>
      <c r="E133" s="147" t="s">
        <v>353</v>
      </c>
      <c r="F133" s="146" t="s">
        <v>354</v>
      </c>
      <c r="G133" s="147" t="s">
        <v>353</v>
      </c>
      <c r="H133" s="147" t="s">
        <v>354</v>
      </c>
      <c r="I133" s="147" t="s">
        <v>353</v>
      </c>
      <c r="J133" s="146" t="s">
        <v>353</v>
      </c>
      <c r="K133" s="147" t="s">
        <v>353</v>
      </c>
      <c r="L133" s="147" t="s">
        <v>353</v>
      </c>
      <c r="M133" s="147" t="s">
        <v>353</v>
      </c>
      <c r="N133" s="146" t="s">
        <v>353</v>
      </c>
      <c r="O133" s="147" t="s">
        <v>353</v>
      </c>
      <c r="P133" s="17"/>
      <c r="Q133" s="17"/>
    </row>
    <row r="134" spans="1:35" ht="15" customHeight="1" x14ac:dyDescent="0.2">
      <c r="A134" s="424" t="s">
        <v>98</v>
      </c>
      <c r="B134" s="431">
        <v>0</v>
      </c>
      <c r="C134" s="431">
        <v>0</v>
      </c>
      <c r="D134" s="431">
        <v>0</v>
      </c>
      <c r="E134" s="431">
        <v>0</v>
      </c>
      <c r="F134" s="431">
        <v>0</v>
      </c>
      <c r="G134" s="431">
        <v>0</v>
      </c>
      <c r="H134" s="431">
        <v>0</v>
      </c>
      <c r="I134" s="431">
        <v>0</v>
      </c>
      <c r="J134" s="431">
        <v>0</v>
      </c>
      <c r="K134" s="431">
        <v>0</v>
      </c>
      <c r="L134" s="431">
        <v>0</v>
      </c>
      <c r="M134" s="431">
        <v>0</v>
      </c>
      <c r="N134" s="431">
        <v>0</v>
      </c>
      <c r="O134" s="431">
        <v>0</v>
      </c>
      <c r="P134" s="17"/>
      <c r="Q134" s="17"/>
    </row>
    <row r="135" spans="1:35" ht="15" customHeight="1" x14ac:dyDescent="0.2">
      <c r="A135" s="22" t="s">
        <v>99</v>
      </c>
      <c r="B135" s="146">
        <v>3</v>
      </c>
      <c r="C135" s="147">
        <v>1</v>
      </c>
      <c r="D135" s="147">
        <v>1</v>
      </c>
      <c r="E135" s="147">
        <v>1</v>
      </c>
      <c r="F135" s="146">
        <v>3</v>
      </c>
      <c r="G135" s="147">
        <v>1</v>
      </c>
      <c r="H135" s="147">
        <v>2</v>
      </c>
      <c r="I135" s="147" t="s">
        <v>353</v>
      </c>
      <c r="J135" s="146" t="s">
        <v>353</v>
      </c>
      <c r="K135" s="147" t="s">
        <v>353</v>
      </c>
      <c r="L135" s="147">
        <v>1</v>
      </c>
      <c r="M135" s="147">
        <v>1</v>
      </c>
      <c r="N135" s="146">
        <v>3</v>
      </c>
      <c r="O135" s="147">
        <v>3</v>
      </c>
      <c r="P135" s="17"/>
      <c r="Q135" s="17"/>
    </row>
    <row r="136" spans="1:35" ht="15" customHeight="1" x14ac:dyDescent="0.2">
      <c r="A136" s="424" t="s">
        <v>100</v>
      </c>
      <c r="B136" s="431" t="s">
        <v>359</v>
      </c>
      <c r="C136" s="432">
        <v>1</v>
      </c>
      <c r="D136" s="432" t="s">
        <v>353</v>
      </c>
      <c r="E136" s="432" t="s">
        <v>353</v>
      </c>
      <c r="F136" s="431" t="s">
        <v>359</v>
      </c>
      <c r="G136" s="432">
        <v>2</v>
      </c>
      <c r="H136" s="432" t="s">
        <v>359</v>
      </c>
      <c r="I136" s="432">
        <v>2</v>
      </c>
      <c r="J136" s="431" t="s">
        <v>359</v>
      </c>
      <c r="K136" s="432" t="s">
        <v>359</v>
      </c>
      <c r="L136" s="432" t="s">
        <v>359</v>
      </c>
      <c r="M136" s="432" t="s">
        <v>359</v>
      </c>
      <c r="N136" s="431" t="s">
        <v>359</v>
      </c>
      <c r="O136" s="432" t="s">
        <v>359</v>
      </c>
      <c r="P136" s="17"/>
      <c r="Q136" s="17"/>
    </row>
    <row r="137" spans="1:35" ht="15" customHeight="1" x14ac:dyDescent="0.2">
      <c r="A137" s="22" t="s">
        <v>101</v>
      </c>
      <c r="B137" s="146">
        <v>37</v>
      </c>
      <c r="C137" s="147">
        <v>30</v>
      </c>
      <c r="D137" s="147">
        <v>5</v>
      </c>
      <c r="E137" s="147">
        <v>5</v>
      </c>
      <c r="F137" s="146">
        <v>5</v>
      </c>
      <c r="G137" s="147" t="s">
        <v>353</v>
      </c>
      <c r="H137" s="147" t="s">
        <v>358</v>
      </c>
      <c r="I137" s="147" t="s">
        <v>353</v>
      </c>
      <c r="J137" s="146" t="s">
        <v>353</v>
      </c>
      <c r="K137" s="147" t="s">
        <v>353</v>
      </c>
      <c r="L137" s="147" t="s">
        <v>472</v>
      </c>
      <c r="M137" s="147" t="s">
        <v>472</v>
      </c>
      <c r="N137" s="146" t="s">
        <v>361</v>
      </c>
      <c r="O137" s="147" t="s">
        <v>356</v>
      </c>
      <c r="P137" s="17"/>
      <c r="Q137" s="17"/>
    </row>
    <row r="138" spans="1:35" ht="15" customHeight="1" x14ac:dyDescent="0.2">
      <c r="A138" s="424" t="s">
        <v>102</v>
      </c>
      <c r="B138" s="431" t="s">
        <v>353</v>
      </c>
      <c r="C138" s="432" t="s">
        <v>353</v>
      </c>
      <c r="D138" s="432" t="s">
        <v>353</v>
      </c>
      <c r="E138" s="432" t="s">
        <v>353</v>
      </c>
      <c r="F138" s="431" t="s">
        <v>353</v>
      </c>
      <c r="G138" s="432" t="s">
        <v>353</v>
      </c>
      <c r="H138" s="432" t="s">
        <v>353</v>
      </c>
      <c r="I138" s="432" t="s">
        <v>353</v>
      </c>
      <c r="J138" s="431" t="s">
        <v>353</v>
      </c>
      <c r="K138" s="432" t="s">
        <v>353</v>
      </c>
      <c r="L138" s="432" t="s">
        <v>353</v>
      </c>
      <c r="M138" s="432" t="s">
        <v>353</v>
      </c>
      <c r="N138" s="431" t="s">
        <v>353</v>
      </c>
      <c r="O138" s="432" t="s">
        <v>353</v>
      </c>
      <c r="P138" s="17"/>
      <c r="Q138" s="17"/>
      <c r="V138" s="660"/>
      <c r="W138" s="660"/>
      <c r="X138" s="660"/>
      <c r="Y138" s="660"/>
      <c r="Z138" s="660"/>
      <c r="AA138" s="660"/>
      <c r="AB138" s="660"/>
      <c r="AC138" s="660"/>
      <c r="AD138" s="660"/>
      <c r="AE138" s="660"/>
      <c r="AF138" s="660"/>
      <c r="AG138" s="660"/>
      <c r="AH138" s="660"/>
      <c r="AI138" s="660"/>
    </row>
    <row r="139" spans="1:35" ht="15" customHeight="1" x14ac:dyDescent="0.2">
      <c r="A139" s="22" t="s">
        <v>103</v>
      </c>
      <c r="B139" s="146" t="s">
        <v>359</v>
      </c>
      <c r="C139" s="147">
        <v>1</v>
      </c>
      <c r="D139" s="147" t="s">
        <v>353</v>
      </c>
      <c r="E139" s="147" t="s">
        <v>353</v>
      </c>
      <c r="F139" s="146">
        <v>2</v>
      </c>
      <c r="G139" s="147">
        <v>2</v>
      </c>
      <c r="H139" s="147">
        <v>2</v>
      </c>
      <c r="I139" s="147">
        <v>2</v>
      </c>
      <c r="J139" s="146" t="s">
        <v>355</v>
      </c>
      <c r="K139" s="147" t="s">
        <v>355</v>
      </c>
      <c r="L139" s="147" t="s">
        <v>355</v>
      </c>
      <c r="M139" s="147" t="s">
        <v>355</v>
      </c>
      <c r="N139" s="146" t="s">
        <v>353</v>
      </c>
      <c r="O139" s="147" t="s">
        <v>353</v>
      </c>
      <c r="P139" s="17"/>
      <c r="Q139" s="17"/>
      <c r="V139" s="660"/>
      <c r="W139" s="660"/>
      <c r="X139" s="660"/>
      <c r="Y139" s="660"/>
      <c r="Z139" s="660"/>
      <c r="AA139" s="660"/>
      <c r="AB139" s="660"/>
      <c r="AC139" s="660"/>
      <c r="AD139" s="660"/>
      <c r="AE139" s="660"/>
      <c r="AF139" s="660"/>
      <c r="AG139" s="660"/>
      <c r="AH139" s="660"/>
      <c r="AI139" s="660"/>
    </row>
    <row r="140" spans="1:35" ht="15" customHeight="1" x14ac:dyDescent="0.2">
      <c r="A140" s="424" t="s">
        <v>152</v>
      </c>
      <c r="B140" s="431" t="s">
        <v>463</v>
      </c>
      <c r="C140" s="432">
        <v>5</v>
      </c>
      <c r="D140" s="432" t="s">
        <v>353</v>
      </c>
      <c r="E140" s="432" t="s">
        <v>353</v>
      </c>
      <c r="F140" s="431" t="s">
        <v>472</v>
      </c>
      <c r="G140" s="432">
        <v>4</v>
      </c>
      <c r="H140" s="432" t="s">
        <v>354</v>
      </c>
      <c r="I140" s="432" t="s">
        <v>354</v>
      </c>
      <c r="J140" s="431" t="s">
        <v>359</v>
      </c>
      <c r="K140" s="432" t="s">
        <v>353</v>
      </c>
      <c r="L140" s="432">
        <v>4</v>
      </c>
      <c r="M140" s="432">
        <v>0</v>
      </c>
      <c r="N140" s="431">
        <v>5</v>
      </c>
      <c r="O140" s="432">
        <v>1</v>
      </c>
      <c r="P140" s="17"/>
      <c r="Q140" s="17"/>
      <c r="V140" s="660"/>
      <c r="W140" s="660"/>
      <c r="X140" s="660"/>
      <c r="Y140" s="660"/>
      <c r="Z140" s="660"/>
      <c r="AA140" s="660"/>
      <c r="AB140" s="660"/>
      <c r="AC140" s="660"/>
      <c r="AD140" s="660"/>
      <c r="AE140" s="660"/>
      <c r="AF140" s="660"/>
      <c r="AG140" s="660"/>
      <c r="AH140" s="660"/>
      <c r="AI140" s="660"/>
    </row>
    <row r="141" spans="1:35" ht="15" customHeight="1" x14ac:dyDescent="0.2">
      <c r="A141" s="22" t="s">
        <v>105</v>
      </c>
      <c r="B141" s="146">
        <v>5</v>
      </c>
      <c r="C141" s="147">
        <v>2</v>
      </c>
      <c r="D141" s="147">
        <v>0</v>
      </c>
      <c r="E141" s="147">
        <v>0</v>
      </c>
      <c r="F141" s="146" t="s">
        <v>355</v>
      </c>
      <c r="G141" s="147">
        <v>2</v>
      </c>
      <c r="H141" s="147" t="s">
        <v>355</v>
      </c>
      <c r="I141" s="147">
        <v>2</v>
      </c>
      <c r="J141" s="146" t="s">
        <v>353</v>
      </c>
      <c r="K141" s="147" t="s">
        <v>353</v>
      </c>
      <c r="L141" s="147">
        <v>6</v>
      </c>
      <c r="M141" s="147">
        <v>3</v>
      </c>
      <c r="N141" s="146" t="s">
        <v>355</v>
      </c>
      <c r="O141" s="147" t="s">
        <v>355</v>
      </c>
      <c r="P141" s="17"/>
      <c r="Q141" s="17"/>
      <c r="V141" s="660"/>
      <c r="W141" s="660"/>
      <c r="X141" s="660"/>
      <c r="Y141" s="660"/>
      <c r="Z141" s="660"/>
      <c r="AA141" s="660"/>
      <c r="AB141" s="660"/>
      <c r="AC141" s="660"/>
      <c r="AD141" s="660"/>
      <c r="AE141" s="660"/>
      <c r="AF141" s="660"/>
      <c r="AG141" s="660"/>
      <c r="AH141" s="660"/>
      <c r="AI141" s="660"/>
    </row>
    <row r="142" spans="1:35" ht="15" customHeight="1" x14ac:dyDescent="0.2">
      <c r="A142" s="427" t="s">
        <v>226</v>
      </c>
      <c r="B142" s="435">
        <v>0</v>
      </c>
      <c r="C142" s="436">
        <v>0</v>
      </c>
      <c r="D142" s="436">
        <v>0</v>
      </c>
      <c r="E142" s="436">
        <v>0</v>
      </c>
      <c r="F142" s="435">
        <v>0</v>
      </c>
      <c r="G142" s="436">
        <v>0</v>
      </c>
      <c r="H142" s="436">
        <v>0</v>
      </c>
      <c r="I142" s="436">
        <v>0</v>
      </c>
      <c r="J142" s="435">
        <v>0</v>
      </c>
      <c r="K142" s="436">
        <v>0</v>
      </c>
      <c r="L142" s="436">
        <v>0</v>
      </c>
      <c r="M142" s="436">
        <v>0</v>
      </c>
      <c r="N142" s="435">
        <v>0</v>
      </c>
      <c r="O142" s="436">
        <v>0</v>
      </c>
      <c r="P142" s="8"/>
      <c r="Q142" s="8"/>
      <c r="V142" s="660"/>
      <c r="W142" s="660"/>
      <c r="X142" s="660"/>
      <c r="Y142" s="660"/>
      <c r="Z142" s="660"/>
      <c r="AA142" s="660"/>
      <c r="AB142" s="660"/>
      <c r="AC142" s="660"/>
      <c r="AD142" s="660"/>
      <c r="AE142" s="660"/>
      <c r="AF142" s="660"/>
      <c r="AG142" s="660"/>
      <c r="AH142" s="660"/>
      <c r="AI142" s="660"/>
    </row>
    <row r="143" spans="1:35" ht="15" customHeight="1" x14ac:dyDescent="0.2">
      <c r="A143" s="22" t="s">
        <v>177</v>
      </c>
      <c r="B143" s="146">
        <v>3</v>
      </c>
      <c r="C143" s="147">
        <v>3</v>
      </c>
      <c r="D143" s="147">
        <v>0</v>
      </c>
      <c r="E143" s="147">
        <v>0</v>
      </c>
      <c r="F143" s="146">
        <v>2</v>
      </c>
      <c r="G143" s="147">
        <v>0</v>
      </c>
      <c r="H143" s="147">
        <v>1</v>
      </c>
      <c r="I143" s="147">
        <v>0</v>
      </c>
      <c r="J143" s="146">
        <v>0</v>
      </c>
      <c r="K143" s="147">
        <v>0</v>
      </c>
      <c r="L143" s="147">
        <v>1</v>
      </c>
      <c r="M143" s="147">
        <v>1</v>
      </c>
      <c r="N143" s="146">
        <v>0</v>
      </c>
      <c r="O143" s="147">
        <v>0</v>
      </c>
      <c r="V143" s="660"/>
      <c r="W143" s="660"/>
      <c r="X143" s="660"/>
      <c r="Y143" s="660"/>
      <c r="Z143" s="660"/>
      <c r="AA143" s="660"/>
      <c r="AB143" s="660"/>
      <c r="AC143" s="660"/>
      <c r="AD143" s="660"/>
      <c r="AE143" s="660"/>
      <c r="AF143" s="660"/>
      <c r="AG143" s="660"/>
      <c r="AH143" s="660"/>
      <c r="AI143" s="660"/>
    </row>
    <row r="144" spans="1:35" ht="15" customHeight="1" x14ac:dyDescent="0.2">
      <c r="A144" s="424" t="s">
        <v>23</v>
      </c>
      <c r="B144" s="431">
        <v>4</v>
      </c>
      <c r="C144" s="432">
        <v>1</v>
      </c>
      <c r="D144" s="432">
        <v>4</v>
      </c>
      <c r="E144" s="432">
        <v>3</v>
      </c>
      <c r="F144" s="431">
        <v>4</v>
      </c>
      <c r="G144" s="432">
        <v>3</v>
      </c>
      <c r="H144" s="432">
        <v>3</v>
      </c>
      <c r="I144" s="432">
        <v>2</v>
      </c>
      <c r="J144" s="431">
        <v>0</v>
      </c>
      <c r="K144" s="432">
        <v>0</v>
      </c>
      <c r="L144" s="432">
        <v>0</v>
      </c>
      <c r="M144" s="432">
        <v>0</v>
      </c>
      <c r="N144" s="431">
        <v>0</v>
      </c>
      <c r="O144" s="432">
        <v>0</v>
      </c>
      <c r="V144" s="614"/>
      <c r="W144" s="614"/>
      <c r="X144" s="614"/>
      <c r="Y144" s="614"/>
      <c r="Z144" s="614"/>
      <c r="AA144" s="614"/>
      <c r="AB144" s="614"/>
      <c r="AC144" s="614"/>
      <c r="AD144" s="614"/>
      <c r="AE144" s="614"/>
      <c r="AF144" s="614"/>
      <c r="AG144" s="614"/>
      <c r="AH144" s="614"/>
      <c r="AI144" s="614"/>
    </row>
    <row r="145" spans="1:35" ht="15" customHeight="1" x14ac:dyDescent="0.25">
      <c r="A145" s="22" t="s">
        <v>24</v>
      </c>
      <c r="B145" s="146">
        <v>0</v>
      </c>
      <c r="C145" s="147">
        <v>0</v>
      </c>
      <c r="D145" s="147">
        <v>0</v>
      </c>
      <c r="E145" s="147">
        <v>0</v>
      </c>
      <c r="F145" s="146">
        <v>0</v>
      </c>
      <c r="G145" s="147">
        <v>0</v>
      </c>
      <c r="H145" s="147">
        <v>0</v>
      </c>
      <c r="I145" s="147">
        <v>0</v>
      </c>
      <c r="J145" s="146">
        <v>0</v>
      </c>
      <c r="K145" s="147">
        <v>0</v>
      </c>
      <c r="L145" s="147">
        <v>0</v>
      </c>
      <c r="M145" s="147">
        <v>0</v>
      </c>
      <c r="N145" s="146">
        <v>0</v>
      </c>
      <c r="O145" s="147">
        <v>0</v>
      </c>
      <c r="P145"/>
      <c r="V145" s="613"/>
      <c r="W145" s="613"/>
      <c r="X145" s="613"/>
      <c r="Y145" s="613"/>
      <c r="Z145" s="613"/>
      <c r="AA145" s="613"/>
      <c r="AB145" s="613"/>
      <c r="AC145" s="613"/>
      <c r="AD145" s="613"/>
      <c r="AE145" s="613"/>
      <c r="AF145" s="613"/>
      <c r="AG145" s="613"/>
      <c r="AH145" s="613"/>
      <c r="AI145" s="613"/>
    </row>
    <row r="146" spans="1:35" ht="15" customHeight="1" x14ac:dyDescent="0.25">
      <c r="A146" s="424" t="s">
        <v>25</v>
      </c>
      <c r="B146" s="431">
        <v>7</v>
      </c>
      <c r="C146" s="432">
        <v>5</v>
      </c>
      <c r="D146" s="432">
        <v>1</v>
      </c>
      <c r="E146" s="432">
        <v>1</v>
      </c>
      <c r="F146" s="431">
        <v>9</v>
      </c>
      <c r="G146" s="432">
        <v>8</v>
      </c>
      <c r="H146" s="432">
        <v>4</v>
      </c>
      <c r="I146" s="432">
        <v>3</v>
      </c>
      <c r="J146" s="431">
        <v>0</v>
      </c>
      <c r="K146" s="432">
        <v>0</v>
      </c>
      <c r="L146" s="432">
        <v>8</v>
      </c>
      <c r="M146" s="432">
        <v>7</v>
      </c>
      <c r="N146" s="431">
        <v>0</v>
      </c>
      <c r="O146" s="432">
        <v>0</v>
      </c>
      <c r="P146"/>
      <c r="V146" s="613"/>
      <c r="W146" s="613"/>
      <c r="X146" s="613"/>
      <c r="Y146" s="613"/>
      <c r="Z146" s="613"/>
      <c r="AA146" s="613"/>
      <c r="AB146" s="613"/>
      <c r="AC146" s="613"/>
      <c r="AD146" s="613"/>
      <c r="AE146" s="613"/>
      <c r="AF146" s="613"/>
      <c r="AG146" s="613"/>
      <c r="AH146" s="613"/>
      <c r="AI146" s="613"/>
    </row>
    <row r="147" spans="1:35" ht="28.5" customHeight="1" x14ac:dyDescent="0.25">
      <c r="A147" s="22" t="s">
        <v>236</v>
      </c>
      <c r="B147" s="146">
        <v>1</v>
      </c>
      <c r="C147" s="147">
        <v>1</v>
      </c>
      <c r="D147" s="147">
        <v>0</v>
      </c>
      <c r="E147" s="147">
        <v>0</v>
      </c>
      <c r="F147" s="146">
        <v>2</v>
      </c>
      <c r="G147" s="147">
        <v>2</v>
      </c>
      <c r="H147" s="147">
        <v>3</v>
      </c>
      <c r="I147" s="147">
        <v>2</v>
      </c>
      <c r="J147" s="146">
        <v>0</v>
      </c>
      <c r="K147" s="147">
        <v>0</v>
      </c>
      <c r="L147" s="147">
        <v>2</v>
      </c>
      <c r="M147" s="147">
        <v>2</v>
      </c>
      <c r="N147" s="146">
        <v>0</v>
      </c>
      <c r="O147" s="147">
        <v>0</v>
      </c>
      <c r="P147"/>
      <c r="V147" s="613"/>
      <c r="W147" s="613"/>
      <c r="X147" s="613"/>
      <c r="Y147" s="613"/>
      <c r="Z147" s="613"/>
      <c r="AA147" s="613"/>
      <c r="AB147" s="613"/>
      <c r="AC147" s="613"/>
      <c r="AD147" s="613"/>
      <c r="AE147" s="613"/>
      <c r="AF147" s="613"/>
      <c r="AG147" s="613"/>
      <c r="AH147" s="613"/>
      <c r="AI147" s="613"/>
    </row>
    <row r="148" spans="1:35" ht="15" customHeight="1" x14ac:dyDescent="0.25">
      <c r="A148" s="424" t="s">
        <v>237</v>
      </c>
      <c r="B148" s="431">
        <v>0</v>
      </c>
      <c r="C148" s="431">
        <v>0</v>
      </c>
      <c r="D148" s="431">
        <v>0</v>
      </c>
      <c r="E148" s="431">
        <v>0</v>
      </c>
      <c r="F148" s="431">
        <v>0</v>
      </c>
      <c r="G148" s="431">
        <v>0</v>
      </c>
      <c r="H148" s="431">
        <v>0</v>
      </c>
      <c r="I148" s="431">
        <v>0</v>
      </c>
      <c r="J148" s="431">
        <v>0</v>
      </c>
      <c r="K148" s="431">
        <v>0</v>
      </c>
      <c r="L148" s="431">
        <v>0</v>
      </c>
      <c r="M148" s="431">
        <v>0</v>
      </c>
      <c r="N148" s="431">
        <v>0</v>
      </c>
      <c r="O148" s="431">
        <v>0</v>
      </c>
      <c r="P148"/>
      <c r="V148" s="612"/>
      <c r="W148" s="612"/>
      <c r="X148" s="612"/>
      <c r="Y148" s="612"/>
      <c r="Z148" s="612"/>
      <c r="AA148" s="612"/>
      <c r="AB148" s="612"/>
      <c r="AC148" s="612"/>
      <c r="AD148" s="612"/>
      <c r="AE148" s="612"/>
      <c r="AF148" s="612"/>
      <c r="AG148" s="612"/>
      <c r="AH148" s="612"/>
      <c r="AI148" s="612"/>
    </row>
    <row r="149" spans="1:35" ht="15" customHeight="1" thickBot="1" x14ac:dyDescent="0.3">
      <c r="A149" s="35" t="s">
        <v>225</v>
      </c>
      <c r="B149" s="148">
        <v>3</v>
      </c>
      <c r="C149" s="148">
        <v>3</v>
      </c>
      <c r="D149" s="148">
        <v>3</v>
      </c>
      <c r="E149" s="148">
        <v>2</v>
      </c>
      <c r="F149" s="148">
        <v>0</v>
      </c>
      <c r="G149" s="148">
        <v>0</v>
      </c>
      <c r="H149" s="148">
        <v>3</v>
      </c>
      <c r="I149" s="148">
        <v>0</v>
      </c>
      <c r="J149" s="148">
        <v>0</v>
      </c>
      <c r="K149" s="148">
        <v>0</v>
      </c>
      <c r="L149" s="148">
        <v>3</v>
      </c>
      <c r="M149" s="148">
        <v>2</v>
      </c>
      <c r="N149" s="148">
        <v>0</v>
      </c>
      <c r="O149" s="148">
        <v>0</v>
      </c>
      <c r="P149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</row>
    <row r="150" spans="1:35" x14ac:dyDescent="0.2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Q150" s="2"/>
    </row>
    <row r="151" spans="1:35" x14ac:dyDescent="0.2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35" x14ac:dyDescent="0.2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35" x14ac:dyDescent="0.2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35" x14ac:dyDescent="0.2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35" x14ac:dyDescent="0.2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35" x14ac:dyDescent="0.2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35" x14ac:dyDescent="0.2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35" x14ac:dyDescent="0.2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35" x14ac:dyDescent="0.2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35" x14ac:dyDescent="0.2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6" x14ac:dyDescent="0.2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6" x14ac:dyDescent="0.2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6" x14ac:dyDescent="0.2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6" x14ac:dyDescent="0.2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6" x14ac:dyDescent="0.2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6" x14ac:dyDescent="0.2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6" x14ac:dyDescent="0.2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6" x14ac:dyDescent="0.2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6" x14ac:dyDescent="0.2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6" x14ac:dyDescent="0.2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6" x14ac:dyDescent="0.2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6" x14ac:dyDescent="0.2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6" x14ac:dyDescent="0.2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6" x14ac:dyDescent="0.2">
      <c r="A174" s="13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13"/>
      <c r="P174" s="8"/>
    </row>
    <row r="175" spans="1:16" x14ac:dyDescent="0.2">
      <c r="A175" s="13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13"/>
      <c r="P175" s="8"/>
    </row>
    <row r="176" spans="1:16" x14ac:dyDescent="0.2">
      <c r="A176" s="13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13"/>
      <c r="P176" s="8"/>
    </row>
    <row r="177" spans="1:16" x14ac:dyDescent="0.2">
      <c r="A177" s="13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13"/>
      <c r="P177" s="8"/>
    </row>
    <row r="178" spans="1:16" x14ac:dyDescent="0.2">
      <c r="A178" s="13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13"/>
      <c r="P178" s="8"/>
    </row>
    <row r="179" spans="1:16" x14ac:dyDescent="0.2">
      <c r="A179" s="13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13"/>
      <c r="P179" s="8"/>
    </row>
    <row r="180" spans="1:16" x14ac:dyDescent="0.2">
      <c r="A180" s="13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13"/>
      <c r="P180" s="8"/>
    </row>
    <row r="181" spans="1:16" x14ac:dyDescent="0.2">
      <c r="A181" s="13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13"/>
      <c r="P181" s="8"/>
    </row>
    <row r="182" spans="1:16" x14ac:dyDescent="0.2">
      <c r="A182" s="13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13"/>
      <c r="P182" s="8"/>
    </row>
    <row r="183" spans="1:16" x14ac:dyDescent="0.2">
      <c r="A183" s="13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13"/>
      <c r="P183" s="8"/>
    </row>
    <row r="184" spans="1:16" x14ac:dyDescent="0.2">
      <c r="A184" s="13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13"/>
      <c r="P184" s="8"/>
    </row>
    <row r="185" spans="1:16" x14ac:dyDescent="0.2">
      <c r="A185" s="13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13"/>
      <c r="P185" s="8"/>
    </row>
    <row r="186" spans="1:16" x14ac:dyDescent="0.2">
      <c r="A186" s="13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13"/>
      <c r="P186" s="8"/>
    </row>
    <row r="187" spans="1:16" x14ac:dyDescent="0.2">
      <c r="A187" s="13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13"/>
      <c r="P187" s="8"/>
    </row>
    <row r="188" spans="1:16" x14ac:dyDescent="0.2">
      <c r="A188" s="13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13"/>
      <c r="P188" s="8"/>
    </row>
    <row r="189" spans="1:16" x14ac:dyDescent="0.2">
      <c r="A189" s="13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13"/>
      <c r="P189" s="8"/>
    </row>
    <row r="190" spans="1:16" x14ac:dyDescent="0.2">
      <c r="A190" s="13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13"/>
      <c r="P190" s="8"/>
    </row>
    <row r="191" spans="1:16" x14ac:dyDescent="0.2">
      <c r="A191" s="13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13"/>
      <c r="P191" s="8"/>
    </row>
    <row r="192" spans="1:16" x14ac:dyDescent="0.2">
      <c r="A192" s="13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13"/>
      <c r="P192" s="8"/>
    </row>
    <row r="193" spans="1:16" x14ac:dyDescent="0.2">
      <c r="A193" s="13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13"/>
      <c r="P193" s="8"/>
    </row>
    <row r="194" spans="1:16" x14ac:dyDescent="0.2">
      <c r="A194" s="13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13"/>
      <c r="P194" s="8"/>
    </row>
    <row r="195" spans="1:16" x14ac:dyDescent="0.2">
      <c r="A195" s="13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13"/>
      <c r="P195" s="8"/>
    </row>
    <row r="196" spans="1:16" x14ac:dyDescent="0.2">
      <c r="A196" s="13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13"/>
      <c r="P196" s="8"/>
    </row>
    <row r="197" spans="1:16" x14ac:dyDescent="0.2">
      <c r="A197" s="13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13"/>
      <c r="P197" s="8"/>
    </row>
    <row r="198" spans="1:16" x14ac:dyDescent="0.2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6" x14ac:dyDescent="0.2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6" x14ac:dyDescent="0.2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6" x14ac:dyDescent="0.2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6" x14ac:dyDescent="0.2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6" x14ac:dyDescent="0.2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</sheetData>
  <sortState ref="T60:BG67">
    <sortCondition ref="T60:T67"/>
  </sortState>
  <mergeCells count="34">
    <mergeCell ref="B125:C125"/>
    <mergeCell ref="F123:G123"/>
    <mergeCell ref="H123:I123"/>
    <mergeCell ref="J123:K123"/>
    <mergeCell ref="L123:M123"/>
    <mergeCell ref="D125:E125"/>
    <mergeCell ref="F125:G125"/>
    <mergeCell ref="H125:I125"/>
    <mergeCell ref="J125:K125"/>
    <mergeCell ref="N27:O27"/>
    <mergeCell ref="A1:O1"/>
    <mergeCell ref="A121:O121"/>
    <mergeCell ref="J122:O122"/>
    <mergeCell ref="B123:C123"/>
    <mergeCell ref="D123:E123"/>
    <mergeCell ref="A122:A124"/>
    <mergeCell ref="A29:E29"/>
    <mergeCell ref="B58:G58"/>
    <mergeCell ref="A57:G57"/>
    <mergeCell ref="B87:C87"/>
    <mergeCell ref="D87:E87"/>
    <mergeCell ref="A86:E86"/>
    <mergeCell ref="A87:A88"/>
    <mergeCell ref="A58:A59"/>
    <mergeCell ref="AF138:AG143"/>
    <mergeCell ref="AH138:AI143"/>
    <mergeCell ref="L125:M125"/>
    <mergeCell ref="N125:O125"/>
    <mergeCell ref="N123:O123"/>
    <mergeCell ref="V138:W143"/>
    <mergeCell ref="X138:Y143"/>
    <mergeCell ref="Z138:AA143"/>
    <mergeCell ref="AB138:AC143"/>
    <mergeCell ref="AD138:AE143"/>
  </mergeCells>
  <printOptions horizontalCentered="1" verticalCentered="1"/>
  <pageMargins left="0.43307086614173229" right="0.43307086614173229" top="0.74803149606299213" bottom="0.23622047244094491" header="0.31496062992125984" footer="0.31496062992125984"/>
  <pageSetup paperSize="9" scale="62" orientation="landscape" r:id="rId1"/>
  <rowBreaks count="4" manualBreakCount="4">
    <brk id="28" max="35" man="1"/>
    <brk id="56" max="35" man="1"/>
    <brk id="85" max="16383" man="1"/>
    <brk id="120" max="35" man="1"/>
  </rowBreaks>
  <colBreaks count="1" manualBreakCount="1">
    <brk id="15" max="148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J32" sqref="J32"/>
    </sheetView>
  </sheetViews>
  <sheetFormatPr defaultColWidth="8.85546875" defaultRowHeight="15" x14ac:dyDescent="0.25"/>
  <cols>
    <col min="1" max="1" width="25" style="20" customWidth="1"/>
    <col min="2" max="4" width="14.85546875" style="20" customWidth="1"/>
    <col min="5" max="7" width="20.7109375" style="20" customWidth="1"/>
    <col min="8" max="8" width="12.7109375" style="20" customWidth="1"/>
    <col min="9" max="9" width="9.28515625" style="20" customWidth="1"/>
    <col min="10" max="16384" width="8.85546875" style="20"/>
  </cols>
  <sheetData>
    <row r="1" spans="1:8" ht="14.25" customHeight="1" thickBot="1" x14ac:dyDescent="0.3">
      <c r="A1" s="665" t="s">
        <v>1898</v>
      </c>
      <c r="B1" s="665"/>
      <c r="C1" s="665"/>
      <c r="D1" s="665"/>
      <c r="E1" s="665"/>
      <c r="F1" s="665"/>
      <c r="G1" s="665"/>
    </row>
    <row r="2" spans="1:8" ht="138.6" customHeight="1" thickBot="1" x14ac:dyDescent="0.3">
      <c r="A2" s="439" t="s">
        <v>0</v>
      </c>
      <c r="B2" s="440" t="s">
        <v>254</v>
      </c>
      <c r="C2" s="440" t="s">
        <v>253</v>
      </c>
      <c r="D2" s="441" t="s">
        <v>252</v>
      </c>
      <c r="E2" s="441" t="s">
        <v>251</v>
      </c>
      <c r="F2" s="440" t="s">
        <v>250</v>
      </c>
      <c r="G2" s="440" t="s">
        <v>249</v>
      </c>
    </row>
    <row r="3" spans="1:8" ht="12" customHeight="1" thickTop="1" thickBot="1" x14ac:dyDescent="0.3">
      <c r="A3" s="371">
        <v>1</v>
      </c>
      <c r="B3" s="45">
        <v>2</v>
      </c>
      <c r="C3" s="45">
        <v>3</v>
      </c>
      <c r="D3" s="45">
        <v>4</v>
      </c>
      <c r="E3" s="45">
        <v>5</v>
      </c>
      <c r="F3" s="45">
        <v>6</v>
      </c>
      <c r="G3" s="45">
        <v>7</v>
      </c>
    </row>
    <row r="4" spans="1:8" ht="13.9" customHeight="1" thickTop="1" x14ac:dyDescent="0.25">
      <c r="A4" s="442" t="s">
        <v>90</v>
      </c>
      <c r="B4" s="443" t="s">
        <v>563</v>
      </c>
      <c r="C4" s="443">
        <v>0</v>
      </c>
      <c r="D4" s="543">
        <v>114</v>
      </c>
      <c r="E4" s="443">
        <v>78</v>
      </c>
      <c r="F4" s="533">
        <v>68.42</v>
      </c>
      <c r="G4" s="443"/>
      <c r="H4" s="26"/>
    </row>
    <row r="5" spans="1:8" ht="13.9" customHeight="1" x14ac:dyDescent="0.25">
      <c r="A5" s="129" t="s">
        <v>91</v>
      </c>
      <c r="B5" s="71" t="s">
        <v>563</v>
      </c>
      <c r="C5" s="71">
        <v>16</v>
      </c>
      <c r="D5" s="544">
        <v>551</v>
      </c>
      <c r="E5" s="71">
        <v>242</v>
      </c>
      <c r="F5" s="534">
        <v>43.92</v>
      </c>
      <c r="G5" s="71">
        <v>1</v>
      </c>
      <c r="H5" s="26"/>
    </row>
    <row r="6" spans="1:8" ht="13.9" customHeight="1" x14ac:dyDescent="0.25">
      <c r="A6" s="442" t="s">
        <v>92</v>
      </c>
      <c r="B6" s="444" t="s">
        <v>563</v>
      </c>
      <c r="C6" s="444"/>
      <c r="D6" s="545">
        <v>226</v>
      </c>
      <c r="E6" s="444"/>
      <c r="F6" s="535"/>
      <c r="G6" s="444"/>
      <c r="H6" s="26"/>
    </row>
    <row r="7" spans="1:8" ht="13.9" customHeight="1" x14ac:dyDescent="0.25">
      <c r="A7" s="128" t="s">
        <v>93</v>
      </c>
      <c r="B7" s="71" t="s">
        <v>563</v>
      </c>
      <c r="C7" s="71">
        <v>4</v>
      </c>
      <c r="D7" s="544">
        <v>329</v>
      </c>
      <c r="E7" s="71">
        <v>216</v>
      </c>
      <c r="F7" s="534">
        <v>65.650000000000006</v>
      </c>
      <c r="G7" s="71"/>
      <c r="H7" s="26"/>
    </row>
    <row r="8" spans="1:8" ht="13.9" customHeight="1" x14ac:dyDescent="0.25">
      <c r="A8" s="442" t="s">
        <v>94</v>
      </c>
      <c r="B8" s="444" t="s">
        <v>563</v>
      </c>
      <c r="C8" s="444"/>
      <c r="D8" s="545"/>
      <c r="E8" s="444"/>
      <c r="F8" s="535"/>
      <c r="G8" s="444"/>
      <c r="H8" s="26"/>
    </row>
    <row r="9" spans="1:8" ht="13.9" customHeight="1" x14ac:dyDescent="0.25">
      <c r="A9" s="128" t="s">
        <v>95</v>
      </c>
      <c r="B9" s="71" t="s">
        <v>563</v>
      </c>
      <c r="C9" s="71"/>
      <c r="D9" s="544">
        <v>808</v>
      </c>
      <c r="E9" s="71"/>
      <c r="F9" s="534"/>
      <c r="G9" s="71"/>
      <c r="H9" s="26"/>
    </row>
    <row r="10" spans="1:8" ht="13.9" customHeight="1" x14ac:dyDescent="0.25">
      <c r="A10" s="442" t="s">
        <v>96</v>
      </c>
      <c r="B10" s="444" t="s">
        <v>563</v>
      </c>
      <c r="C10" s="444">
        <v>11</v>
      </c>
      <c r="D10" s="545">
        <v>264</v>
      </c>
      <c r="E10" s="444">
        <v>21</v>
      </c>
      <c r="F10" s="535">
        <v>7.95</v>
      </c>
      <c r="G10" s="444">
        <v>4</v>
      </c>
      <c r="H10" s="26"/>
    </row>
    <row r="11" spans="1:8" ht="13.9" customHeight="1" x14ac:dyDescent="0.25">
      <c r="A11" s="128" t="s">
        <v>97</v>
      </c>
      <c r="B11" s="71" t="s">
        <v>563</v>
      </c>
      <c r="C11" s="71"/>
      <c r="D11" s="544">
        <v>187</v>
      </c>
      <c r="E11" s="71"/>
      <c r="F11" s="534"/>
      <c r="G11" s="71"/>
      <c r="H11" s="26"/>
    </row>
    <row r="12" spans="1:8" ht="13.9" customHeight="1" x14ac:dyDescent="0.25">
      <c r="A12" s="442" t="s">
        <v>98</v>
      </c>
      <c r="B12" s="444" t="s">
        <v>563</v>
      </c>
      <c r="C12" s="444">
        <v>2</v>
      </c>
      <c r="D12" s="545">
        <v>654</v>
      </c>
      <c r="E12" s="444">
        <v>654</v>
      </c>
      <c r="F12" s="535">
        <v>100</v>
      </c>
      <c r="G12" s="444"/>
      <c r="H12" s="26"/>
    </row>
    <row r="13" spans="1:8" ht="13.9" customHeight="1" x14ac:dyDescent="0.25">
      <c r="A13" s="128" t="s">
        <v>99</v>
      </c>
      <c r="B13" s="71" t="s">
        <v>563</v>
      </c>
      <c r="C13" s="71"/>
      <c r="D13" s="544"/>
      <c r="E13" s="71"/>
      <c r="F13" s="534"/>
      <c r="G13" s="71"/>
      <c r="H13" s="26"/>
    </row>
    <row r="14" spans="1:8" ht="13.9" customHeight="1" x14ac:dyDescent="0.25">
      <c r="A14" s="442" t="s">
        <v>100</v>
      </c>
      <c r="B14" s="444" t="s">
        <v>563</v>
      </c>
      <c r="C14" s="444"/>
      <c r="D14" s="545">
        <v>757</v>
      </c>
      <c r="E14" s="444">
        <v>728</v>
      </c>
      <c r="F14" s="535">
        <v>96.17</v>
      </c>
      <c r="G14" s="444">
        <v>1</v>
      </c>
      <c r="H14" s="26"/>
    </row>
    <row r="15" spans="1:8" ht="13.9" customHeight="1" x14ac:dyDescent="0.25">
      <c r="A15" s="128" t="s">
        <v>101</v>
      </c>
      <c r="B15" s="71" t="s">
        <v>563</v>
      </c>
      <c r="C15" s="71"/>
      <c r="D15" s="544">
        <v>372</v>
      </c>
      <c r="E15" s="71">
        <v>21</v>
      </c>
      <c r="F15" s="534">
        <v>5.65</v>
      </c>
      <c r="G15" s="71"/>
      <c r="H15" s="26"/>
    </row>
    <row r="16" spans="1:8" ht="13.9" customHeight="1" x14ac:dyDescent="0.25">
      <c r="A16" s="442" t="s">
        <v>102</v>
      </c>
      <c r="B16" s="444" t="s">
        <v>563</v>
      </c>
      <c r="C16" s="444"/>
      <c r="D16" s="545">
        <v>179</v>
      </c>
      <c r="E16" s="444">
        <v>179</v>
      </c>
      <c r="F16" s="535">
        <v>100</v>
      </c>
      <c r="G16" s="444"/>
      <c r="H16" s="26"/>
    </row>
    <row r="17" spans="1:16" ht="13.9" customHeight="1" x14ac:dyDescent="0.25">
      <c r="A17" s="128" t="s">
        <v>103</v>
      </c>
      <c r="B17" s="71" t="s">
        <v>563</v>
      </c>
      <c r="C17" s="71"/>
      <c r="D17" s="544">
        <v>85</v>
      </c>
      <c r="E17" s="71">
        <v>85</v>
      </c>
      <c r="F17" s="534">
        <v>100</v>
      </c>
      <c r="G17" s="71"/>
      <c r="H17" s="26"/>
    </row>
    <row r="18" spans="1:16" ht="13.9" customHeight="1" x14ac:dyDescent="0.25">
      <c r="A18" s="442" t="s">
        <v>152</v>
      </c>
      <c r="B18" s="445" t="s">
        <v>563</v>
      </c>
      <c r="C18" s="445">
        <v>10</v>
      </c>
      <c r="D18" s="546">
        <v>248</v>
      </c>
      <c r="E18" s="445">
        <v>2</v>
      </c>
      <c r="F18" s="536">
        <v>0.81</v>
      </c>
      <c r="G18" s="445">
        <v>2</v>
      </c>
      <c r="H18" s="26"/>
    </row>
    <row r="19" spans="1:16" ht="13.9" customHeight="1" x14ac:dyDescent="0.25">
      <c r="A19" s="128" t="s">
        <v>105</v>
      </c>
      <c r="B19" s="342" t="s">
        <v>563</v>
      </c>
      <c r="C19" s="342"/>
      <c r="D19" s="547">
        <v>791</v>
      </c>
      <c r="E19" s="342">
        <v>759</v>
      </c>
      <c r="F19" s="537">
        <v>95.95</v>
      </c>
      <c r="G19" s="342"/>
    </row>
    <row r="20" spans="1:16" ht="24" customHeight="1" x14ac:dyDescent="0.25">
      <c r="A20" s="448" t="s">
        <v>248</v>
      </c>
      <c r="B20" s="449"/>
      <c r="C20" s="450">
        <f>SUM(C4:C19)</f>
        <v>43</v>
      </c>
      <c r="D20" s="450">
        <f>SUM(D4:D19)</f>
        <v>5565</v>
      </c>
      <c r="E20" s="450">
        <f>SUM(E4:E19)</f>
        <v>2985</v>
      </c>
      <c r="F20" s="538">
        <f>E20/D20*100</f>
        <v>53.63881401617251</v>
      </c>
      <c r="G20" s="450">
        <f>SUM(G4:G19)</f>
        <v>8</v>
      </c>
      <c r="I20" s="4"/>
      <c r="J20" s="28"/>
      <c r="K20" s="4"/>
      <c r="L20" s="28"/>
      <c r="M20" s="29"/>
      <c r="N20" s="28"/>
      <c r="O20" s="29"/>
      <c r="P20" s="28"/>
    </row>
    <row r="21" spans="1:16" ht="13.9" customHeight="1" x14ac:dyDescent="0.25">
      <c r="A21" s="451" t="s">
        <v>226</v>
      </c>
      <c r="B21" s="452" t="s">
        <v>563</v>
      </c>
      <c r="C21" s="452">
        <v>34</v>
      </c>
      <c r="D21" s="548">
        <v>668</v>
      </c>
      <c r="E21" s="452">
        <v>628</v>
      </c>
      <c r="F21" s="539">
        <v>94.01</v>
      </c>
      <c r="G21" s="452">
        <v>1</v>
      </c>
      <c r="H21" s="30"/>
      <c r="I21" s="31"/>
      <c r="J21" s="32"/>
      <c r="K21" s="31"/>
      <c r="L21" s="32"/>
      <c r="M21" s="33"/>
      <c r="N21" s="32"/>
      <c r="O21" s="33"/>
      <c r="P21" s="32"/>
    </row>
    <row r="22" spans="1:16" ht="13.9" customHeight="1" x14ac:dyDescent="0.25">
      <c r="A22" s="22" t="s">
        <v>177</v>
      </c>
      <c r="B22" s="71" t="s">
        <v>563</v>
      </c>
      <c r="C22" s="71"/>
      <c r="D22" s="544"/>
      <c r="E22" s="71"/>
      <c r="F22" s="534"/>
      <c r="G22" s="71"/>
      <c r="I22" s="31"/>
      <c r="J22" s="32"/>
      <c r="K22" s="31"/>
      <c r="L22" s="32"/>
      <c r="M22" s="33"/>
      <c r="N22" s="32"/>
      <c r="O22" s="33"/>
      <c r="P22" s="32"/>
    </row>
    <row r="23" spans="1:16" ht="13.9" customHeight="1" x14ac:dyDescent="0.25">
      <c r="A23" s="453" t="s">
        <v>23</v>
      </c>
      <c r="B23" s="444" t="s">
        <v>564</v>
      </c>
      <c r="C23" s="444"/>
      <c r="D23" s="545">
        <v>94</v>
      </c>
      <c r="E23" s="444"/>
      <c r="F23" s="535"/>
      <c r="G23" s="444"/>
      <c r="I23" s="31"/>
      <c r="J23" s="32"/>
      <c r="K23" s="31"/>
      <c r="L23" s="32"/>
      <c r="M23" s="33"/>
      <c r="N23" s="32"/>
      <c r="O23" s="33"/>
      <c r="P23" s="32"/>
    </row>
    <row r="24" spans="1:16" ht="13.9" customHeight="1" x14ac:dyDescent="0.25">
      <c r="A24" s="22" t="s">
        <v>24</v>
      </c>
      <c r="B24" s="71" t="s">
        <v>563</v>
      </c>
      <c r="C24" s="71"/>
      <c r="D24" s="544"/>
      <c r="E24" s="71"/>
      <c r="F24" s="534"/>
      <c r="G24" s="71"/>
      <c r="I24" s="31"/>
      <c r="J24" s="32"/>
      <c r="K24" s="31"/>
      <c r="L24" s="32"/>
      <c r="M24" s="33"/>
      <c r="N24" s="32"/>
      <c r="O24" s="33"/>
      <c r="P24" s="32"/>
    </row>
    <row r="25" spans="1:16" ht="13.9" customHeight="1" x14ac:dyDescent="0.25">
      <c r="A25" s="453" t="s">
        <v>25</v>
      </c>
      <c r="B25" s="444" t="s">
        <v>563</v>
      </c>
      <c r="C25" s="444">
        <v>1</v>
      </c>
      <c r="D25" s="545">
        <v>150</v>
      </c>
      <c r="E25" s="444"/>
      <c r="F25" s="535"/>
      <c r="G25" s="444">
        <v>1</v>
      </c>
      <c r="H25" s="615"/>
      <c r="I25" s="615"/>
      <c r="J25" s="616"/>
      <c r="K25" s="617"/>
      <c r="L25" s="616"/>
      <c r="M25" s="617"/>
      <c r="N25" s="616"/>
      <c r="O25" s="33"/>
      <c r="P25" s="32"/>
    </row>
    <row r="26" spans="1:16" ht="22.9" customHeight="1" x14ac:dyDescent="0.25">
      <c r="A26" s="22" t="s">
        <v>236</v>
      </c>
      <c r="B26" s="71" t="s">
        <v>563</v>
      </c>
      <c r="C26" s="71">
        <v>2</v>
      </c>
      <c r="D26" s="544">
        <v>57</v>
      </c>
      <c r="E26" s="71">
        <v>47</v>
      </c>
      <c r="F26" s="534">
        <v>82.46</v>
      </c>
      <c r="G26" s="71">
        <v>4</v>
      </c>
      <c r="H26" s="615"/>
      <c r="I26" s="618"/>
      <c r="J26" s="616"/>
      <c r="K26" s="617"/>
      <c r="L26" s="616"/>
      <c r="M26" s="617"/>
      <c r="N26" s="616"/>
      <c r="O26" s="27"/>
      <c r="P26" s="26"/>
    </row>
    <row r="27" spans="1:16" ht="24.6" customHeight="1" x14ac:dyDescent="0.25">
      <c r="A27" s="453" t="s">
        <v>237</v>
      </c>
      <c r="B27" s="444" t="s">
        <v>563</v>
      </c>
      <c r="C27" s="444">
        <v>36</v>
      </c>
      <c r="D27" s="545">
        <v>131</v>
      </c>
      <c r="E27" s="444">
        <v>72</v>
      </c>
      <c r="F27" s="535">
        <v>54.96</v>
      </c>
      <c r="G27" s="444">
        <v>15</v>
      </c>
      <c r="H27" s="615"/>
      <c r="I27" s="618"/>
      <c r="J27" s="616"/>
      <c r="K27" s="617"/>
      <c r="L27" s="616"/>
      <c r="M27" s="617"/>
      <c r="N27" s="616"/>
      <c r="O27" s="27"/>
      <c r="P27" s="26"/>
    </row>
    <row r="28" spans="1:16" ht="13.9" customHeight="1" x14ac:dyDescent="0.25">
      <c r="A28" s="22" t="s">
        <v>225</v>
      </c>
      <c r="B28" s="372" t="s">
        <v>563</v>
      </c>
      <c r="C28" s="372"/>
      <c r="D28" s="549">
        <v>235</v>
      </c>
      <c r="E28" s="372">
        <v>53</v>
      </c>
      <c r="F28" s="540">
        <v>22.55</v>
      </c>
      <c r="G28" s="372"/>
      <c r="H28" s="615"/>
      <c r="I28" s="618"/>
      <c r="J28" s="616"/>
      <c r="K28" s="617"/>
      <c r="L28" s="616"/>
      <c r="M28" s="617"/>
      <c r="N28" s="616"/>
      <c r="O28" s="27"/>
      <c r="P28" s="26"/>
    </row>
    <row r="29" spans="1:16" ht="24" customHeight="1" x14ac:dyDescent="0.25">
      <c r="A29" s="446" t="s">
        <v>256</v>
      </c>
      <c r="B29" s="447"/>
      <c r="C29" s="454">
        <f>SUM(C21:C28)</f>
        <v>73</v>
      </c>
      <c r="D29" s="454">
        <f>SUM(D21:D28)</f>
        <v>1335</v>
      </c>
      <c r="E29" s="454">
        <f>SUM(E21:E28)</f>
        <v>800</v>
      </c>
      <c r="F29" s="541">
        <f>E29/D29*100</f>
        <v>59.925093632958806</v>
      </c>
      <c r="G29" s="454">
        <f>SUM(G21:G28)</f>
        <v>21</v>
      </c>
      <c r="H29" s="373"/>
      <c r="I29" s="75"/>
      <c r="J29" s="76"/>
      <c r="K29" s="619"/>
      <c r="L29" s="620"/>
      <c r="M29" s="619"/>
      <c r="N29" s="620"/>
      <c r="O29" s="27"/>
      <c r="P29" s="26"/>
    </row>
    <row r="30" spans="1:16" ht="24" customHeight="1" x14ac:dyDescent="0.25">
      <c r="A30" s="455" t="s">
        <v>154</v>
      </c>
      <c r="B30" s="456"/>
      <c r="C30" s="457">
        <f>C20+C29</f>
        <v>116</v>
      </c>
      <c r="D30" s="457">
        <f>D20+D29</f>
        <v>6900</v>
      </c>
      <c r="E30" s="457">
        <f>E20+E29</f>
        <v>3785</v>
      </c>
      <c r="F30" s="542">
        <f>E30/D30*100</f>
        <v>54.855072463768117</v>
      </c>
      <c r="G30" s="457">
        <f>G20+G29</f>
        <v>29</v>
      </c>
      <c r="H30" s="373"/>
      <c r="I30" s="75"/>
      <c r="J30" s="76"/>
      <c r="K30" s="77"/>
      <c r="L30" s="76"/>
      <c r="M30" s="77"/>
      <c r="N30" s="76"/>
    </row>
    <row r="31" spans="1:16" x14ac:dyDescent="0.25">
      <c r="D31" s="36"/>
      <c r="H31" s="75"/>
      <c r="I31" s="75"/>
      <c r="J31" s="76"/>
      <c r="K31" s="77"/>
      <c r="L31" s="76"/>
      <c r="M31" s="77"/>
      <c r="N31" s="76"/>
    </row>
    <row r="32" spans="1:16" x14ac:dyDescent="0.25">
      <c r="D32" s="36"/>
      <c r="H32" s="75"/>
      <c r="I32" s="75"/>
      <c r="J32" s="76"/>
      <c r="K32" s="77"/>
      <c r="L32" s="76"/>
      <c r="M32" s="77"/>
      <c r="N32" s="76"/>
    </row>
    <row r="33" spans="4:15" x14ac:dyDescent="0.25">
      <c r="D33" s="36"/>
      <c r="H33" s="75"/>
      <c r="I33" s="75"/>
      <c r="J33" s="76"/>
      <c r="K33" s="77"/>
      <c r="L33" s="76"/>
      <c r="M33" s="77"/>
      <c r="N33" s="76"/>
    </row>
    <row r="34" spans="4:15" x14ac:dyDescent="0.25">
      <c r="F34" s="37"/>
      <c r="H34"/>
      <c r="I34"/>
      <c r="J34"/>
      <c r="K34"/>
      <c r="L34"/>
      <c r="M34"/>
      <c r="N34"/>
      <c r="O34"/>
    </row>
    <row r="35" spans="4:15" x14ac:dyDescent="0.25">
      <c r="D35" s="36"/>
    </row>
    <row r="36" spans="4:15" x14ac:dyDescent="0.25">
      <c r="D36" s="36"/>
    </row>
    <row r="37" spans="4:15" x14ac:dyDescent="0.25">
      <c r="D37" s="36"/>
    </row>
    <row r="38" spans="4:15" x14ac:dyDescent="0.25">
      <c r="D38" s="36"/>
    </row>
    <row r="39" spans="4:15" x14ac:dyDescent="0.25">
      <c r="D39" s="36"/>
    </row>
    <row r="40" spans="4:15" x14ac:dyDescent="0.25">
      <c r="D40" s="36"/>
    </row>
  </sheetData>
  <sortState ref="H20:P27">
    <sortCondition ref="H20:H27"/>
  </sortState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3" sqref="B83"/>
    </sheetView>
  </sheetViews>
  <sheetFormatPr defaultColWidth="8.85546875" defaultRowHeight="15" x14ac:dyDescent="0.25"/>
  <cols>
    <col min="1" max="16384" width="8.85546875" style="20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Normal="100" workbookViewId="0">
      <selection activeCell="D66" sqref="D66"/>
    </sheetView>
  </sheetViews>
  <sheetFormatPr defaultColWidth="9.140625" defaultRowHeight="12.75" x14ac:dyDescent="0.2"/>
  <cols>
    <col min="1" max="1" width="28" style="99" customWidth="1"/>
    <col min="2" max="7" width="15.28515625" style="99" customWidth="1"/>
    <col min="8" max="16384" width="9.140625" style="99"/>
  </cols>
  <sheetData>
    <row r="1" spans="1:7" ht="45.75" customHeight="1" thickBot="1" x14ac:dyDescent="0.25">
      <c r="A1" s="627" t="s">
        <v>1403</v>
      </c>
      <c r="B1" s="628"/>
      <c r="C1" s="628"/>
      <c r="D1" s="628"/>
      <c r="E1" s="628"/>
      <c r="F1" s="628"/>
      <c r="G1" s="628"/>
    </row>
    <row r="2" spans="1:7" s="101" customFormat="1" ht="111" customHeight="1" thickBot="1" x14ac:dyDescent="0.3">
      <c r="A2" s="276" t="s">
        <v>0</v>
      </c>
      <c r="B2" s="277" t="s">
        <v>64</v>
      </c>
      <c r="C2" s="277" t="s">
        <v>65</v>
      </c>
      <c r="D2" s="277" t="s">
        <v>66</v>
      </c>
      <c r="E2" s="277" t="s">
        <v>67</v>
      </c>
      <c r="F2" s="277" t="s">
        <v>1402</v>
      </c>
      <c r="G2" s="277" t="s">
        <v>68</v>
      </c>
    </row>
    <row r="3" spans="1:7" ht="10.5" customHeight="1" thickTop="1" thickBot="1" x14ac:dyDescent="0.25">
      <c r="A3" s="116">
        <v>1</v>
      </c>
      <c r="B3" s="116" t="s">
        <v>566</v>
      </c>
      <c r="C3" s="116" t="s">
        <v>567</v>
      </c>
      <c r="D3" s="116" t="s">
        <v>568</v>
      </c>
      <c r="E3" s="116" t="s">
        <v>569</v>
      </c>
      <c r="F3" s="116" t="s">
        <v>570</v>
      </c>
      <c r="G3" s="116" t="s">
        <v>571</v>
      </c>
    </row>
    <row r="4" spans="1:7" ht="13.5" thickTop="1" x14ac:dyDescent="0.2">
      <c r="A4" s="364" t="s">
        <v>90</v>
      </c>
      <c r="B4" s="207" t="s">
        <v>1401</v>
      </c>
      <c r="C4" s="207" t="s">
        <v>1400</v>
      </c>
      <c r="D4" s="207" t="s">
        <v>1399</v>
      </c>
      <c r="E4" s="207" t="s">
        <v>1398</v>
      </c>
      <c r="F4" s="207" t="s">
        <v>1397</v>
      </c>
      <c r="G4" s="207" t="s">
        <v>857</v>
      </c>
    </row>
    <row r="5" spans="1:7" x14ac:dyDescent="0.2">
      <c r="A5" s="121" t="s">
        <v>91</v>
      </c>
      <c r="B5" s="105" t="s">
        <v>1396</v>
      </c>
      <c r="C5" s="105" t="s">
        <v>1395</v>
      </c>
      <c r="D5" s="105" t="s">
        <v>1394</v>
      </c>
      <c r="E5" s="105" t="s">
        <v>1393</v>
      </c>
      <c r="F5" s="105" t="s">
        <v>1392</v>
      </c>
      <c r="G5" s="105" t="s">
        <v>428</v>
      </c>
    </row>
    <row r="6" spans="1:7" x14ac:dyDescent="0.2">
      <c r="A6" s="364" t="s">
        <v>92</v>
      </c>
      <c r="B6" s="207" t="s">
        <v>1391</v>
      </c>
      <c r="C6" s="207" t="s">
        <v>1390</v>
      </c>
      <c r="D6" s="207" t="s">
        <v>1389</v>
      </c>
      <c r="E6" s="207" t="s">
        <v>1388</v>
      </c>
      <c r="F6" s="207" t="s">
        <v>1387</v>
      </c>
      <c r="G6" s="207" t="s">
        <v>411</v>
      </c>
    </row>
    <row r="7" spans="1:7" x14ac:dyDescent="0.2">
      <c r="A7" s="121" t="s">
        <v>93</v>
      </c>
      <c r="B7" s="105" t="s">
        <v>1386</v>
      </c>
      <c r="C7" s="105" t="s">
        <v>1385</v>
      </c>
      <c r="D7" s="105" t="s">
        <v>1384</v>
      </c>
      <c r="E7" s="105" t="s">
        <v>1383</v>
      </c>
      <c r="F7" s="105" t="s">
        <v>1382</v>
      </c>
      <c r="G7" s="105" t="s">
        <v>391</v>
      </c>
    </row>
    <row r="8" spans="1:7" x14ac:dyDescent="0.2">
      <c r="A8" s="364" t="s">
        <v>94</v>
      </c>
      <c r="B8" s="207" t="s">
        <v>1381</v>
      </c>
      <c r="C8" s="207" t="s">
        <v>1380</v>
      </c>
      <c r="D8" s="207" t="s">
        <v>1379</v>
      </c>
      <c r="E8" s="207" t="s">
        <v>1378</v>
      </c>
      <c r="F8" s="207" t="s">
        <v>1377</v>
      </c>
      <c r="G8" s="207" t="s">
        <v>406</v>
      </c>
    </row>
    <row r="9" spans="1:7" x14ac:dyDescent="0.2">
      <c r="A9" s="121" t="s">
        <v>95</v>
      </c>
      <c r="B9" s="105" t="s">
        <v>1376</v>
      </c>
      <c r="C9" s="105" t="s">
        <v>1375</v>
      </c>
      <c r="D9" s="105" t="s">
        <v>1374</v>
      </c>
      <c r="E9" s="105" t="s">
        <v>1373</v>
      </c>
      <c r="F9" s="105" t="s">
        <v>759</v>
      </c>
      <c r="G9" s="105" t="s">
        <v>428</v>
      </c>
    </row>
    <row r="10" spans="1:7" x14ac:dyDescent="0.2">
      <c r="A10" s="364" t="s">
        <v>96</v>
      </c>
      <c r="B10" s="207" t="s">
        <v>442</v>
      </c>
      <c r="C10" s="207" t="s">
        <v>443</v>
      </c>
      <c r="D10" s="207" t="s">
        <v>444</v>
      </c>
      <c r="E10" s="207" t="s">
        <v>445</v>
      </c>
      <c r="F10" s="207" t="s">
        <v>446</v>
      </c>
      <c r="G10" s="207" t="s">
        <v>419</v>
      </c>
    </row>
    <row r="11" spans="1:7" x14ac:dyDescent="0.2">
      <c r="A11" s="121" t="s">
        <v>97</v>
      </c>
      <c r="B11" s="105"/>
      <c r="C11" s="105"/>
      <c r="D11" s="105"/>
      <c r="E11" s="105" t="s">
        <v>1372</v>
      </c>
      <c r="F11" s="105" t="s">
        <v>1371</v>
      </c>
      <c r="G11" s="105" t="s">
        <v>408</v>
      </c>
    </row>
    <row r="12" spans="1:7" x14ac:dyDescent="0.2">
      <c r="A12" s="364" t="s">
        <v>98</v>
      </c>
      <c r="B12" s="207" t="s">
        <v>1370</v>
      </c>
      <c r="C12" s="207" t="s">
        <v>1369</v>
      </c>
      <c r="D12" s="207" t="s">
        <v>1368</v>
      </c>
      <c r="E12" s="207" t="s">
        <v>1367</v>
      </c>
      <c r="F12" s="207" t="s">
        <v>1366</v>
      </c>
      <c r="G12" s="207" t="s">
        <v>420</v>
      </c>
    </row>
    <row r="13" spans="1:7" x14ac:dyDescent="0.2">
      <c r="A13" s="121" t="s">
        <v>99</v>
      </c>
      <c r="B13" s="105" t="s">
        <v>1365</v>
      </c>
      <c r="C13" s="105" t="s">
        <v>1364</v>
      </c>
      <c r="D13" s="105" t="s">
        <v>1363</v>
      </c>
      <c r="E13" s="105" t="s">
        <v>452</v>
      </c>
      <c r="F13" s="105" t="s">
        <v>1362</v>
      </c>
      <c r="G13" s="105" t="s">
        <v>408</v>
      </c>
    </row>
    <row r="14" spans="1:7" x14ac:dyDescent="0.2">
      <c r="A14" s="364" t="s">
        <v>100</v>
      </c>
      <c r="B14" s="207" t="s">
        <v>1361</v>
      </c>
      <c r="C14" s="207" t="s">
        <v>1360</v>
      </c>
      <c r="D14" s="207" t="s">
        <v>1359</v>
      </c>
      <c r="E14" s="207" t="s">
        <v>1358</v>
      </c>
      <c r="F14" s="207" t="s">
        <v>1357</v>
      </c>
      <c r="G14" s="207" t="s">
        <v>529</v>
      </c>
    </row>
    <row r="15" spans="1:7" x14ac:dyDescent="0.2">
      <c r="A15" s="121" t="s">
        <v>101</v>
      </c>
      <c r="B15" s="105" t="s">
        <v>1356</v>
      </c>
      <c r="C15" s="105" t="s">
        <v>1355</v>
      </c>
      <c r="D15" s="105" t="s">
        <v>1354</v>
      </c>
      <c r="E15" s="105" t="s">
        <v>1353</v>
      </c>
      <c r="F15" s="105" t="s">
        <v>1352</v>
      </c>
      <c r="G15" s="105" t="s">
        <v>428</v>
      </c>
    </row>
    <row r="16" spans="1:7" x14ac:dyDescent="0.2">
      <c r="A16" s="364" t="s">
        <v>102</v>
      </c>
      <c r="B16" s="207" t="s">
        <v>1351</v>
      </c>
      <c r="C16" s="207" t="s">
        <v>1350</v>
      </c>
      <c r="D16" s="207" t="s">
        <v>1349</v>
      </c>
      <c r="E16" s="207" t="s">
        <v>1348</v>
      </c>
      <c r="F16" s="207" t="s">
        <v>1347</v>
      </c>
      <c r="G16" s="207" t="s">
        <v>428</v>
      </c>
    </row>
    <row r="17" spans="1:7" x14ac:dyDescent="0.2">
      <c r="A17" s="121" t="s">
        <v>103</v>
      </c>
      <c r="B17" s="105" t="s">
        <v>1346</v>
      </c>
      <c r="C17" s="105" t="s">
        <v>1345</v>
      </c>
      <c r="D17" s="105" t="s">
        <v>399</v>
      </c>
      <c r="E17" s="105" t="s">
        <v>470</v>
      </c>
      <c r="F17" s="105" t="s">
        <v>1344</v>
      </c>
      <c r="G17" s="105" t="s">
        <v>431</v>
      </c>
    </row>
    <row r="18" spans="1:7" x14ac:dyDescent="0.2">
      <c r="A18" s="364" t="s">
        <v>152</v>
      </c>
      <c r="B18" s="207" t="s">
        <v>1343</v>
      </c>
      <c r="C18" s="207" t="s">
        <v>1342</v>
      </c>
      <c r="D18" s="207" t="s">
        <v>1132</v>
      </c>
      <c r="E18" s="207" t="s">
        <v>1341</v>
      </c>
      <c r="F18" s="207" t="s">
        <v>1340</v>
      </c>
      <c r="G18" s="207" t="s">
        <v>428</v>
      </c>
    </row>
    <row r="19" spans="1:7" x14ac:dyDescent="0.2">
      <c r="A19" s="121" t="s">
        <v>105</v>
      </c>
      <c r="B19" s="105" t="s">
        <v>1339</v>
      </c>
      <c r="C19" s="105" t="s">
        <v>1338</v>
      </c>
      <c r="D19" s="105" t="s">
        <v>1337</v>
      </c>
      <c r="E19" s="105" t="s">
        <v>1336</v>
      </c>
      <c r="F19" s="105" t="s">
        <v>1335</v>
      </c>
      <c r="G19" s="105" t="s">
        <v>408</v>
      </c>
    </row>
    <row r="20" spans="1:7" ht="25.5" customHeight="1" x14ac:dyDescent="0.2">
      <c r="A20" s="560" t="s">
        <v>22</v>
      </c>
      <c r="B20" s="561">
        <f>B4+B5+B6+B7+B8+B9+B10+B11+B12+B13+B14+B15+B16+B17+B18+B19</f>
        <v>132882</v>
      </c>
      <c r="C20" s="561">
        <f>C4+C5+C6+C7+C8+C9+C10+C11+C12+C13+C14+C15+C16+C17+C18+C19</f>
        <v>404852</v>
      </c>
      <c r="D20" s="562">
        <f>B20*100/C20</f>
        <v>32.822364715994979</v>
      </c>
      <c r="E20" s="561">
        <f>E4+E5+E6+E7+E8+E9+E10+E11+E12+E13+E14+E15+E16+E17+E18+E19</f>
        <v>51870</v>
      </c>
      <c r="F20" s="561">
        <f>F4+F5+F6+F7+F8+F9+F10+F11+F12+F13+F14+F15+F16+F17+F18+F19</f>
        <v>62849</v>
      </c>
      <c r="G20" s="562">
        <f>E20/F20</f>
        <v>0.82531146080287676</v>
      </c>
    </row>
    <row r="21" spans="1:7" x14ac:dyDescent="0.2">
      <c r="A21" s="106" t="s">
        <v>25</v>
      </c>
      <c r="B21" s="105" t="s">
        <v>558</v>
      </c>
      <c r="C21" s="105" t="s">
        <v>1334</v>
      </c>
      <c r="D21" s="105" t="s">
        <v>365</v>
      </c>
      <c r="E21" s="105" t="s">
        <v>1056</v>
      </c>
      <c r="F21" s="105" t="s">
        <v>1333</v>
      </c>
      <c r="G21" s="105" t="s">
        <v>429</v>
      </c>
    </row>
    <row r="22" spans="1:7" x14ac:dyDescent="0.2">
      <c r="A22" s="206" t="s">
        <v>23</v>
      </c>
      <c r="B22" s="207" t="s">
        <v>1332</v>
      </c>
      <c r="C22" s="207" t="s">
        <v>1331</v>
      </c>
      <c r="D22" s="207" t="s">
        <v>1330</v>
      </c>
      <c r="E22" s="207" t="s">
        <v>1329</v>
      </c>
      <c r="F22" s="207" t="s">
        <v>1328</v>
      </c>
      <c r="G22" s="207" t="s">
        <v>857</v>
      </c>
    </row>
    <row r="23" spans="1:7" x14ac:dyDescent="0.2">
      <c r="A23" s="106" t="s">
        <v>24</v>
      </c>
      <c r="B23" s="105" t="s">
        <v>1327</v>
      </c>
      <c r="C23" s="105" t="s">
        <v>1326</v>
      </c>
      <c r="D23" s="105" t="s">
        <v>430</v>
      </c>
      <c r="E23" s="105" t="s">
        <v>1325</v>
      </c>
      <c r="F23" s="105" t="s">
        <v>1324</v>
      </c>
      <c r="G23" s="105" t="s">
        <v>424</v>
      </c>
    </row>
    <row r="24" spans="1:7" ht="27" customHeight="1" thickBot="1" x14ac:dyDescent="0.25">
      <c r="A24" s="278" t="s">
        <v>26</v>
      </c>
      <c r="B24" s="279">
        <f>B20+B21+B22+B23</f>
        <v>162072</v>
      </c>
      <c r="C24" s="279">
        <f>C20+C21+C22+C23</f>
        <v>448313</v>
      </c>
      <c r="D24" s="280">
        <f>B24*100/C24</f>
        <v>36.151528061867488</v>
      </c>
      <c r="E24" s="279">
        <f>E20+E21+E22+E23</f>
        <v>58821</v>
      </c>
      <c r="F24" s="279">
        <f>F20+F21+F22+F23</f>
        <v>74760</v>
      </c>
      <c r="G24" s="280">
        <f>E24/F24</f>
        <v>0.78679775280898878</v>
      </c>
    </row>
    <row r="25" spans="1:7" x14ac:dyDescent="0.2">
      <c r="B25" s="101"/>
      <c r="C25" s="101"/>
      <c r="D25" s="115"/>
      <c r="G25" s="115"/>
    </row>
    <row r="26" spans="1:7" ht="51" customHeight="1" thickBot="1" x14ac:dyDescent="0.25">
      <c r="A26" s="629" t="s">
        <v>1323</v>
      </c>
      <c r="B26" s="629"/>
      <c r="C26" s="629"/>
      <c r="D26" s="629"/>
      <c r="E26" s="629"/>
      <c r="F26" s="629"/>
      <c r="G26" s="629"/>
    </row>
    <row r="27" spans="1:7" ht="128.25" thickBot="1" x14ac:dyDescent="0.25">
      <c r="A27" s="281" t="s">
        <v>0</v>
      </c>
      <c r="B27" s="281" t="s">
        <v>27</v>
      </c>
      <c r="C27" s="281" t="s">
        <v>69</v>
      </c>
      <c r="D27" s="282" t="s">
        <v>70</v>
      </c>
      <c r="E27" s="281" t="s">
        <v>71</v>
      </c>
      <c r="F27" s="281" t="s">
        <v>69</v>
      </c>
      <c r="G27" s="282" t="s">
        <v>72</v>
      </c>
    </row>
    <row r="28" spans="1:7" ht="14.25" thickTop="1" thickBot="1" x14ac:dyDescent="0.25">
      <c r="A28" s="107">
        <v>1</v>
      </c>
      <c r="B28" s="107">
        <v>2</v>
      </c>
      <c r="C28" s="107">
        <v>3</v>
      </c>
      <c r="D28" s="107">
        <v>4</v>
      </c>
      <c r="E28" s="107">
        <v>5</v>
      </c>
      <c r="F28" s="107">
        <v>6</v>
      </c>
      <c r="G28" s="107">
        <v>7</v>
      </c>
    </row>
    <row r="29" spans="1:7" ht="13.5" thickTop="1" x14ac:dyDescent="0.2">
      <c r="A29" s="364" t="s">
        <v>90</v>
      </c>
      <c r="B29" s="207" t="s">
        <v>1322</v>
      </c>
      <c r="C29" s="207" t="s">
        <v>1320</v>
      </c>
      <c r="D29" s="207" t="s">
        <v>370</v>
      </c>
      <c r="E29" s="207" t="s">
        <v>1321</v>
      </c>
      <c r="F29" s="207" t="s">
        <v>1320</v>
      </c>
      <c r="G29" s="208" t="s">
        <v>1319</v>
      </c>
    </row>
    <row r="30" spans="1:7" x14ac:dyDescent="0.2">
      <c r="A30" s="568" t="s">
        <v>91</v>
      </c>
      <c r="B30" s="569" t="s">
        <v>1318</v>
      </c>
      <c r="C30" s="569" t="s">
        <v>1315</v>
      </c>
      <c r="D30" s="569" t="s">
        <v>1317</v>
      </c>
      <c r="E30" s="569" t="s">
        <v>1316</v>
      </c>
      <c r="F30" s="569" t="s">
        <v>1315</v>
      </c>
      <c r="G30" s="570" t="s">
        <v>1314</v>
      </c>
    </row>
    <row r="31" spans="1:7" x14ac:dyDescent="0.2">
      <c r="A31" s="364" t="s">
        <v>92</v>
      </c>
      <c r="B31" s="207" t="s">
        <v>1313</v>
      </c>
      <c r="C31" s="207" t="s">
        <v>1311</v>
      </c>
      <c r="D31" s="207" t="s">
        <v>1227</v>
      </c>
      <c r="E31" s="207" t="s">
        <v>1312</v>
      </c>
      <c r="F31" s="207" t="s">
        <v>1311</v>
      </c>
      <c r="G31" s="208" t="s">
        <v>1310</v>
      </c>
    </row>
    <row r="32" spans="1:7" x14ac:dyDescent="0.2">
      <c r="A32" s="568" t="s">
        <v>93</v>
      </c>
      <c r="B32" s="569" t="s">
        <v>1309</v>
      </c>
      <c r="C32" s="569" t="s">
        <v>1306</v>
      </c>
      <c r="D32" s="569" t="s">
        <v>1308</v>
      </c>
      <c r="E32" s="569" t="s">
        <v>1307</v>
      </c>
      <c r="F32" s="569" t="s">
        <v>1306</v>
      </c>
      <c r="G32" s="570" t="s">
        <v>1305</v>
      </c>
    </row>
    <row r="33" spans="1:9" x14ac:dyDescent="0.2">
      <c r="A33" s="364" t="s">
        <v>94</v>
      </c>
      <c r="B33" s="207" t="s">
        <v>1304</v>
      </c>
      <c r="C33" s="207" t="s">
        <v>1302</v>
      </c>
      <c r="D33" s="207" t="s">
        <v>412</v>
      </c>
      <c r="E33" s="207" t="s">
        <v>1303</v>
      </c>
      <c r="F33" s="207" t="s">
        <v>1302</v>
      </c>
      <c r="G33" s="208" t="s">
        <v>1301</v>
      </c>
    </row>
    <row r="34" spans="1:9" x14ac:dyDescent="0.2">
      <c r="A34" s="568" t="s">
        <v>95</v>
      </c>
      <c r="B34" s="569" t="s">
        <v>1300</v>
      </c>
      <c r="C34" s="569" t="s">
        <v>1298</v>
      </c>
      <c r="D34" s="569" t="s">
        <v>390</v>
      </c>
      <c r="E34" s="569" t="s">
        <v>1299</v>
      </c>
      <c r="F34" s="569" t="s">
        <v>1298</v>
      </c>
      <c r="G34" s="570" t="s">
        <v>1297</v>
      </c>
    </row>
    <row r="35" spans="1:9" x14ac:dyDescent="0.2">
      <c r="A35" s="364" t="s">
        <v>96</v>
      </c>
      <c r="B35" s="207" t="s">
        <v>507</v>
      </c>
      <c r="C35" s="207" t="s">
        <v>1224</v>
      </c>
      <c r="D35" s="207" t="s">
        <v>419</v>
      </c>
      <c r="E35" s="207" t="s">
        <v>1296</v>
      </c>
      <c r="F35" s="207" t="s">
        <v>1224</v>
      </c>
      <c r="G35" s="208" t="s">
        <v>1295</v>
      </c>
    </row>
    <row r="36" spans="1:9" x14ac:dyDescent="0.2">
      <c r="A36" s="568" t="s">
        <v>97</v>
      </c>
      <c r="B36" s="569" t="s">
        <v>1294</v>
      </c>
      <c r="C36" s="569" t="s">
        <v>1292</v>
      </c>
      <c r="D36" s="569" t="s">
        <v>529</v>
      </c>
      <c r="E36" s="569" t="s">
        <v>1293</v>
      </c>
      <c r="F36" s="569" t="s">
        <v>1292</v>
      </c>
      <c r="G36" s="570" t="s">
        <v>1291</v>
      </c>
    </row>
    <row r="37" spans="1:9" x14ac:dyDescent="0.2">
      <c r="A37" s="364" t="s">
        <v>98</v>
      </c>
      <c r="B37" s="207" t="s">
        <v>1290</v>
      </c>
      <c r="C37" s="207" t="s">
        <v>1289</v>
      </c>
      <c r="D37" s="207" t="s">
        <v>405</v>
      </c>
      <c r="E37" s="207" t="s">
        <v>1288</v>
      </c>
      <c r="F37" s="207" t="s">
        <v>1287</v>
      </c>
      <c r="G37" s="208" t="s">
        <v>1286</v>
      </c>
    </row>
    <row r="38" spans="1:9" x14ac:dyDescent="0.2">
      <c r="A38" s="568" t="s">
        <v>99</v>
      </c>
      <c r="B38" s="569" t="s">
        <v>1285</v>
      </c>
      <c r="C38" s="569" t="s">
        <v>1283</v>
      </c>
      <c r="D38" s="569" t="s">
        <v>1094</v>
      </c>
      <c r="E38" s="569" t="s">
        <v>1284</v>
      </c>
      <c r="F38" s="569" t="s">
        <v>1283</v>
      </c>
      <c r="G38" s="570" t="s">
        <v>1282</v>
      </c>
    </row>
    <row r="39" spans="1:9" x14ac:dyDescent="0.2">
      <c r="A39" s="364" t="s">
        <v>100</v>
      </c>
      <c r="B39" s="207" t="s">
        <v>491</v>
      </c>
      <c r="C39" s="207" t="s">
        <v>1280</v>
      </c>
      <c r="D39" s="207" t="s">
        <v>1082</v>
      </c>
      <c r="E39" s="207" t="s">
        <v>1281</v>
      </c>
      <c r="F39" s="207" t="s">
        <v>1280</v>
      </c>
      <c r="G39" s="208" t="s">
        <v>366</v>
      </c>
    </row>
    <row r="40" spans="1:9" x14ac:dyDescent="0.2">
      <c r="A40" s="568" t="s">
        <v>101</v>
      </c>
      <c r="B40" s="569" t="s">
        <v>1279</v>
      </c>
      <c r="C40" s="569" t="s">
        <v>1276</v>
      </c>
      <c r="D40" s="569" t="s">
        <v>1278</v>
      </c>
      <c r="E40" s="569" t="s">
        <v>1277</v>
      </c>
      <c r="F40" s="569" t="s">
        <v>1276</v>
      </c>
      <c r="G40" s="570" t="s">
        <v>729</v>
      </c>
    </row>
    <row r="41" spans="1:9" x14ac:dyDescent="0.2">
      <c r="A41" s="364" t="s">
        <v>102</v>
      </c>
      <c r="B41" s="207" t="s">
        <v>1275</v>
      </c>
      <c r="C41" s="207" t="s">
        <v>1273</v>
      </c>
      <c r="D41" s="207" t="s">
        <v>533</v>
      </c>
      <c r="E41" s="207" t="s">
        <v>1274</v>
      </c>
      <c r="F41" s="207" t="s">
        <v>1273</v>
      </c>
      <c r="G41" s="208" t="s">
        <v>1272</v>
      </c>
    </row>
    <row r="42" spans="1:9" x14ac:dyDescent="0.2">
      <c r="A42" s="568" t="s">
        <v>103</v>
      </c>
      <c r="B42" s="569" t="s">
        <v>552</v>
      </c>
      <c r="C42" s="569" t="s">
        <v>1270</v>
      </c>
      <c r="D42" s="569" t="s">
        <v>432</v>
      </c>
      <c r="E42" s="569" t="s">
        <v>1271</v>
      </c>
      <c r="F42" s="569" t="s">
        <v>1270</v>
      </c>
      <c r="G42" s="570" t="s">
        <v>1269</v>
      </c>
    </row>
    <row r="43" spans="1:9" x14ac:dyDescent="0.2">
      <c r="A43" s="364" t="s">
        <v>152</v>
      </c>
      <c r="B43" s="207" t="s">
        <v>1268</v>
      </c>
      <c r="C43" s="207" t="s">
        <v>1265</v>
      </c>
      <c r="D43" s="207" t="s">
        <v>1267</v>
      </c>
      <c r="E43" s="207" t="s">
        <v>1266</v>
      </c>
      <c r="F43" s="207" t="s">
        <v>1265</v>
      </c>
      <c r="G43" s="208" t="s">
        <v>1264</v>
      </c>
    </row>
    <row r="44" spans="1:9" x14ac:dyDescent="0.2">
      <c r="A44" s="568" t="s">
        <v>105</v>
      </c>
      <c r="B44" s="569" t="s">
        <v>492</v>
      </c>
      <c r="C44" s="569" t="s">
        <v>1262</v>
      </c>
      <c r="D44" s="569" t="s">
        <v>398</v>
      </c>
      <c r="E44" s="569" t="s">
        <v>1263</v>
      </c>
      <c r="F44" s="569" t="s">
        <v>1262</v>
      </c>
      <c r="G44" s="570" t="s">
        <v>1261</v>
      </c>
    </row>
    <row r="45" spans="1:9" ht="24" customHeight="1" x14ac:dyDescent="0.2">
      <c r="A45" s="563" t="s">
        <v>22</v>
      </c>
      <c r="B45" s="564">
        <f>B29+B30+B31+B32+B33+B34+B35+B36+B37+B38+B39+B40+B41+B42+B43+B44</f>
        <v>32811</v>
      </c>
      <c r="C45" s="564">
        <f>C29+C30+C31+C32+C33+C34+C35+C36+C37+C38+C39+C40+C41+C42+C43+C44</f>
        <v>477509</v>
      </c>
      <c r="D45" s="565">
        <f>B45/C45*100</f>
        <v>6.8712841014514918</v>
      </c>
      <c r="E45" s="564">
        <f>E29+E30+E31+E32+E33+E34+E35+E36+E37+E38+E39+E40+E41+E42+E43+E44</f>
        <v>246511</v>
      </c>
      <c r="F45" s="564">
        <f>F29+F30+F31+F32+F33+F34+F35+F36+F37+F38+F39+F40+F41+F42+F43+F44</f>
        <v>460881</v>
      </c>
      <c r="G45" s="566">
        <f>E45/F45*100</f>
        <v>53.486908768206973</v>
      </c>
      <c r="I45" s="114"/>
    </row>
    <row r="46" spans="1:9" x14ac:dyDescent="0.2">
      <c r="A46" s="113" t="s">
        <v>25</v>
      </c>
      <c r="B46" s="105" t="s">
        <v>520</v>
      </c>
      <c r="C46" s="105" t="s">
        <v>1258</v>
      </c>
      <c r="D46" s="105" t="s">
        <v>1260</v>
      </c>
      <c r="E46" s="105" t="s">
        <v>1259</v>
      </c>
      <c r="F46" s="105" t="s">
        <v>1258</v>
      </c>
      <c r="G46" s="105" t="s">
        <v>396</v>
      </c>
    </row>
    <row r="47" spans="1:9" x14ac:dyDescent="0.2">
      <c r="A47" s="209" t="s">
        <v>23</v>
      </c>
      <c r="B47" s="207" t="s">
        <v>1257</v>
      </c>
      <c r="C47" s="207" t="s">
        <v>364</v>
      </c>
      <c r="D47" s="207" t="s">
        <v>1256</v>
      </c>
      <c r="E47" s="207" t="s">
        <v>1255</v>
      </c>
      <c r="F47" s="207" t="s">
        <v>364</v>
      </c>
      <c r="G47" s="207" t="s">
        <v>1254</v>
      </c>
    </row>
    <row r="48" spans="1:9" x14ac:dyDescent="0.2">
      <c r="A48" s="112" t="s">
        <v>24</v>
      </c>
      <c r="B48" s="103" t="s">
        <v>1253</v>
      </c>
      <c r="C48" s="103" t="s">
        <v>1250</v>
      </c>
      <c r="D48" s="103" t="s">
        <v>1252</v>
      </c>
      <c r="E48" s="103" t="s">
        <v>1251</v>
      </c>
      <c r="F48" s="103" t="s">
        <v>1250</v>
      </c>
      <c r="G48" s="103" t="s">
        <v>1249</v>
      </c>
    </row>
    <row r="49" spans="1:7" ht="28.5" customHeight="1" thickBot="1" x14ac:dyDescent="0.25">
      <c r="A49" s="283" t="s">
        <v>26</v>
      </c>
      <c r="B49" s="284">
        <f>B45+B46+B47+B48</f>
        <v>43372</v>
      </c>
      <c r="C49" s="284">
        <f>C45+C46+C47+C48</f>
        <v>545930</v>
      </c>
      <c r="D49" s="285">
        <f>B49/C49*100</f>
        <v>7.9446082831132188</v>
      </c>
      <c r="E49" s="284">
        <f>E45+E46+E47+E48</f>
        <v>271091</v>
      </c>
      <c r="F49" s="284">
        <f>F45+F46+F47+F48</f>
        <v>529302</v>
      </c>
      <c r="G49" s="285">
        <f>E49/F49*100</f>
        <v>51.216696706228205</v>
      </c>
    </row>
    <row r="50" spans="1:7" ht="15" x14ac:dyDescent="0.25">
      <c r="A50" s="111"/>
      <c r="B50" s="111"/>
      <c r="C50" s="111"/>
      <c r="D50" s="110"/>
      <c r="E50" s="74"/>
      <c r="F50" s="74"/>
      <c r="G50" s="109"/>
    </row>
    <row r="51" spans="1:7" ht="15" x14ac:dyDescent="0.25">
      <c r="A51" s="111"/>
      <c r="B51" s="111"/>
      <c r="C51" s="111"/>
      <c r="D51" s="110"/>
      <c r="E51" s="74"/>
      <c r="F51" s="74"/>
      <c r="G51" s="109"/>
    </row>
    <row r="52" spans="1:7" ht="71.25" customHeight="1" thickBot="1" x14ac:dyDescent="0.25">
      <c r="A52" s="629" t="s">
        <v>1248</v>
      </c>
      <c r="B52" s="629"/>
      <c r="C52" s="629"/>
      <c r="D52" s="629"/>
      <c r="E52" s="629"/>
      <c r="F52" s="629"/>
      <c r="G52" s="629"/>
    </row>
    <row r="53" spans="1:7" ht="166.5" thickBot="1" x14ac:dyDescent="0.25">
      <c r="A53" s="281" t="s">
        <v>0</v>
      </c>
      <c r="B53" s="281" t="s">
        <v>73</v>
      </c>
      <c r="C53" s="281" t="s">
        <v>74</v>
      </c>
      <c r="D53" s="282" t="s">
        <v>75</v>
      </c>
      <c r="E53" s="286" t="s">
        <v>76</v>
      </c>
      <c r="F53" s="286" t="s">
        <v>74</v>
      </c>
      <c r="G53" s="287" t="s">
        <v>77</v>
      </c>
    </row>
    <row r="54" spans="1:7" ht="14.25" thickTop="1" thickBot="1" x14ac:dyDescent="0.25">
      <c r="A54" s="107">
        <v>1</v>
      </c>
      <c r="B54" s="107">
        <v>2</v>
      </c>
      <c r="C54" s="107">
        <v>3</v>
      </c>
      <c r="D54" s="107">
        <v>4</v>
      </c>
      <c r="E54" s="108">
        <v>5</v>
      </c>
      <c r="F54" s="108">
        <v>6</v>
      </c>
      <c r="G54" s="107">
        <v>7</v>
      </c>
    </row>
    <row r="55" spans="1:7" ht="13.5" thickTop="1" x14ac:dyDescent="0.2">
      <c r="A55" s="364" t="s">
        <v>90</v>
      </c>
      <c r="B55" s="207" t="s">
        <v>1247</v>
      </c>
      <c r="C55" s="207" t="s">
        <v>1246</v>
      </c>
      <c r="D55" s="207" t="s">
        <v>382</v>
      </c>
      <c r="E55" s="207" t="s">
        <v>1245</v>
      </c>
      <c r="F55" s="207" t="s">
        <v>1244</v>
      </c>
      <c r="G55" s="207" t="s">
        <v>434</v>
      </c>
    </row>
    <row r="56" spans="1:7" x14ac:dyDescent="0.2">
      <c r="A56" s="121" t="s">
        <v>91</v>
      </c>
      <c r="B56" s="105" t="s">
        <v>1243</v>
      </c>
      <c r="C56" s="105" t="s">
        <v>1242</v>
      </c>
      <c r="D56" s="105" t="s">
        <v>401</v>
      </c>
      <c r="E56" s="105" t="s">
        <v>1241</v>
      </c>
      <c r="F56" s="105" t="s">
        <v>1240</v>
      </c>
      <c r="G56" s="105" t="s">
        <v>398</v>
      </c>
    </row>
    <row r="57" spans="1:7" x14ac:dyDescent="0.2">
      <c r="A57" s="364" t="s">
        <v>92</v>
      </c>
      <c r="B57" s="207" t="s">
        <v>384</v>
      </c>
      <c r="C57" s="207" t="s">
        <v>1239</v>
      </c>
      <c r="D57" s="207" t="s">
        <v>419</v>
      </c>
      <c r="E57" s="207" t="s">
        <v>516</v>
      </c>
      <c r="F57" s="207" t="s">
        <v>1238</v>
      </c>
      <c r="G57" s="207" t="s">
        <v>385</v>
      </c>
    </row>
    <row r="58" spans="1:7" x14ac:dyDescent="0.2">
      <c r="A58" s="121" t="s">
        <v>93</v>
      </c>
      <c r="B58" s="105" t="s">
        <v>355</v>
      </c>
      <c r="C58" s="105" t="s">
        <v>1237</v>
      </c>
      <c r="D58" s="105" t="s">
        <v>375</v>
      </c>
      <c r="E58" s="105" t="s">
        <v>1236</v>
      </c>
      <c r="F58" s="105" t="s">
        <v>1235</v>
      </c>
      <c r="G58" s="105" t="s">
        <v>398</v>
      </c>
    </row>
    <row r="59" spans="1:7" x14ac:dyDescent="0.2">
      <c r="A59" s="364" t="s">
        <v>94</v>
      </c>
      <c r="B59" s="207" t="s">
        <v>1234</v>
      </c>
      <c r="C59" s="207" t="s">
        <v>1233</v>
      </c>
      <c r="D59" s="207" t="s">
        <v>1232</v>
      </c>
      <c r="E59" s="207" t="s">
        <v>1231</v>
      </c>
      <c r="F59" s="207" t="s">
        <v>1230</v>
      </c>
      <c r="G59" s="207" t="s">
        <v>391</v>
      </c>
    </row>
    <row r="60" spans="1:7" x14ac:dyDescent="0.2">
      <c r="A60" s="121" t="s">
        <v>95</v>
      </c>
      <c r="B60" s="105" t="s">
        <v>1229</v>
      </c>
      <c r="C60" s="105" t="s">
        <v>1228</v>
      </c>
      <c r="D60" s="105" t="s">
        <v>1227</v>
      </c>
      <c r="E60" s="105" t="s">
        <v>829</v>
      </c>
      <c r="F60" s="105" t="s">
        <v>1226</v>
      </c>
      <c r="G60" s="105" t="s">
        <v>419</v>
      </c>
    </row>
    <row r="61" spans="1:7" x14ac:dyDescent="0.2">
      <c r="A61" s="364" t="s">
        <v>96</v>
      </c>
      <c r="B61" s="207" t="s">
        <v>1225</v>
      </c>
      <c r="C61" s="210" t="s">
        <v>1224</v>
      </c>
      <c r="D61" s="207" t="s">
        <v>418</v>
      </c>
      <c r="E61" s="207" t="s">
        <v>1223</v>
      </c>
      <c r="F61" s="207" t="s">
        <v>1222</v>
      </c>
      <c r="G61" s="207" t="s">
        <v>857</v>
      </c>
    </row>
    <row r="62" spans="1:7" x14ac:dyDescent="0.2">
      <c r="A62" s="121" t="s">
        <v>97</v>
      </c>
      <c r="B62" s="105" t="s">
        <v>464</v>
      </c>
      <c r="C62" s="157">
        <v>13724</v>
      </c>
      <c r="D62" s="158">
        <v>0.55000000000000004</v>
      </c>
      <c r="E62" s="105" t="s">
        <v>1221</v>
      </c>
      <c r="F62" s="105" t="s">
        <v>1220</v>
      </c>
      <c r="G62" s="105" t="s">
        <v>418</v>
      </c>
    </row>
    <row r="63" spans="1:7" x14ac:dyDescent="0.2">
      <c r="A63" s="364" t="s">
        <v>98</v>
      </c>
      <c r="B63" s="207" t="s">
        <v>483</v>
      </c>
      <c r="C63" s="210" t="s">
        <v>1219</v>
      </c>
      <c r="D63" s="210" t="s">
        <v>429</v>
      </c>
      <c r="E63" s="207" t="s">
        <v>383</v>
      </c>
      <c r="F63" s="207" t="s">
        <v>1218</v>
      </c>
      <c r="G63" s="207" t="s">
        <v>857</v>
      </c>
    </row>
    <row r="64" spans="1:7" x14ac:dyDescent="0.2">
      <c r="A64" s="121" t="s">
        <v>99</v>
      </c>
      <c r="B64" s="105" t="s">
        <v>1217</v>
      </c>
      <c r="C64" s="157" t="s">
        <v>1216</v>
      </c>
      <c r="D64" s="157" t="s">
        <v>408</v>
      </c>
      <c r="E64" s="105" t="s">
        <v>522</v>
      </c>
      <c r="F64" s="105" t="s">
        <v>1215</v>
      </c>
      <c r="G64" s="105" t="s">
        <v>406</v>
      </c>
    </row>
    <row r="65" spans="1:7" x14ac:dyDescent="0.2">
      <c r="A65" s="364" t="s">
        <v>100</v>
      </c>
      <c r="B65" s="207" t="s">
        <v>1214</v>
      </c>
      <c r="C65" s="210" t="s">
        <v>1213</v>
      </c>
      <c r="D65" s="210" t="s">
        <v>1133</v>
      </c>
      <c r="E65" s="207" t="s">
        <v>353</v>
      </c>
      <c r="F65" s="207" t="s">
        <v>1212</v>
      </c>
      <c r="G65" s="207" t="s">
        <v>375</v>
      </c>
    </row>
    <row r="66" spans="1:7" x14ac:dyDescent="0.2">
      <c r="A66" s="121" t="s">
        <v>101</v>
      </c>
      <c r="B66" s="105" t="s">
        <v>1211</v>
      </c>
      <c r="C66" s="157">
        <v>31318</v>
      </c>
      <c r="D66" s="158">
        <v>2.93</v>
      </c>
      <c r="E66" s="105" t="s">
        <v>353</v>
      </c>
      <c r="F66" s="105" t="s">
        <v>971</v>
      </c>
      <c r="G66" s="105" t="s">
        <v>375</v>
      </c>
    </row>
    <row r="67" spans="1:7" x14ac:dyDescent="0.2">
      <c r="A67" s="364" t="s">
        <v>102</v>
      </c>
      <c r="B67" s="207" t="s">
        <v>512</v>
      </c>
      <c r="C67" s="207" t="s">
        <v>1210</v>
      </c>
      <c r="D67" s="207" t="s">
        <v>419</v>
      </c>
      <c r="E67" s="207" t="s">
        <v>829</v>
      </c>
      <c r="F67" s="207" t="s">
        <v>1209</v>
      </c>
      <c r="G67" s="207" t="s">
        <v>374</v>
      </c>
    </row>
    <row r="68" spans="1:7" x14ac:dyDescent="0.2">
      <c r="A68" s="121" t="s">
        <v>103</v>
      </c>
      <c r="B68" s="105" t="s">
        <v>383</v>
      </c>
      <c r="C68" s="105" t="s">
        <v>369</v>
      </c>
      <c r="D68" s="105" t="s">
        <v>438</v>
      </c>
      <c r="E68" s="105" t="s">
        <v>1208</v>
      </c>
      <c r="F68" s="105" t="s">
        <v>1207</v>
      </c>
      <c r="G68" s="105" t="s">
        <v>724</v>
      </c>
    </row>
    <row r="69" spans="1:7" x14ac:dyDescent="0.2">
      <c r="A69" s="364" t="s">
        <v>152</v>
      </c>
      <c r="B69" s="207" t="s">
        <v>1206</v>
      </c>
      <c r="C69" s="207" t="s">
        <v>1205</v>
      </c>
      <c r="D69" s="207" t="s">
        <v>1204</v>
      </c>
      <c r="E69" s="207" t="s">
        <v>474</v>
      </c>
      <c r="F69" s="207" t="s">
        <v>1203</v>
      </c>
      <c r="G69" s="207" t="s">
        <v>1082</v>
      </c>
    </row>
    <row r="70" spans="1:7" x14ac:dyDescent="0.2">
      <c r="A70" s="121" t="s">
        <v>105</v>
      </c>
      <c r="B70" s="105" t="s">
        <v>1202</v>
      </c>
      <c r="C70" s="105" t="s">
        <v>1201</v>
      </c>
      <c r="D70" s="105" t="s">
        <v>1080</v>
      </c>
      <c r="E70" s="105" t="s">
        <v>1200</v>
      </c>
      <c r="F70" s="105" t="s">
        <v>1199</v>
      </c>
      <c r="G70" s="105" t="s">
        <v>381</v>
      </c>
    </row>
    <row r="71" spans="1:7" ht="27.75" customHeight="1" x14ac:dyDescent="0.2">
      <c r="A71" s="563" t="s">
        <v>22</v>
      </c>
      <c r="B71" s="564">
        <f>B55+B56+B57+B58+B59+B60+B61+B62+B63+B64+B65+B66+B67+B68+B69+B70</f>
        <v>11281</v>
      </c>
      <c r="C71" s="564">
        <f>C55+C56+C57+C58+C59+C60+C61+C62+C63+C64+C65+C66+C67+C68+C69+C70</f>
        <v>380615</v>
      </c>
      <c r="D71" s="567">
        <f>B71*100/C71</f>
        <v>2.9638873927722238</v>
      </c>
      <c r="E71" s="564">
        <f>E55+E56+E57+E58+E59+E60+E61+E62+E63+E64+E65+E66+E67+E68+E69+E70</f>
        <v>3335</v>
      </c>
      <c r="F71" s="564">
        <f>F55+F56+F57+F58+F59+F60+F61+F62+F63+F64+F65+F66+F67+F68+F69+F70</f>
        <v>179721</v>
      </c>
      <c r="G71" s="567">
        <f>E71*100/F71</f>
        <v>1.8556540415421681</v>
      </c>
    </row>
    <row r="72" spans="1:7" ht="15" x14ac:dyDescent="0.25">
      <c r="A72" s="104" t="s">
        <v>23</v>
      </c>
      <c r="B72" s="105" t="s">
        <v>555</v>
      </c>
      <c r="C72" s="105" t="s">
        <v>1198</v>
      </c>
      <c r="D72" s="105" t="s">
        <v>1197</v>
      </c>
      <c r="E72" s="105" t="s">
        <v>1196</v>
      </c>
      <c r="F72" s="105" t="s">
        <v>1195</v>
      </c>
      <c r="G72" s="105" t="s">
        <v>441</v>
      </c>
    </row>
    <row r="73" spans="1:7" ht="15" x14ac:dyDescent="0.25">
      <c r="A73" s="211" t="s">
        <v>24</v>
      </c>
      <c r="B73" s="212" t="s">
        <v>526</v>
      </c>
      <c r="C73" s="212" t="s">
        <v>1194</v>
      </c>
      <c r="D73" s="212" t="s">
        <v>1133</v>
      </c>
      <c r="E73" s="212" t="s">
        <v>477</v>
      </c>
      <c r="F73" s="212" t="s">
        <v>1193</v>
      </c>
      <c r="G73" s="212" t="s">
        <v>1192</v>
      </c>
    </row>
    <row r="74" spans="1:7" ht="27.75" customHeight="1" thickBot="1" x14ac:dyDescent="0.25">
      <c r="A74" s="288" t="s">
        <v>26</v>
      </c>
      <c r="B74" s="289">
        <f>B71+B72+B73</f>
        <v>13330</v>
      </c>
      <c r="C74" s="289">
        <f>C71+C72+C73</f>
        <v>401770</v>
      </c>
      <c r="D74" s="290">
        <f>B74*100/C74</f>
        <v>3.3178186524628517</v>
      </c>
      <c r="E74" s="289">
        <f>E71+E72+E73</f>
        <v>5609</v>
      </c>
      <c r="F74" s="289">
        <f>F71+F72+F73</f>
        <v>186517</v>
      </c>
      <c r="G74" s="290">
        <f>E74*100/F74</f>
        <v>3.0072325846973733</v>
      </c>
    </row>
  </sheetData>
  <mergeCells count="3">
    <mergeCell ref="A1:G1"/>
    <mergeCell ref="A26:G26"/>
    <mergeCell ref="A52:G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2" manualBreakCount="2">
    <brk id="24" max="6" man="1"/>
    <brk id="49" max="16383" man="1"/>
  </rowBreaks>
  <ignoredErrors>
    <ignoredError sqref="B3:G19 B20:C23 E20:G23 B55:G70 B71:C73 E71:G73" numberStoredAsText="1"/>
    <ignoredError sqref="D20:D23 D71:D73" numberStoredAsText="1" formula="1"/>
    <ignoredError sqref="D24 D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D22" sqref="D22"/>
    </sheetView>
  </sheetViews>
  <sheetFormatPr defaultRowHeight="15" x14ac:dyDescent="0.25"/>
  <cols>
    <col min="1" max="1" width="23.28515625" style="20" customWidth="1"/>
    <col min="2" max="2" width="14.85546875" style="20" customWidth="1"/>
    <col min="3" max="3" width="18" style="20" customWidth="1"/>
    <col min="4" max="4" width="15.5703125" style="20" customWidth="1"/>
    <col min="5" max="5" width="16.5703125" style="20" customWidth="1"/>
    <col min="6" max="6" width="18.140625" style="20" customWidth="1"/>
    <col min="7" max="7" width="16.28515625" style="20" customWidth="1"/>
    <col min="8" max="256" width="9.140625" style="20"/>
    <col min="257" max="257" width="23.28515625" style="20" customWidth="1"/>
    <col min="258" max="258" width="14.85546875" style="20" customWidth="1"/>
    <col min="259" max="259" width="18" style="20" customWidth="1"/>
    <col min="260" max="260" width="15.5703125" style="20" customWidth="1"/>
    <col min="261" max="261" width="16.5703125" style="20" customWidth="1"/>
    <col min="262" max="262" width="18.140625" style="20" customWidth="1"/>
    <col min="263" max="263" width="16.28515625" style="20" customWidth="1"/>
    <col min="264" max="512" width="9.140625" style="20"/>
    <col min="513" max="513" width="23.28515625" style="20" customWidth="1"/>
    <col min="514" max="514" width="14.85546875" style="20" customWidth="1"/>
    <col min="515" max="515" width="18" style="20" customWidth="1"/>
    <col min="516" max="516" width="15.5703125" style="20" customWidth="1"/>
    <col min="517" max="517" width="16.5703125" style="20" customWidth="1"/>
    <col min="518" max="518" width="18.140625" style="20" customWidth="1"/>
    <col min="519" max="519" width="16.28515625" style="20" customWidth="1"/>
    <col min="520" max="768" width="9.140625" style="20"/>
    <col min="769" max="769" width="23.28515625" style="20" customWidth="1"/>
    <col min="770" max="770" width="14.85546875" style="20" customWidth="1"/>
    <col min="771" max="771" width="18" style="20" customWidth="1"/>
    <col min="772" max="772" width="15.5703125" style="20" customWidth="1"/>
    <col min="773" max="773" width="16.5703125" style="20" customWidth="1"/>
    <col min="774" max="774" width="18.140625" style="20" customWidth="1"/>
    <col min="775" max="775" width="16.28515625" style="20" customWidth="1"/>
    <col min="776" max="1024" width="9.140625" style="20"/>
    <col min="1025" max="1025" width="23.28515625" style="20" customWidth="1"/>
    <col min="1026" max="1026" width="14.85546875" style="20" customWidth="1"/>
    <col min="1027" max="1027" width="18" style="20" customWidth="1"/>
    <col min="1028" max="1028" width="15.5703125" style="20" customWidth="1"/>
    <col min="1029" max="1029" width="16.5703125" style="20" customWidth="1"/>
    <col min="1030" max="1030" width="18.140625" style="20" customWidth="1"/>
    <col min="1031" max="1031" width="16.28515625" style="20" customWidth="1"/>
    <col min="1032" max="1280" width="9.140625" style="20"/>
    <col min="1281" max="1281" width="23.28515625" style="20" customWidth="1"/>
    <col min="1282" max="1282" width="14.85546875" style="20" customWidth="1"/>
    <col min="1283" max="1283" width="18" style="20" customWidth="1"/>
    <col min="1284" max="1284" width="15.5703125" style="20" customWidth="1"/>
    <col min="1285" max="1285" width="16.5703125" style="20" customWidth="1"/>
    <col min="1286" max="1286" width="18.140625" style="20" customWidth="1"/>
    <col min="1287" max="1287" width="16.28515625" style="20" customWidth="1"/>
    <col min="1288" max="1536" width="9.140625" style="20"/>
    <col min="1537" max="1537" width="23.28515625" style="20" customWidth="1"/>
    <col min="1538" max="1538" width="14.85546875" style="20" customWidth="1"/>
    <col min="1539" max="1539" width="18" style="20" customWidth="1"/>
    <col min="1540" max="1540" width="15.5703125" style="20" customWidth="1"/>
    <col min="1541" max="1541" width="16.5703125" style="20" customWidth="1"/>
    <col min="1542" max="1542" width="18.140625" style="20" customWidth="1"/>
    <col min="1543" max="1543" width="16.28515625" style="20" customWidth="1"/>
    <col min="1544" max="1792" width="9.140625" style="20"/>
    <col min="1793" max="1793" width="23.28515625" style="20" customWidth="1"/>
    <col min="1794" max="1794" width="14.85546875" style="20" customWidth="1"/>
    <col min="1795" max="1795" width="18" style="20" customWidth="1"/>
    <col min="1796" max="1796" width="15.5703125" style="20" customWidth="1"/>
    <col min="1797" max="1797" width="16.5703125" style="20" customWidth="1"/>
    <col min="1798" max="1798" width="18.140625" style="20" customWidth="1"/>
    <col min="1799" max="1799" width="16.28515625" style="20" customWidth="1"/>
    <col min="1800" max="2048" width="9.140625" style="20"/>
    <col min="2049" max="2049" width="23.28515625" style="20" customWidth="1"/>
    <col min="2050" max="2050" width="14.85546875" style="20" customWidth="1"/>
    <col min="2051" max="2051" width="18" style="20" customWidth="1"/>
    <col min="2052" max="2052" width="15.5703125" style="20" customWidth="1"/>
    <col min="2053" max="2053" width="16.5703125" style="20" customWidth="1"/>
    <col min="2054" max="2054" width="18.140625" style="20" customWidth="1"/>
    <col min="2055" max="2055" width="16.28515625" style="20" customWidth="1"/>
    <col min="2056" max="2304" width="9.140625" style="20"/>
    <col min="2305" max="2305" width="23.28515625" style="20" customWidth="1"/>
    <col min="2306" max="2306" width="14.85546875" style="20" customWidth="1"/>
    <col min="2307" max="2307" width="18" style="20" customWidth="1"/>
    <col min="2308" max="2308" width="15.5703125" style="20" customWidth="1"/>
    <col min="2309" max="2309" width="16.5703125" style="20" customWidth="1"/>
    <col min="2310" max="2310" width="18.140625" style="20" customWidth="1"/>
    <col min="2311" max="2311" width="16.28515625" style="20" customWidth="1"/>
    <col min="2312" max="2560" width="9.140625" style="20"/>
    <col min="2561" max="2561" width="23.28515625" style="20" customWidth="1"/>
    <col min="2562" max="2562" width="14.85546875" style="20" customWidth="1"/>
    <col min="2563" max="2563" width="18" style="20" customWidth="1"/>
    <col min="2564" max="2564" width="15.5703125" style="20" customWidth="1"/>
    <col min="2565" max="2565" width="16.5703125" style="20" customWidth="1"/>
    <col min="2566" max="2566" width="18.140625" style="20" customWidth="1"/>
    <col min="2567" max="2567" width="16.28515625" style="20" customWidth="1"/>
    <col min="2568" max="2816" width="9.140625" style="20"/>
    <col min="2817" max="2817" width="23.28515625" style="20" customWidth="1"/>
    <col min="2818" max="2818" width="14.85546875" style="20" customWidth="1"/>
    <col min="2819" max="2819" width="18" style="20" customWidth="1"/>
    <col min="2820" max="2820" width="15.5703125" style="20" customWidth="1"/>
    <col min="2821" max="2821" width="16.5703125" style="20" customWidth="1"/>
    <col min="2822" max="2822" width="18.140625" style="20" customWidth="1"/>
    <col min="2823" max="2823" width="16.28515625" style="20" customWidth="1"/>
    <col min="2824" max="3072" width="9.140625" style="20"/>
    <col min="3073" max="3073" width="23.28515625" style="20" customWidth="1"/>
    <col min="3074" max="3074" width="14.85546875" style="20" customWidth="1"/>
    <col min="3075" max="3075" width="18" style="20" customWidth="1"/>
    <col min="3076" max="3076" width="15.5703125" style="20" customWidth="1"/>
    <col min="3077" max="3077" width="16.5703125" style="20" customWidth="1"/>
    <col min="3078" max="3078" width="18.140625" style="20" customWidth="1"/>
    <col min="3079" max="3079" width="16.28515625" style="20" customWidth="1"/>
    <col min="3080" max="3328" width="9.140625" style="20"/>
    <col min="3329" max="3329" width="23.28515625" style="20" customWidth="1"/>
    <col min="3330" max="3330" width="14.85546875" style="20" customWidth="1"/>
    <col min="3331" max="3331" width="18" style="20" customWidth="1"/>
    <col min="3332" max="3332" width="15.5703125" style="20" customWidth="1"/>
    <col min="3333" max="3333" width="16.5703125" style="20" customWidth="1"/>
    <col min="3334" max="3334" width="18.140625" style="20" customWidth="1"/>
    <col min="3335" max="3335" width="16.28515625" style="20" customWidth="1"/>
    <col min="3336" max="3584" width="9.140625" style="20"/>
    <col min="3585" max="3585" width="23.28515625" style="20" customWidth="1"/>
    <col min="3586" max="3586" width="14.85546875" style="20" customWidth="1"/>
    <col min="3587" max="3587" width="18" style="20" customWidth="1"/>
    <col min="3588" max="3588" width="15.5703125" style="20" customWidth="1"/>
    <col min="3589" max="3589" width="16.5703125" style="20" customWidth="1"/>
    <col min="3590" max="3590" width="18.140625" style="20" customWidth="1"/>
    <col min="3591" max="3591" width="16.28515625" style="20" customWidth="1"/>
    <col min="3592" max="3840" width="9.140625" style="20"/>
    <col min="3841" max="3841" width="23.28515625" style="20" customWidth="1"/>
    <col min="3842" max="3842" width="14.85546875" style="20" customWidth="1"/>
    <col min="3843" max="3843" width="18" style="20" customWidth="1"/>
    <col min="3844" max="3844" width="15.5703125" style="20" customWidth="1"/>
    <col min="3845" max="3845" width="16.5703125" style="20" customWidth="1"/>
    <col min="3846" max="3846" width="18.140625" style="20" customWidth="1"/>
    <col min="3847" max="3847" width="16.28515625" style="20" customWidth="1"/>
    <col min="3848" max="4096" width="9.140625" style="20"/>
    <col min="4097" max="4097" width="23.28515625" style="20" customWidth="1"/>
    <col min="4098" max="4098" width="14.85546875" style="20" customWidth="1"/>
    <col min="4099" max="4099" width="18" style="20" customWidth="1"/>
    <col min="4100" max="4100" width="15.5703125" style="20" customWidth="1"/>
    <col min="4101" max="4101" width="16.5703125" style="20" customWidth="1"/>
    <col min="4102" max="4102" width="18.140625" style="20" customWidth="1"/>
    <col min="4103" max="4103" width="16.28515625" style="20" customWidth="1"/>
    <col min="4104" max="4352" width="9.140625" style="20"/>
    <col min="4353" max="4353" width="23.28515625" style="20" customWidth="1"/>
    <col min="4354" max="4354" width="14.85546875" style="20" customWidth="1"/>
    <col min="4355" max="4355" width="18" style="20" customWidth="1"/>
    <col min="4356" max="4356" width="15.5703125" style="20" customWidth="1"/>
    <col min="4357" max="4357" width="16.5703125" style="20" customWidth="1"/>
    <col min="4358" max="4358" width="18.140625" style="20" customWidth="1"/>
    <col min="4359" max="4359" width="16.28515625" style="20" customWidth="1"/>
    <col min="4360" max="4608" width="9.140625" style="20"/>
    <col min="4609" max="4609" width="23.28515625" style="20" customWidth="1"/>
    <col min="4610" max="4610" width="14.85546875" style="20" customWidth="1"/>
    <col min="4611" max="4611" width="18" style="20" customWidth="1"/>
    <col min="4612" max="4612" width="15.5703125" style="20" customWidth="1"/>
    <col min="4613" max="4613" width="16.5703125" style="20" customWidth="1"/>
    <col min="4614" max="4614" width="18.140625" style="20" customWidth="1"/>
    <col min="4615" max="4615" width="16.28515625" style="20" customWidth="1"/>
    <col min="4616" max="4864" width="9.140625" style="20"/>
    <col min="4865" max="4865" width="23.28515625" style="20" customWidth="1"/>
    <col min="4866" max="4866" width="14.85546875" style="20" customWidth="1"/>
    <col min="4867" max="4867" width="18" style="20" customWidth="1"/>
    <col min="4868" max="4868" width="15.5703125" style="20" customWidth="1"/>
    <col min="4869" max="4869" width="16.5703125" style="20" customWidth="1"/>
    <col min="4870" max="4870" width="18.140625" style="20" customWidth="1"/>
    <col min="4871" max="4871" width="16.28515625" style="20" customWidth="1"/>
    <col min="4872" max="5120" width="9.140625" style="20"/>
    <col min="5121" max="5121" width="23.28515625" style="20" customWidth="1"/>
    <col min="5122" max="5122" width="14.85546875" style="20" customWidth="1"/>
    <col min="5123" max="5123" width="18" style="20" customWidth="1"/>
    <col min="5124" max="5124" width="15.5703125" style="20" customWidth="1"/>
    <col min="5125" max="5125" width="16.5703125" style="20" customWidth="1"/>
    <col min="5126" max="5126" width="18.140625" style="20" customWidth="1"/>
    <col min="5127" max="5127" width="16.28515625" style="20" customWidth="1"/>
    <col min="5128" max="5376" width="9.140625" style="20"/>
    <col min="5377" max="5377" width="23.28515625" style="20" customWidth="1"/>
    <col min="5378" max="5378" width="14.85546875" style="20" customWidth="1"/>
    <col min="5379" max="5379" width="18" style="20" customWidth="1"/>
    <col min="5380" max="5380" width="15.5703125" style="20" customWidth="1"/>
    <col min="5381" max="5381" width="16.5703125" style="20" customWidth="1"/>
    <col min="5382" max="5382" width="18.140625" style="20" customWidth="1"/>
    <col min="5383" max="5383" width="16.28515625" style="20" customWidth="1"/>
    <col min="5384" max="5632" width="9.140625" style="20"/>
    <col min="5633" max="5633" width="23.28515625" style="20" customWidth="1"/>
    <col min="5634" max="5634" width="14.85546875" style="20" customWidth="1"/>
    <col min="5635" max="5635" width="18" style="20" customWidth="1"/>
    <col min="5636" max="5636" width="15.5703125" style="20" customWidth="1"/>
    <col min="5637" max="5637" width="16.5703125" style="20" customWidth="1"/>
    <col min="5638" max="5638" width="18.140625" style="20" customWidth="1"/>
    <col min="5639" max="5639" width="16.28515625" style="20" customWidth="1"/>
    <col min="5640" max="5888" width="9.140625" style="20"/>
    <col min="5889" max="5889" width="23.28515625" style="20" customWidth="1"/>
    <col min="5890" max="5890" width="14.85546875" style="20" customWidth="1"/>
    <col min="5891" max="5891" width="18" style="20" customWidth="1"/>
    <col min="5892" max="5892" width="15.5703125" style="20" customWidth="1"/>
    <col min="5893" max="5893" width="16.5703125" style="20" customWidth="1"/>
    <col min="5894" max="5894" width="18.140625" style="20" customWidth="1"/>
    <col min="5895" max="5895" width="16.28515625" style="20" customWidth="1"/>
    <col min="5896" max="6144" width="9.140625" style="20"/>
    <col min="6145" max="6145" width="23.28515625" style="20" customWidth="1"/>
    <col min="6146" max="6146" width="14.85546875" style="20" customWidth="1"/>
    <col min="6147" max="6147" width="18" style="20" customWidth="1"/>
    <col min="6148" max="6148" width="15.5703125" style="20" customWidth="1"/>
    <col min="6149" max="6149" width="16.5703125" style="20" customWidth="1"/>
    <col min="6150" max="6150" width="18.140625" style="20" customWidth="1"/>
    <col min="6151" max="6151" width="16.28515625" style="20" customWidth="1"/>
    <col min="6152" max="6400" width="9.140625" style="20"/>
    <col min="6401" max="6401" width="23.28515625" style="20" customWidth="1"/>
    <col min="6402" max="6402" width="14.85546875" style="20" customWidth="1"/>
    <col min="6403" max="6403" width="18" style="20" customWidth="1"/>
    <col min="6404" max="6404" width="15.5703125" style="20" customWidth="1"/>
    <col min="6405" max="6405" width="16.5703125" style="20" customWidth="1"/>
    <col min="6406" max="6406" width="18.140625" style="20" customWidth="1"/>
    <col min="6407" max="6407" width="16.28515625" style="20" customWidth="1"/>
    <col min="6408" max="6656" width="9.140625" style="20"/>
    <col min="6657" max="6657" width="23.28515625" style="20" customWidth="1"/>
    <col min="6658" max="6658" width="14.85546875" style="20" customWidth="1"/>
    <col min="6659" max="6659" width="18" style="20" customWidth="1"/>
    <col min="6660" max="6660" width="15.5703125" style="20" customWidth="1"/>
    <col min="6661" max="6661" width="16.5703125" style="20" customWidth="1"/>
    <col min="6662" max="6662" width="18.140625" style="20" customWidth="1"/>
    <col min="6663" max="6663" width="16.28515625" style="20" customWidth="1"/>
    <col min="6664" max="6912" width="9.140625" style="20"/>
    <col min="6913" max="6913" width="23.28515625" style="20" customWidth="1"/>
    <col min="6914" max="6914" width="14.85546875" style="20" customWidth="1"/>
    <col min="6915" max="6915" width="18" style="20" customWidth="1"/>
    <col min="6916" max="6916" width="15.5703125" style="20" customWidth="1"/>
    <col min="6917" max="6917" width="16.5703125" style="20" customWidth="1"/>
    <col min="6918" max="6918" width="18.140625" style="20" customWidth="1"/>
    <col min="6919" max="6919" width="16.28515625" style="20" customWidth="1"/>
    <col min="6920" max="7168" width="9.140625" style="20"/>
    <col min="7169" max="7169" width="23.28515625" style="20" customWidth="1"/>
    <col min="7170" max="7170" width="14.85546875" style="20" customWidth="1"/>
    <col min="7171" max="7171" width="18" style="20" customWidth="1"/>
    <col min="7172" max="7172" width="15.5703125" style="20" customWidth="1"/>
    <col min="7173" max="7173" width="16.5703125" style="20" customWidth="1"/>
    <col min="7174" max="7174" width="18.140625" style="20" customWidth="1"/>
    <col min="7175" max="7175" width="16.28515625" style="20" customWidth="1"/>
    <col min="7176" max="7424" width="9.140625" style="20"/>
    <col min="7425" max="7425" width="23.28515625" style="20" customWidth="1"/>
    <col min="7426" max="7426" width="14.85546875" style="20" customWidth="1"/>
    <col min="7427" max="7427" width="18" style="20" customWidth="1"/>
    <col min="7428" max="7428" width="15.5703125" style="20" customWidth="1"/>
    <col min="7429" max="7429" width="16.5703125" style="20" customWidth="1"/>
    <col min="7430" max="7430" width="18.140625" style="20" customWidth="1"/>
    <col min="7431" max="7431" width="16.28515625" style="20" customWidth="1"/>
    <col min="7432" max="7680" width="9.140625" style="20"/>
    <col min="7681" max="7681" width="23.28515625" style="20" customWidth="1"/>
    <col min="7682" max="7682" width="14.85546875" style="20" customWidth="1"/>
    <col min="7683" max="7683" width="18" style="20" customWidth="1"/>
    <col min="7684" max="7684" width="15.5703125" style="20" customWidth="1"/>
    <col min="7685" max="7685" width="16.5703125" style="20" customWidth="1"/>
    <col min="7686" max="7686" width="18.140625" style="20" customWidth="1"/>
    <col min="7687" max="7687" width="16.28515625" style="20" customWidth="1"/>
    <col min="7688" max="7936" width="9.140625" style="20"/>
    <col min="7937" max="7937" width="23.28515625" style="20" customWidth="1"/>
    <col min="7938" max="7938" width="14.85546875" style="20" customWidth="1"/>
    <col min="7939" max="7939" width="18" style="20" customWidth="1"/>
    <col min="7940" max="7940" width="15.5703125" style="20" customWidth="1"/>
    <col min="7941" max="7941" width="16.5703125" style="20" customWidth="1"/>
    <col min="7942" max="7942" width="18.140625" style="20" customWidth="1"/>
    <col min="7943" max="7943" width="16.28515625" style="20" customWidth="1"/>
    <col min="7944" max="8192" width="9.140625" style="20"/>
    <col min="8193" max="8193" width="23.28515625" style="20" customWidth="1"/>
    <col min="8194" max="8194" width="14.85546875" style="20" customWidth="1"/>
    <col min="8195" max="8195" width="18" style="20" customWidth="1"/>
    <col min="8196" max="8196" width="15.5703125" style="20" customWidth="1"/>
    <col min="8197" max="8197" width="16.5703125" style="20" customWidth="1"/>
    <col min="8198" max="8198" width="18.140625" style="20" customWidth="1"/>
    <col min="8199" max="8199" width="16.28515625" style="20" customWidth="1"/>
    <col min="8200" max="8448" width="9.140625" style="20"/>
    <col min="8449" max="8449" width="23.28515625" style="20" customWidth="1"/>
    <col min="8450" max="8450" width="14.85546875" style="20" customWidth="1"/>
    <col min="8451" max="8451" width="18" style="20" customWidth="1"/>
    <col min="8452" max="8452" width="15.5703125" style="20" customWidth="1"/>
    <col min="8453" max="8453" width="16.5703125" style="20" customWidth="1"/>
    <col min="8454" max="8454" width="18.140625" style="20" customWidth="1"/>
    <col min="8455" max="8455" width="16.28515625" style="20" customWidth="1"/>
    <col min="8456" max="8704" width="9.140625" style="20"/>
    <col min="8705" max="8705" width="23.28515625" style="20" customWidth="1"/>
    <col min="8706" max="8706" width="14.85546875" style="20" customWidth="1"/>
    <col min="8707" max="8707" width="18" style="20" customWidth="1"/>
    <col min="8708" max="8708" width="15.5703125" style="20" customWidth="1"/>
    <col min="8709" max="8709" width="16.5703125" style="20" customWidth="1"/>
    <col min="8710" max="8710" width="18.140625" style="20" customWidth="1"/>
    <col min="8711" max="8711" width="16.28515625" style="20" customWidth="1"/>
    <col min="8712" max="8960" width="9.140625" style="20"/>
    <col min="8961" max="8961" width="23.28515625" style="20" customWidth="1"/>
    <col min="8962" max="8962" width="14.85546875" style="20" customWidth="1"/>
    <col min="8963" max="8963" width="18" style="20" customWidth="1"/>
    <col min="8964" max="8964" width="15.5703125" style="20" customWidth="1"/>
    <col min="8965" max="8965" width="16.5703125" style="20" customWidth="1"/>
    <col min="8966" max="8966" width="18.140625" style="20" customWidth="1"/>
    <col min="8967" max="8967" width="16.28515625" style="20" customWidth="1"/>
    <col min="8968" max="9216" width="9.140625" style="20"/>
    <col min="9217" max="9217" width="23.28515625" style="20" customWidth="1"/>
    <col min="9218" max="9218" width="14.85546875" style="20" customWidth="1"/>
    <col min="9219" max="9219" width="18" style="20" customWidth="1"/>
    <col min="9220" max="9220" width="15.5703125" style="20" customWidth="1"/>
    <col min="9221" max="9221" width="16.5703125" style="20" customWidth="1"/>
    <col min="9222" max="9222" width="18.140625" style="20" customWidth="1"/>
    <col min="9223" max="9223" width="16.28515625" style="20" customWidth="1"/>
    <col min="9224" max="9472" width="9.140625" style="20"/>
    <col min="9473" max="9473" width="23.28515625" style="20" customWidth="1"/>
    <col min="9474" max="9474" width="14.85546875" style="20" customWidth="1"/>
    <col min="9475" max="9475" width="18" style="20" customWidth="1"/>
    <col min="9476" max="9476" width="15.5703125" style="20" customWidth="1"/>
    <col min="9477" max="9477" width="16.5703125" style="20" customWidth="1"/>
    <col min="9478" max="9478" width="18.140625" style="20" customWidth="1"/>
    <col min="9479" max="9479" width="16.28515625" style="20" customWidth="1"/>
    <col min="9480" max="9728" width="9.140625" style="20"/>
    <col min="9729" max="9729" width="23.28515625" style="20" customWidth="1"/>
    <col min="9730" max="9730" width="14.85546875" style="20" customWidth="1"/>
    <col min="9731" max="9731" width="18" style="20" customWidth="1"/>
    <col min="9732" max="9732" width="15.5703125" style="20" customWidth="1"/>
    <col min="9733" max="9733" width="16.5703125" style="20" customWidth="1"/>
    <col min="9734" max="9734" width="18.140625" style="20" customWidth="1"/>
    <col min="9735" max="9735" width="16.28515625" style="20" customWidth="1"/>
    <col min="9736" max="9984" width="9.140625" style="20"/>
    <col min="9985" max="9985" width="23.28515625" style="20" customWidth="1"/>
    <col min="9986" max="9986" width="14.85546875" style="20" customWidth="1"/>
    <col min="9987" max="9987" width="18" style="20" customWidth="1"/>
    <col min="9988" max="9988" width="15.5703125" style="20" customWidth="1"/>
    <col min="9989" max="9989" width="16.5703125" style="20" customWidth="1"/>
    <col min="9990" max="9990" width="18.140625" style="20" customWidth="1"/>
    <col min="9991" max="9991" width="16.28515625" style="20" customWidth="1"/>
    <col min="9992" max="10240" width="9.140625" style="20"/>
    <col min="10241" max="10241" width="23.28515625" style="20" customWidth="1"/>
    <col min="10242" max="10242" width="14.85546875" style="20" customWidth="1"/>
    <col min="10243" max="10243" width="18" style="20" customWidth="1"/>
    <col min="10244" max="10244" width="15.5703125" style="20" customWidth="1"/>
    <col min="10245" max="10245" width="16.5703125" style="20" customWidth="1"/>
    <col min="10246" max="10246" width="18.140625" style="20" customWidth="1"/>
    <col min="10247" max="10247" width="16.28515625" style="20" customWidth="1"/>
    <col min="10248" max="10496" width="9.140625" style="20"/>
    <col min="10497" max="10497" width="23.28515625" style="20" customWidth="1"/>
    <col min="10498" max="10498" width="14.85546875" style="20" customWidth="1"/>
    <col min="10499" max="10499" width="18" style="20" customWidth="1"/>
    <col min="10500" max="10500" width="15.5703125" style="20" customWidth="1"/>
    <col min="10501" max="10501" width="16.5703125" style="20" customWidth="1"/>
    <col min="10502" max="10502" width="18.140625" style="20" customWidth="1"/>
    <col min="10503" max="10503" width="16.28515625" style="20" customWidth="1"/>
    <col min="10504" max="10752" width="9.140625" style="20"/>
    <col min="10753" max="10753" width="23.28515625" style="20" customWidth="1"/>
    <col min="10754" max="10754" width="14.85546875" style="20" customWidth="1"/>
    <col min="10755" max="10755" width="18" style="20" customWidth="1"/>
    <col min="10756" max="10756" width="15.5703125" style="20" customWidth="1"/>
    <col min="10757" max="10757" width="16.5703125" style="20" customWidth="1"/>
    <col min="10758" max="10758" width="18.140625" style="20" customWidth="1"/>
    <col min="10759" max="10759" width="16.28515625" style="20" customWidth="1"/>
    <col min="10760" max="11008" width="9.140625" style="20"/>
    <col min="11009" max="11009" width="23.28515625" style="20" customWidth="1"/>
    <col min="11010" max="11010" width="14.85546875" style="20" customWidth="1"/>
    <col min="11011" max="11011" width="18" style="20" customWidth="1"/>
    <col min="11012" max="11012" width="15.5703125" style="20" customWidth="1"/>
    <col min="11013" max="11013" width="16.5703125" style="20" customWidth="1"/>
    <col min="11014" max="11014" width="18.140625" style="20" customWidth="1"/>
    <col min="11015" max="11015" width="16.28515625" style="20" customWidth="1"/>
    <col min="11016" max="11264" width="9.140625" style="20"/>
    <col min="11265" max="11265" width="23.28515625" style="20" customWidth="1"/>
    <col min="11266" max="11266" width="14.85546875" style="20" customWidth="1"/>
    <col min="11267" max="11267" width="18" style="20" customWidth="1"/>
    <col min="11268" max="11268" width="15.5703125" style="20" customWidth="1"/>
    <col min="11269" max="11269" width="16.5703125" style="20" customWidth="1"/>
    <col min="11270" max="11270" width="18.140625" style="20" customWidth="1"/>
    <col min="11271" max="11271" width="16.28515625" style="20" customWidth="1"/>
    <col min="11272" max="11520" width="9.140625" style="20"/>
    <col min="11521" max="11521" width="23.28515625" style="20" customWidth="1"/>
    <col min="11522" max="11522" width="14.85546875" style="20" customWidth="1"/>
    <col min="11523" max="11523" width="18" style="20" customWidth="1"/>
    <col min="11524" max="11524" width="15.5703125" style="20" customWidth="1"/>
    <col min="11525" max="11525" width="16.5703125" style="20" customWidth="1"/>
    <col min="11526" max="11526" width="18.140625" style="20" customWidth="1"/>
    <col min="11527" max="11527" width="16.28515625" style="20" customWidth="1"/>
    <col min="11528" max="11776" width="9.140625" style="20"/>
    <col min="11777" max="11777" width="23.28515625" style="20" customWidth="1"/>
    <col min="11778" max="11778" width="14.85546875" style="20" customWidth="1"/>
    <col min="11779" max="11779" width="18" style="20" customWidth="1"/>
    <col min="11780" max="11780" width="15.5703125" style="20" customWidth="1"/>
    <col min="11781" max="11781" width="16.5703125" style="20" customWidth="1"/>
    <col min="11782" max="11782" width="18.140625" style="20" customWidth="1"/>
    <col min="11783" max="11783" width="16.28515625" style="20" customWidth="1"/>
    <col min="11784" max="12032" width="9.140625" style="20"/>
    <col min="12033" max="12033" width="23.28515625" style="20" customWidth="1"/>
    <col min="12034" max="12034" width="14.85546875" style="20" customWidth="1"/>
    <col min="12035" max="12035" width="18" style="20" customWidth="1"/>
    <col min="12036" max="12036" width="15.5703125" style="20" customWidth="1"/>
    <col min="12037" max="12037" width="16.5703125" style="20" customWidth="1"/>
    <col min="12038" max="12038" width="18.140625" style="20" customWidth="1"/>
    <col min="12039" max="12039" width="16.28515625" style="20" customWidth="1"/>
    <col min="12040" max="12288" width="9.140625" style="20"/>
    <col min="12289" max="12289" width="23.28515625" style="20" customWidth="1"/>
    <col min="12290" max="12290" width="14.85546875" style="20" customWidth="1"/>
    <col min="12291" max="12291" width="18" style="20" customWidth="1"/>
    <col min="12292" max="12292" width="15.5703125" style="20" customWidth="1"/>
    <col min="12293" max="12293" width="16.5703125" style="20" customWidth="1"/>
    <col min="12294" max="12294" width="18.140625" style="20" customWidth="1"/>
    <col min="12295" max="12295" width="16.28515625" style="20" customWidth="1"/>
    <col min="12296" max="12544" width="9.140625" style="20"/>
    <col min="12545" max="12545" width="23.28515625" style="20" customWidth="1"/>
    <col min="12546" max="12546" width="14.85546875" style="20" customWidth="1"/>
    <col min="12547" max="12547" width="18" style="20" customWidth="1"/>
    <col min="12548" max="12548" width="15.5703125" style="20" customWidth="1"/>
    <col min="12549" max="12549" width="16.5703125" style="20" customWidth="1"/>
    <col min="12550" max="12550" width="18.140625" style="20" customWidth="1"/>
    <col min="12551" max="12551" width="16.28515625" style="20" customWidth="1"/>
    <col min="12552" max="12800" width="9.140625" style="20"/>
    <col min="12801" max="12801" width="23.28515625" style="20" customWidth="1"/>
    <col min="12802" max="12802" width="14.85546875" style="20" customWidth="1"/>
    <col min="12803" max="12803" width="18" style="20" customWidth="1"/>
    <col min="12804" max="12804" width="15.5703125" style="20" customWidth="1"/>
    <col min="12805" max="12805" width="16.5703125" style="20" customWidth="1"/>
    <col min="12806" max="12806" width="18.140625" style="20" customWidth="1"/>
    <col min="12807" max="12807" width="16.28515625" style="20" customWidth="1"/>
    <col min="12808" max="13056" width="9.140625" style="20"/>
    <col min="13057" max="13057" width="23.28515625" style="20" customWidth="1"/>
    <col min="13058" max="13058" width="14.85546875" style="20" customWidth="1"/>
    <col min="13059" max="13059" width="18" style="20" customWidth="1"/>
    <col min="13060" max="13060" width="15.5703125" style="20" customWidth="1"/>
    <col min="13061" max="13061" width="16.5703125" style="20" customWidth="1"/>
    <col min="13062" max="13062" width="18.140625" style="20" customWidth="1"/>
    <col min="13063" max="13063" width="16.28515625" style="20" customWidth="1"/>
    <col min="13064" max="13312" width="9.140625" style="20"/>
    <col min="13313" max="13313" width="23.28515625" style="20" customWidth="1"/>
    <col min="13314" max="13314" width="14.85546875" style="20" customWidth="1"/>
    <col min="13315" max="13315" width="18" style="20" customWidth="1"/>
    <col min="13316" max="13316" width="15.5703125" style="20" customWidth="1"/>
    <col min="13317" max="13317" width="16.5703125" style="20" customWidth="1"/>
    <col min="13318" max="13318" width="18.140625" style="20" customWidth="1"/>
    <col min="13319" max="13319" width="16.28515625" style="20" customWidth="1"/>
    <col min="13320" max="13568" width="9.140625" style="20"/>
    <col min="13569" max="13569" width="23.28515625" style="20" customWidth="1"/>
    <col min="13570" max="13570" width="14.85546875" style="20" customWidth="1"/>
    <col min="13571" max="13571" width="18" style="20" customWidth="1"/>
    <col min="13572" max="13572" width="15.5703125" style="20" customWidth="1"/>
    <col min="13573" max="13573" width="16.5703125" style="20" customWidth="1"/>
    <col min="13574" max="13574" width="18.140625" style="20" customWidth="1"/>
    <col min="13575" max="13575" width="16.28515625" style="20" customWidth="1"/>
    <col min="13576" max="13824" width="9.140625" style="20"/>
    <col min="13825" max="13825" width="23.28515625" style="20" customWidth="1"/>
    <col min="13826" max="13826" width="14.85546875" style="20" customWidth="1"/>
    <col min="13827" max="13827" width="18" style="20" customWidth="1"/>
    <col min="13828" max="13828" width="15.5703125" style="20" customWidth="1"/>
    <col min="13829" max="13829" width="16.5703125" style="20" customWidth="1"/>
    <col min="13830" max="13830" width="18.140625" style="20" customWidth="1"/>
    <col min="13831" max="13831" width="16.28515625" style="20" customWidth="1"/>
    <col min="13832" max="14080" width="9.140625" style="20"/>
    <col min="14081" max="14081" width="23.28515625" style="20" customWidth="1"/>
    <col min="14082" max="14082" width="14.85546875" style="20" customWidth="1"/>
    <col min="14083" max="14083" width="18" style="20" customWidth="1"/>
    <col min="14084" max="14084" width="15.5703125" style="20" customWidth="1"/>
    <col min="14085" max="14085" width="16.5703125" style="20" customWidth="1"/>
    <col min="14086" max="14086" width="18.140625" style="20" customWidth="1"/>
    <col min="14087" max="14087" width="16.28515625" style="20" customWidth="1"/>
    <col min="14088" max="14336" width="9.140625" style="20"/>
    <col min="14337" max="14337" width="23.28515625" style="20" customWidth="1"/>
    <col min="14338" max="14338" width="14.85546875" style="20" customWidth="1"/>
    <col min="14339" max="14339" width="18" style="20" customWidth="1"/>
    <col min="14340" max="14340" width="15.5703125" style="20" customWidth="1"/>
    <col min="14341" max="14341" width="16.5703125" style="20" customWidth="1"/>
    <col min="14342" max="14342" width="18.140625" style="20" customWidth="1"/>
    <col min="14343" max="14343" width="16.28515625" style="20" customWidth="1"/>
    <col min="14344" max="14592" width="9.140625" style="20"/>
    <col min="14593" max="14593" width="23.28515625" style="20" customWidth="1"/>
    <col min="14594" max="14594" width="14.85546875" style="20" customWidth="1"/>
    <col min="14595" max="14595" width="18" style="20" customWidth="1"/>
    <col min="14596" max="14596" width="15.5703125" style="20" customWidth="1"/>
    <col min="14597" max="14597" width="16.5703125" style="20" customWidth="1"/>
    <col min="14598" max="14598" width="18.140625" style="20" customWidth="1"/>
    <col min="14599" max="14599" width="16.28515625" style="20" customWidth="1"/>
    <col min="14600" max="14848" width="9.140625" style="20"/>
    <col min="14849" max="14849" width="23.28515625" style="20" customWidth="1"/>
    <col min="14850" max="14850" width="14.85546875" style="20" customWidth="1"/>
    <col min="14851" max="14851" width="18" style="20" customWidth="1"/>
    <col min="14852" max="14852" width="15.5703125" style="20" customWidth="1"/>
    <col min="14853" max="14853" width="16.5703125" style="20" customWidth="1"/>
    <col min="14854" max="14854" width="18.140625" style="20" customWidth="1"/>
    <col min="14855" max="14855" width="16.28515625" style="20" customWidth="1"/>
    <col min="14856" max="15104" width="9.140625" style="20"/>
    <col min="15105" max="15105" width="23.28515625" style="20" customWidth="1"/>
    <col min="15106" max="15106" width="14.85546875" style="20" customWidth="1"/>
    <col min="15107" max="15107" width="18" style="20" customWidth="1"/>
    <col min="15108" max="15108" width="15.5703125" style="20" customWidth="1"/>
    <col min="15109" max="15109" width="16.5703125" style="20" customWidth="1"/>
    <col min="15110" max="15110" width="18.140625" style="20" customWidth="1"/>
    <col min="15111" max="15111" width="16.28515625" style="20" customWidth="1"/>
    <col min="15112" max="15360" width="9.140625" style="20"/>
    <col min="15361" max="15361" width="23.28515625" style="20" customWidth="1"/>
    <col min="15362" max="15362" width="14.85546875" style="20" customWidth="1"/>
    <col min="15363" max="15363" width="18" style="20" customWidth="1"/>
    <col min="15364" max="15364" width="15.5703125" style="20" customWidth="1"/>
    <col min="15365" max="15365" width="16.5703125" style="20" customWidth="1"/>
    <col min="15366" max="15366" width="18.140625" style="20" customWidth="1"/>
    <col min="15367" max="15367" width="16.28515625" style="20" customWidth="1"/>
    <col min="15368" max="15616" width="9.140625" style="20"/>
    <col min="15617" max="15617" width="23.28515625" style="20" customWidth="1"/>
    <col min="15618" max="15618" width="14.85546875" style="20" customWidth="1"/>
    <col min="15619" max="15619" width="18" style="20" customWidth="1"/>
    <col min="15620" max="15620" width="15.5703125" style="20" customWidth="1"/>
    <col min="15621" max="15621" width="16.5703125" style="20" customWidth="1"/>
    <col min="15622" max="15622" width="18.140625" style="20" customWidth="1"/>
    <col min="15623" max="15623" width="16.28515625" style="20" customWidth="1"/>
    <col min="15624" max="15872" width="9.140625" style="20"/>
    <col min="15873" max="15873" width="23.28515625" style="20" customWidth="1"/>
    <col min="15874" max="15874" width="14.85546875" style="20" customWidth="1"/>
    <col min="15875" max="15875" width="18" style="20" customWidth="1"/>
    <col min="15876" max="15876" width="15.5703125" style="20" customWidth="1"/>
    <col min="15877" max="15877" width="16.5703125" style="20" customWidth="1"/>
    <col min="15878" max="15878" width="18.140625" style="20" customWidth="1"/>
    <col min="15879" max="15879" width="16.28515625" style="20" customWidth="1"/>
    <col min="15880" max="16128" width="9.140625" style="20"/>
    <col min="16129" max="16129" width="23.28515625" style="20" customWidth="1"/>
    <col min="16130" max="16130" width="14.85546875" style="20" customWidth="1"/>
    <col min="16131" max="16131" width="18" style="20" customWidth="1"/>
    <col min="16132" max="16132" width="15.5703125" style="20" customWidth="1"/>
    <col min="16133" max="16133" width="16.5703125" style="20" customWidth="1"/>
    <col min="16134" max="16134" width="18.140625" style="20" customWidth="1"/>
    <col min="16135" max="16135" width="16.28515625" style="20" customWidth="1"/>
    <col min="16136" max="16384" width="9.140625" style="20"/>
  </cols>
  <sheetData>
    <row r="1" spans="1:17" ht="33" customHeight="1" thickBot="1" x14ac:dyDescent="0.3">
      <c r="A1" s="630" t="s">
        <v>1900</v>
      </c>
      <c r="B1" s="631"/>
      <c r="C1" s="631"/>
      <c r="D1" s="631"/>
      <c r="E1" s="631"/>
      <c r="F1" s="631"/>
      <c r="G1" s="631"/>
    </row>
    <row r="2" spans="1:17" ht="95.25" customHeight="1" thickBot="1" x14ac:dyDescent="0.3">
      <c r="A2" s="265" t="s">
        <v>83</v>
      </c>
      <c r="B2" s="266" t="s">
        <v>84</v>
      </c>
      <c r="C2" s="266" t="s">
        <v>85</v>
      </c>
      <c r="D2" s="266" t="s">
        <v>86</v>
      </c>
      <c r="E2" s="265" t="s">
        <v>87</v>
      </c>
      <c r="F2" s="266" t="s">
        <v>88</v>
      </c>
      <c r="G2" s="265" t="s">
        <v>89</v>
      </c>
    </row>
    <row r="3" spans="1:17" ht="15.75" customHeight="1" thickTop="1" thickBot="1" x14ac:dyDescent="0.3">
      <c r="A3" s="45">
        <v>1</v>
      </c>
      <c r="B3" s="45">
        <v>2</v>
      </c>
      <c r="C3" s="45">
        <v>3</v>
      </c>
      <c r="D3" s="45">
        <v>4</v>
      </c>
      <c r="E3" s="45">
        <v>5</v>
      </c>
      <c r="F3" s="45">
        <v>6</v>
      </c>
      <c r="G3" s="45">
        <v>7</v>
      </c>
      <c r="K3" s="4"/>
      <c r="L3" s="28"/>
      <c r="M3" s="28"/>
      <c r="N3" s="28"/>
      <c r="O3" s="29"/>
      <c r="P3" s="28"/>
      <c r="Q3" s="29"/>
    </row>
    <row r="4" spans="1:17" ht="15.75" thickTop="1" x14ac:dyDescent="0.25">
      <c r="A4" s="223" t="s">
        <v>90</v>
      </c>
      <c r="B4" s="224" t="s">
        <v>1901</v>
      </c>
      <c r="C4" s="225" t="s">
        <v>1902</v>
      </c>
      <c r="D4" s="225" t="s">
        <v>469</v>
      </c>
      <c r="E4" s="465">
        <v>20.97</v>
      </c>
      <c r="F4" s="225" t="s">
        <v>1902</v>
      </c>
      <c r="G4" s="465">
        <v>100</v>
      </c>
      <c r="K4" s="31"/>
      <c r="L4" s="32"/>
      <c r="M4" s="32"/>
      <c r="N4" s="32"/>
      <c r="O4" s="33"/>
      <c r="P4" s="32"/>
      <c r="Q4" s="33"/>
    </row>
    <row r="5" spans="1:17" x14ac:dyDescent="0.25">
      <c r="A5" s="22" t="s">
        <v>91</v>
      </c>
      <c r="B5" s="36" t="s">
        <v>1903</v>
      </c>
      <c r="C5" s="144" t="s">
        <v>1904</v>
      </c>
      <c r="D5" s="144" t="s">
        <v>470</v>
      </c>
      <c r="E5" s="478">
        <v>30.58</v>
      </c>
      <c r="F5" s="144" t="s">
        <v>1905</v>
      </c>
      <c r="G5" s="478">
        <v>93.58</v>
      </c>
      <c r="K5" s="31"/>
      <c r="L5" s="32"/>
      <c r="M5" s="32"/>
      <c r="N5" s="32"/>
      <c r="O5" s="33"/>
      <c r="P5" s="32"/>
      <c r="Q5" s="33"/>
    </row>
    <row r="6" spans="1:17" x14ac:dyDescent="0.25">
      <c r="A6" s="223" t="s">
        <v>92</v>
      </c>
      <c r="B6" s="224" t="s">
        <v>1906</v>
      </c>
      <c r="C6" s="225" t="s">
        <v>502</v>
      </c>
      <c r="D6" s="225" t="s">
        <v>1907</v>
      </c>
      <c r="E6" s="465">
        <v>69.680000000000007</v>
      </c>
      <c r="F6" s="225" t="s">
        <v>484</v>
      </c>
      <c r="G6" s="465">
        <v>81.89</v>
      </c>
      <c r="K6" s="31"/>
      <c r="L6" s="32"/>
      <c r="M6" s="32"/>
      <c r="N6" s="32"/>
      <c r="O6" s="33"/>
      <c r="P6" s="32"/>
      <c r="Q6" s="33"/>
    </row>
    <row r="7" spans="1:17" x14ac:dyDescent="0.25">
      <c r="A7" s="22" t="s">
        <v>93</v>
      </c>
      <c r="B7" s="36" t="s">
        <v>1908</v>
      </c>
      <c r="C7" s="144" t="s">
        <v>1309</v>
      </c>
      <c r="D7" s="144" t="s">
        <v>543</v>
      </c>
      <c r="E7" s="478">
        <v>18.850000000000001</v>
      </c>
      <c r="F7" s="144" t="s">
        <v>1309</v>
      </c>
      <c r="G7" s="478">
        <v>100</v>
      </c>
      <c r="I7" s="20" t="s">
        <v>257</v>
      </c>
      <c r="K7" s="31"/>
      <c r="L7" s="32"/>
      <c r="M7" s="32"/>
      <c r="N7" s="32"/>
      <c r="O7" s="33"/>
      <c r="P7" s="32"/>
      <c r="Q7" s="33"/>
    </row>
    <row r="8" spans="1:17" x14ac:dyDescent="0.25">
      <c r="A8" s="223" t="s">
        <v>94</v>
      </c>
      <c r="B8" s="224" t="s">
        <v>1909</v>
      </c>
      <c r="C8" s="225" t="s">
        <v>1910</v>
      </c>
      <c r="D8" s="225" t="s">
        <v>508</v>
      </c>
      <c r="E8" s="465">
        <v>49.63</v>
      </c>
      <c r="F8" s="225" t="s">
        <v>1911</v>
      </c>
      <c r="G8" s="465">
        <v>45.68</v>
      </c>
      <c r="K8" s="31"/>
      <c r="L8" s="32"/>
      <c r="M8" s="32"/>
      <c r="N8" s="32"/>
      <c r="O8" s="33"/>
      <c r="P8" s="32"/>
      <c r="Q8" s="33"/>
    </row>
    <row r="9" spans="1:17" x14ac:dyDescent="0.25">
      <c r="A9" s="22" t="s">
        <v>95</v>
      </c>
      <c r="B9" s="36" t="s">
        <v>1912</v>
      </c>
      <c r="C9" s="144" t="s">
        <v>1913</v>
      </c>
      <c r="D9" s="144" t="s">
        <v>1914</v>
      </c>
      <c r="E9" s="478">
        <v>45.44</v>
      </c>
      <c r="F9" s="144" t="s">
        <v>1915</v>
      </c>
      <c r="G9" s="478">
        <v>78.010000000000005</v>
      </c>
      <c r="K9" s="31"/>
      <c r="L9" s="32"/>
      <c r="M9" s="32"/>
      <c r="N9" s="32"/>
      <c r="O9" s="33"/>
      <c r="P9" s="32"/>
      <c r="Q9" s="33"/>
    </row>
    <row r="10" spans="1:17" x14ac:dyDescent="0.25">
      <c r="A10" s="223" t="s">
        <v>96</v>
      </c>
      <c r="B10" s="224" t="s">
        <v>1916</v>
      </c>
      <c r="C10" s="225" t="s">
        <v>1917</v>
      </c>
      <c r="D10" s="225" t="s">
        <v>518</v>
      </c>
      <c r="E10" s="465">
        <v>94.98</v>
      </c>
      <c r="F10" s="225" t="s">
        <v>1151</v>
      </c>
      <c r="G10" s="465">
        <v>82.27</v>
      </c>
      <c r="K10" s="31"/>
      <c r="L10" s="32"/>
      <c r="M10" s="32"/>
      <c r="N10" s="32"/>
      <c r="O10" s="33"/>
      <c r="P10" s="32"/>
      <c r="Q10" s="33"/>
    </row>
    <row r="11" spans="1:17" x14ac:dyDescent="0.25">
      <c r="A11" s="22" t="s">
        <v>97</v>
      </c>
      <c r="B11" s="36" t="s">
        <v>1918</v>
      </c>
      <c r="C11" s="144" t="s">
        <v>1304</v>
      </c>
      <c r="D11" s="144" t="s">
        <v>490</v>
      </c>
      <c r="E11" s="478">
        <v>75.62</v>
      </c>
      <c r="F11" s="144" t="s">
        <v>1304</v>
      </c>
      <c r="G11" s="478">
        <v>100</v>
      </c>
      <c r="K11" s="31"/>
      <c r="L11" s="32"/>
      <c r="M11" s="32"/>
      <c r="N11" s="32"/>
      <c r="O11" s="33"/>
      <c r="P11" s="32"/>
      <c r="Q11" s="33"/>
    </row>
    <row r="12" spans="1:17" x14ac:dyDescent="0.25">
      <c r="A12" s="223" t="s">
        <v>98</v>
      </c>
      <c r="B12" s="224" t="s">
        <v>1919</v>
      </c>
      <c r="C12" s="225" t="s">
        <v>1920</v>
      </c>
      <c r="D12" s="225" t="s">
        <v>1921</v>
      </c>
      <c r="E12" s="465">
        <v>70.87</v>
      </c>
      <c r="F12" s="225" t="s">
        <v>1922</v>
      </c>
      <c r="G12" s="465">
        <v>77.86</v>
      </c>
      <c r="K12" s="31"/>
      <c r="L12" s="32"/>
      <c r="M12" s="32"/>
      <c r="N12" s="32"/>
      <c r="O12" s="33"/>
      <c r="P12" s="32"/>
      <c r="Q12" s="33"/>
    </row>
    <row r="13" spans="1:17" x14ac:dyDescent="0.25">
      <c r="A13" s="22" t="s">
        <v>99</v>
      </c>
      <c r="B13" s="36" t="s">
        <v>1923</v>
      </c>
      <c r="C13" s="144" t="s">
        <v>1924</v>
      </c>
      <c r="D13" s="144" t="s">
        <v>1925</v>
      </c>
      <c r="E13" s="478">
        <v>44.29</v>
      </c>
      <c r="F13" s="144" t="s">
        <v>1924</v>
      </c>
      <c r="G13" s="478">
        <v>100</v>
      </c>
      <c r="K13" s="31"/>
      <c r="L13" s="32"/>
      <c r="M13" s="32"/>
      <c r="N13" s="32"/>
      <c r="O13" s="33"/>
      <c r="P13" s="32"/>
      <c r="Q13" s="33"/>
    </row>
    <row r="14" spans="1:17" x14ac:dyDescent="0.25">
      <c r="A14" s="223" t="s">
        <v>100</v>
      </c>
      <c r="B14" s="224" t="s">
        <v>1926</v>
      </c>
      <c r="C14" s="225" t="s">
        <v>1927</v>
      </c>
      <c r="D14" s="225" t="s">
        <v>1928</v>
      </c>
      <c r="E14" s="465">
        <v>65.61</v>
      </c>
      <c r="F14" s="225" t="s">
        <v>1929</v>
      </c>
      <c r="G14" s="465">
        <v>94.99</v>
      </c>
      <c r="K14" s="31"/>
      <c r="L14" s="32"/>
      <c r="M14" s="32"/>
      <c r="N14" s="32"/>
      <c r="O14" s="33"/>
      <c r="P14" s="32"/>
      <c r="Q14" s="33"/>
    </row>
    <row r="15" spans="1:17" x14ac:dyDescent="0.25">
      <c r="A15" s="22" t="s">
        <v>101</v>
      </c>
      <c r="B15" s="36" t="s">
        <v>1930</v>
      </c>
      <c r="C15" s="144" t="s">
        <v>1931</v>
      </c>
      <c r="D15" s="144" t="s">
        <v>1932</v>
      </c>
      <c r="E15" s="478">
        <v>58.33</v>
      </c>
      <c r="F15" s="144" t="s">
        <v>1933</v>
      </c>
      <c r="G15" s="478">
        <v>53.89</v>
      </c>
      <c r="K15" s="31"/>
      <c r="L15" s="32"/>
      <c r="M15" s="32"/>
      <c r="N15" s="32"/>
      <c r="O15" s="33"/>
      <c r="P15" s="32"/>
      <c r="Q15" s="33"/>
    </row>
    <row r="16" spans="1:17" x14ac:dyDescent="0.25">
      <c r="A16" s="223" t="s">
        <v>102</v>
      </c>
      <c r="B16" s="224" t="s">
        <v>1934</v>
      </c>
      <c r="C16" s="225" t="s">
        <v>1935</v>
      </c>
      <c r="D16" s="225" t="s">
        <v>353</v>
      </c>
      <c r="E16" s="465">
        <v>0</v>
      </c>
      <c r="F16" s="225" t="s">
        <v>1935</v>
      </c>
      <c r="G16" s="465">
        <v>100</v>
      </c>
      <c r="K16" s="31"/>
      <c r="L16" s="32"/>
      <c r="M16" s="32"/>
      <c r="N16" s="32"/>
      <c r="O16" s="33"/>
      <c r="P16" s="32"/>
      <c r="Q16" s="33"/>
    </row>
    <row r="17" spans="1:17" x14ac:dyDescent="0.25">
      <c r="A17" s="22" t="s">
        <v>103</v>
      </c>
      <c r="B17" s="36" t="s">
        <v>1936</v>
      </c>
      <c r="C17" s="144" t="s">
        <v>1936</v>
      </c>
      <c r="D17" s="144" t="s">
        <v>486</v>
      </c>
      <c r="E17" s="478">
        <v>20.29</v>
      </c>
      <c r="F17" s="144" t="s">
        <v>1936</v>
      </c>
      <c r="G17" s="478">
        <v>100</v>
      </c>
      <c r="K17" s="31"/>
      <c r="L17" s="32"/>
      <c r="M17" s="32"/>
      <c r="N17" s="32"/>
      <c r="O17" s="33"/>
      <c r="P17" s="32"/>
      <c r="Q17" s="33"/>
    </row>
    <row r="18" spans="1:17" x14ac:dyDescent="0.25">
      <c r="A18" s="223" t="s">
        <v>104</v>
      </c>
      <c r="B18" s="224" t="s">
        <v>1937</v>
      </c>
      <c r="C18" s="225" t="s">
        <v>1066</v>
      </c>
      <c r="D18" s="225" t="s">
        <v>1902</v>
      </c>
      <c r="E18" s="465">
        <v>91.18</v>
      </c>
      <c r="F18" s="225" t="s">
        <v>1066</v>
      </c>
      <c r="G18" s="465">
        <v>100</v>
      </c>
      <c r="K18" s="31"/>
      <c r="L18" s="32"/>
      <c r="M18" s="32"/>
      <c r="N18" s="32"/>
      <c r="O18" s="33"/>
      <c r="P18" s="32"/>
      <c r="Q18" s="33"/>
    </row>
    <row r="19" spans="1:17" x14ac:dyDescent="0.25">
      <c r="A19" s="22" t="s">
        <v>105</v>
      </c>
      <c r="B19" s="36" t="s">
        <v>1938</v>
      </c>
      <c r="C19" s="144" t="s">
        <v>1939</v>
      </c>
      <c r="D19" s="144" t="s">
        <v>1940</v>
      </c>
      <c r="E19" s="478">
        <v>35.340000000000003</v>
      </c>
      <c r="F19" s="144" t="s">
        <v>1941</v>
      </c>
      <c r="G19" s="478">
        <v>99.49</v>
      </c>
      <c r="K19" s="34"/>
      <c r="L19" s="34"/>
      <c r="M19" s="34"/>
      <c r="N19" s="34"/>
      <c r="O19" s="34"/>
      <c r="P19" s="34"/>
      <c r="Q19" s="34"/>
    </row>
    <row r="20" spans="1:17" ht="24" customHeight="1" x14ac:dyDescent="0.25">
      <c r="A20" s="572" t="s">
        <v>106</v>
      </c>
      <c r="B20" s="573">
        <f>B4+B5+B6+B7+B8+B9+B10+B11+B12+B13+B14+B15+B16+B17+B18+B19</f>
        <v>18216</v>
      </c>
      <c r="C20" s="574">
        <f t="shared" ref="C20:D20" si="0">C4+C5+C6+C7+C8+C9+C10+C11+C12+C13+C14+C15+C16+C17+C18+C19</f>
        <v>8451</v>
      </c>
      <c r="D20" s="574">
        <f t="shared" si="0"/>
        <v>4442</v>
      </c>
      <c r="E20" s="575">
        <f>D20/C20*100</f>
        <v>52.561827002721571</v>
      </c>
      <c r="F20" s="574">
        <f>F4+F5+F6+F7+F8+F9+F10+F11+F12+F13+F14+F15+F16+F17+F18+F19</f>
        <v>7261</v>
      </c>
      <c r="G20" s="575">
        <f>F20/C20*100</f>
        <v>85.918826174417234</v>
      </c>
    </row>
    <row r="21" spans="1:17" ht="19.5" customHeight="1" x14ac:dyDescent="0.25">
      <c r="A21" s="56" t="s">
        <v>24</v>
      </c>
      <c r="B21" s="57">
        <v>23</v>
      </c>
      <c r="C21" s="571" t="s">
        <v>509</v>
      </c>
      <c r="D21" s="571" t="s">
        <v>357</v>
      </c>
      <c r="E21" s="571">
        <v>65</v>
      </c>
      <c r="F21" s="571" t="s">
        <v>358</v>
      </c>
      <c r="G21" s="571">
        <v>35</v>
      </c>
    </row>
    <row r="22" spans="1:17" ht="39" x14ac:dyDescent="0.25">
      <c r="A22" s="226" t="s">
        <v>318</v>
      </c>
      <c r="B22" s="227">
        <v>179</v>
      </c>
      <c r="C22" s="227">
        <v>156</v>
      </c>
      <c r="D22" s="227">
        <v>56</v>
      </c>
      <c r="E22" s="227">
        <v>35.9</v>
      </c>
      <c r="F22" s="227">
        <v>94</v>
      </c>
      <c r="G22" s="480">
        <v>60.26</v>
      </c>
    </row>
    <row r="23" spans="1:17" x14ac:dyDescent="0.25">
      <c r="A23" s="58" t="s">
        <v>23</v>
      </c>
      <c r="B23" s="62"/>
      <c r="C23" s="62"/>
      <c r="D23" s="62"/>
      <c r="E23" s="69"/>
      <c r="F23" s="62"/>
      <c r="G23" s="69"/>
    </row>
    <row r="24" spans="1:17" ht="16.5" customHeight="1" x14ac:dyDescent="0.25">
      <c r="A24" s="576" t="s">
        <v>25</v>
      </c>
      <c r="B24" s="65"/>
      <c r="C24" s="65"/>
      <c r="D24" s="65"/>
      <c r="E24" s="21"/>
      <c r="F24" s="63"/>
      <c r="G24" s="21"/>
    </row>
    <row r="25" spans="1:17" ht="23.25" customHeight="1" thickBot="1" x14ac:dyDescent="0.3">
      <c r="A25" s="269" t="s">
        <v>26</v>
      </c>
      <c r="B25" s="275">
        <f>B20+B21+B22+B23+B24</f>
        <v>18418</v>
      </c>
      <c r="C25" s="275">
        <f t="shared" ref="C25:F25" si="1">C20+C21+C22+C23+C24</f>
        <v>8627</v>
      </c>
      <c r="D25" s="275">
        <f t="shared" si="1"/>
        <v>4511</v>
      </c>
      <c r="E25" s="493">
        <f>D25/C25*100</f>
        <v>52.289324214674856</v>
      </c>
      <c r="F25" s="275">
        <f t="shared" si="1"/>
        <v>7362</v>
      </c>
      <c r="G25" s="493">
        <f>F25/C25*100</f>
        <v>85.336733511069895</v>
      </c>
    </row>
    <row r="26" spans="1:17" ht="15" customHeight="1" x14ac:dyDescent="0.25">
      <c r="E26" s="48"/>
    </row>
    <row r="27" spans="1:17" ht="15" customHeight="1" x14ac:dyDescent="0.25">
      <c r="G27" s="37"/>
    </row>
    <row r="28" spans="1:17" ht="15" customHeight="1" x14ac:dyDescent="0.25">
      <c r="B28" s="31"/>
      <c r="C28" s="32"/>
      <c r="D28" s="32"/>
      <c r="E28" s="32"/>
      <c r="F28" s="33"/>
      <c r="G28" s="32"/>
      <c r="H28" s="33"/>
    </row>
    <row r="29" spans="1:17" ht="15" customHeight="1" x14ac:dyDescent="0.25">
      <c r="B29" s="31"/>
      <c r="C29" s="32"/>
      <c r="D29" s="32"/>
      <c r="E29" s="32"/>
      <c r="F29" s="33"/>
      <c r="G29" s="32"/>
      <c r="H29" s="33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ignoredErrors>
    <ignoredError sqref="B4:F19 B20:D25 F20:F25" numberStoredAsText="1"/>
    <ignoredError sqref="E20:E25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J29" sqref="J29"/>
    </sheetView>
  </sheetViews>
  <sheetFormatPr defaultColWidth="9.140625" defaultRowHeight="12.75" x14ac:dyDescent="0.2"/>
  <cols>
    <col min="1" max="1" width="20.7109375" style="79" customWidth="1"/>
    <col min="2" max="2" width="12.42578125" style="79" customWidth="1"/>
    <col min="3" max="3" width="11.28515625" style="79" customWidth="1"/>
    <col min="4" max="4" width="11.42578125" style="79" customWidth="1"/>
    <col min="5" max="5" width="16.28515625" style="79" customWidth="1"/>
    <col min="6" max="6" width="6.42578125" style="79" customWidth="1"/>
    <col min="7" max="7" width="7" style="79" customWidth="1"/>
    <col min="8" max="8" width="6.7109375" style="79" customWidth="1"/>
    <col min="9" max="9" width="10.5703125" style="79" customWidth="1"/>
    <col min="10" max="10" width="11.7109375" style="79" customWidth="1"/>
    <col min="11" max="11" width="13.140625" style="79" customWidth="1"/>
    <col min="12" max="16384" width="9.140625" style="79"/>
  </cols>
  <sheetData>
    <row r="1" spans="1:13" ht="36" customHeight="1" thickBot="1" x14ac:dyDescent="0.25">
      <c r="A1" s="632" t="s">
        <v>1942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</row>
    <row r="2" spans="1:13" ht="109.5" customHeight="1" thickBot="1" x14ac:dyDescent="0.25">
      <c r="A2" s="265" t="s">
        <v>83</v>
      </c>
      <c r="B2" s="266" t="s">
        <v>116</v>
      </c>
      <c r="C2" s="266" t="s">
        <v>115</v>
      </c>
      <c r="D2" s="266" t="s">
        <v>114</v>
      </c>
      <c r="E2" s="265" t="s">
        <v>113</v>
      </c>
      <c r="F2" s="273" t="s">
        <v>112</v>
      </c>
      <c r="G2" s="273" t="s">
        <v>111</v>
      </c>
      <c r="H2" s="273" t="s">
        <v>110</v>
      </c>
      <c r="I2" s="274" t="s">
        <v>109</v>
      </c>
      <c r="J2" s="266" t="s">
        <v>108</v>
      </c>
      <c r="K2" s="265" t="s">
        <v>107</v>
      </c>
    </row>
    <row r="3" spans="1:13" ht="15.75" customHeight="1" thickTop="1" thickBot="1" x14ac:dyDescent="0.25">
      <c r="A3" s="231">
        <v>1</v>
      </c>
      <c r="B3" s="231">
        <v>2</v>
      </c>
      <c r="C3" s="231">
        <v>3</v>
      </c>
      <c r="D3" s="231">
        <v>4</v>
      </c>
      <c r="E3" s="231">
        <v>5</v>
      </c>
      <c r="F3" s="232">
        <v>6</v>
      </c>
      <c r="G3" s="232">
        <v>7</v>
      </c>
      <c r="H3" s="232">
        <v>8</v>
      </c>
      <c r="I3" s="232">
        <v>9</v>
      </c>
      <c r="J3" s="231">
        <v>10</v>
      </c>
      <c r="K3" s="231">
        <v>11</v>
      </c>
    </row>
    <row r="4" spans="1:13" ht="13.5" thickTop="1" x14ac:dyDescent="0.2">
      <c r="A4" s="223" t="s">
        <v>90</v>
      </c>
      <c r="B4" s="233" t="s">
        <v>493</v>
      </c>
      <c r="C4" s="233" t="s">
        <v>1943</v>
      </c>
      <c r="D4" s="233" t="s">
        <v>1944</v>
      </c>
      <c r="E4" s="466">
        <v>68.12</v>
      </c>
      <c r="F4" s="233" t="s">
        <v>1945</v>
      </c>
      <c r="G4" s="233" t="s">
        <v>1946</v>
      </c>
      <c r="H4" s="233" t="s">
        <v>1947</v>
      </c>
      <c r="I4" s="466">
        <v>0.61</v>
      </c>
      <c r="J4" s="233" t="s">
        <v>1943</v>
      </c>
      <c r="K4" s="466">
        <v>100</v>
      </c>
    </row>
    <row r="5" spans="1:13" x14ac:dyDescent="0.2">
      <c r="A5" s="22" t="s">
        <v>91</v>
      </c>
      <c r="B5" s="156" t="s">
        <v>1948</v>
      </c>
      <c r="C5" s="156" t="s">
        <v>1437</v>
      </c>
      <c r="D5" s="156" t="s">
        <v>1949</v>
      </c>
      <c r="E5" s="481">
        <v>35.049999999999997</v>
      </c>
      <c r="F5" s="156" t="s">
        <v>1950</v>
      </c>
      <c r="G5" s="155" t="s">
        <v>1951</v>
      </c>
      <c r="H5" s="156" t="s">
        <v>1952</v>
      </c>
      <c r="I5" s="467">
        <v>2.12</v>
      </c>
      <c r="J5" s="156" t="s">
        <v>1953</v>
      </c>
      <c r="K5" s="481">
        <v>95.88</v>
      </c>
    </row>
    <row r="6" spans="1:13" x14ac:dyDescent="0.2">
      <c r="A6" s="223" t="s">
        <v>92</v>
      </c>
      <c r="B6" s="234" t="s">
        <v>1954</v>
      </c>
      <c r="C6" s="234" t="s">
        <v>1955</v>
      </c>
      <c r="D6" s="234" t="s">
        <v>1956</v>
      </c>
      <c r="E6" s="482">
        <v>74.290000000000006</v>
      </c>
      <c r="F6" s="233" t="s">
        <v>1957</v>
      </c>
      <c r="G6" s="233" t="s">
        <v>1958</v>
      </c>
      <c r="H6" s="234" t="s">
        <v>1959</v>
      </c>
      <c r="I6" s="482">
        <v>0.67</v>
      </c>
      <c r="J6" s="234" t="s">
        <v>1960</v>
      </c>
      <c r="K6" s="482">
        <v>49.8</v>
      </c>
    </row>
    <row r="7" spans="1:13" x14ac:dyDescent="0.2">
      <c r="A7" s="22" t="s">
        <v>93</v>
      </c>
      <c r="B7" s="156" t="s">
        <v>1961</v>
      </c>
      <c r="C7" s="156" t="s">
        <v>1962</v>
      </c>
      <c r="D7" s="155" t="s">
        <v>1963</v>
      </c>
      <c r="E7" s="481">
        <v>38.1</v>
      </c>
      <c r="F7" s="156" t="s">
        <v>1964</v>
      </c>
      <c r="G7" s="156" t="s">
        <v>1965</v>
      </c>
      <c r="H7" s="156" t="s">
        <v>1966</v>
      </c>
      <c r="I7" s="481">
        <v>2.89</v>
      </c>
      <c r="J7" s="156" t="s">
        <v>1967</v>
      </c>
      <c r="K7" s="481">
        <v>95.24</v>
      </c>
    </row>
    <row r="8" spans="1:13" x14ac:dyDescent="0.2">
      <c r="A8" s="223" t="s">
        <v>94</v>
      </c>
      <c r="B8" s="234" t="s">
        <v>1968</v>
      </c>
      <c r="C8" s="234" t="s">
        <v>1969</v>
      </c>
      <c r="D8" s="234" t="s">
        <v>1970</v>
      </c>
      <c r="E8" s="482">
        <v>85.59</v>
      </c>
      <c r="F8" s="234" t="s">
        <v>1971</v>
      </c>
      <c r="G8" s="233" t="s">
        <v>1972</v>
      </c>
      <c r="H8" s="234" t="s">
        <v>1973</v>
      </c>
      <c r="I8" s="466">
        <v>1.08</v>
      </c>
      <c r="J8" s="234" t="s">
        <v>1422</v>
      </c>
      <c r="K8" s="482">
        <v>81.98</v>
      </c>
    </row>
    <row r="9" spans="1:13" x14ac:dyDescent="0.2">
      <c r="A9" s="22" t="s">
        <v>95</v>
      </c>
      <c r="B9" s="156" t="s">
        <v>1974</v>
      </c>
      <c r="C9" s="156" t="s">
        <v>1975</v>
      </c>
      <c r="D9" s="156" t="s">
        <v>1976</v>
      </c>
      <c r="E9" s="481">
        <v>53.47</v>
      </c>
      <c r="F9" s="155" t="s">
        <v>1977</v>
      </c>
      <c r="G9" s="156" t="s">
        <v>1978</v>
      </c>
      <c r="H9" s="156" t="s">
        <v>1979</v>
      </c>
      <c r="I9" s="481">
        <v>0.57999999999999996</v>
      </c>
      <c r="J9" s="156" t="s">
        <v>1980</v>
      </c>
      <c r="K9" s="481">
        <v>89.01</v>
      </c>
      <c r="L9" s="64"/>
      <c r="M9" s="21"/>
    </row>
    <row r="10" spans="1:13" x14ac:dyDescent="0.2">
      <c r="A10" s="223" t="s">
        <v>96</v>
      </c>
      <c r="B10" s="234" t="s">
        <v>1981</v>
      </c>
      <c r="C10" s="234" t="s">
        <v>1982</v>
      </c>
      <c r="D10" s="233" t="s">
        <v>1983</v>
      </c>
      <c r="E10" s="482">
        <v>27.64</v>
      </c>
      <c r="F10" s="234" t="s">
        <v>1984</v>
      </c>
      <c r="G10" s="234" t="s">
        <v>1985</v>
      </c>
      <c r="H10" s="234" t="s">
        <v>495</v>
      </c>
      <c r="I10" s="466">
        <v>0.16</v>
      </c>
      <c r="J10" s="233" t="s">
        <v>1983</v>
      </c>
      <c r="K10" s="482">
        <v>27.64</v>
      </c>
      <c r="M10" s="79" t="s">
        <v>257</v>
      </c>
    </row>
    <row r="11" spans="1:13" x14ac:dyDescent="0.2">
      <c r="A11" s="22" t="s">
        <v>97</v>
      </c>
      <c r="B11" s="155" t="s">
        <v>1986</v>
      </c>
      <c r="C11" s="155" t="s">
        <v>1987</v>
      </c>
      <c r="D11" s="155" t="s">
        <v>1988</v>
      </c>
      <c r="E11" s="467">
        <v>42.96</v>
      </c>
      <c r="F11" s="155" t="s">
        <v>1989</v>
      </c>
      <c r="G11" s="155" t="s">
        <v>1946</v>
      </c>
      <c r="H11" s="155" t="s">
        <v>1990</v>
      </c>
      <c r="I11" s="467">
        <v>1.61</v>
      </c>
      <c r="J11" s="155" t="s">
        <v>1987</v>
      </c>
      <c r="K11" s="467">
        <v>100</v>
      </c>
    </row>
    <row r="12" spans="1:13" x14ac:dyDescent="0.2">
      <c r="A12" s="223" t="s">
        <v>98</v>
      </c>
      <c r="B12" s="234" t="s">
        <v>1991</v>
      </c>
      <c r="C12" s="234" t="s">
        <v>1992</v>
      </c>
      <c r="D12" s="234" t="s">
        <v>1993</v>
      </c>
      <c r="E12" s="482">
        <v>74.56</v>
      </c>
      <c r="F12" s="234" t="s">
        <v>455</v>
      </c>
      <c r="G12" s="234" t="s">
        <v>1978</v>
      </c>
      <c r="H12" s="234" t="s">
        <v>1994</v>
      </c>
      <c r="I12" s="482">
        <v>0.56000000000000005</v>
      </c>
      <c r="J12" s="234" t="s">
        <v>1481</v>
      </c>
      <c r="K12" s="482">
        <v>63.82</v>
      </c>
    </row>
    <row r="13" spans="1:13" x14ac:dyDescent="0.2">
      <c r="A13" s="22" t="s">
        <v>99</v>
      </c>
      <c r="B13" s="156" t="s">
        <v>1427</v>
      </c>
      <c r="C13" s="156" t="s">
        <v>1995</v>
      </c>
      <c r="D13" s="156" t="s">
        <v>1996</v>
      </c>
      <c r="E13" s="481">
        <v>62.79</v>
      </c>
      <c r="F13" s="156" t="s">
        <v>1997</v>
      </c>
      <c r="G13" s="156" t="s">
        <v>462</v>
      </c>
      <c r="H13" s="156" t="s">
        <v>494</v>
      </c>
      <c r="I13" s="481">
        <v>1.77</v>
      </c>
      <c r="J13" s="156" t="s">
        <v>1995</v>
      </c>
      <c r="K13" s="467">
        <v>100</v>
      </c>
    </row>
    <row r="14" spans="1:13" x14ac:dyDescent="0.2">
      <c r="A14" s="223" t="s">
        <v>100</v>
      </c>
      <c r="B14" s="233" t="s">
        <v>1998</v>
      </c>
      <c r="C14" s="233" t="s">
        <v>1999</v>
      </c>
      <c r="D14" s="233" t="s">
        <v>2000</v>
      </c>
      <c r="E14" s="466">
        <v>63.12</v>
      </c>
      <c r="F14" s="233" t="s">
        <v>2001</v>
      </c>
      <c r="G14" s="233" t="s">
        <v>2002</v>
      </c>
      <c r="H14" s="233" t="s">
        <v>2003</v>
      </c>
      <c r="I14" s="466">
        <v>0.86</v>
      </c>
      <c r="J14" s="233" t="s">
        <v>1999</v>
      </c>
      <c r="K14" s="466">
        <v>100</v>
      </c>
    </row>
    <row r="15" spans="1:13" x14ac:dyDescent="0.2">
      <c r="A15" s="22" t="s">
        <v>101</v>
      </c>
      <c r="B15" s="156" t="s">
        <v>2004</v>
      </c>
      <c r="C15" s="156" t="s">
        <v>1999</v>
      </c>
      <c r="D15" s="156" t="s">
        <v>2005</v>
      </c>
      <c r="E15" s="481">
        <v>63.3</v>
      </c>
      <c r="F15" s="156" t="s">
        <v>2006</v>
      </c>
      <c r="G15" s="155" t="s">
        <v>460</v>
      </c>
      <c r="H15" s="156" t="s">
        <v>2007</v>
      </c>
      <c r="I15" s="467">
        <v>1.18</v>
      </c>
      <c r="J15" s="156" t="s">
        <v>2008</v>
      </c>
      <c r="K15" s="481">
        <v>72.7</v>
      </c>
    </row>
    <row r="16" spans="1:13" x14ac:dyDescent="0.2">
      <c r="A16" s="223" t="s">
        <v>102</v>
      </c>
      <c r="B16" s="233" t="s">
        <v>2009</v>
      </c>
      <c r="C16" s="233" t="s">
        <v>2010</v>
      </c>
      <c r="D16" s="233" t="s">
        <v>498</v>
      </c>
      <c r="E16" s="466">
        <v>0</v>
      </c>
      <c r="F16" s="233" t="s">
        <v>498</v>
      </c>
      <c r="G16" s="233" t="s">
        <v>498</v>
      </c>
      <c r="H16" s="233" t="s">
        <v>498</v>
      </c>
      <c r="I16" s="466">
        <v>0</v>
      </c>
      <c r="J16" s="233" t="s">
        <v>2010</v>
      </c>
      <c r="K16" s="466">
        <v>100</v>
      </c>
    </row>
    <row r="17" spans="1:14" x14ac:dyDescent="0.2">
      <c r="A17" s="22" t="s">
        <v>103</v>
      </c>
      <c r="B17" s="155" t="s">
        <v>2007</v>
      </c>
      <c r="C17" s="155" t="s">
        <v>2011</v>
      </c>
      <c r="D17" s="155" t="s">
        <v>2012</v>
      </c>
      <c r="E17" s="467">
        <v>25.81</v>
      </c>
      <c r="F17" s="155" t="s">
        <v>2013</v>
      </c>
      <c r="G17" s="155" t="s">
        <v>2014</v>
      </c>
      <c r="H17" s="155" t="s">
        <v>1946</v>
      </c>
      <c r="I17" s="467">
        <v>1.26</v>
      </c>
      <c r="J17" s="155" t="s">
        <v>2011</v>
      </c>
      <c r="K17" s="467">
        <v>100</v>
      </c>
    </row>
    <row r="18" spans="1:14" x14ac:dyDescent="0.2">
      <c r="A18" s="223" t="s">
        <v>104</v>
      </c>
      <c r="B18" s="234" t="s">
        <v>2015</v>
      </c>
      <c r="C18" s="234" t="s">
        <v>2016</v>
      </c>
      <c r="D18" s="234" t="s">
        <v>2017</v>
      </c>
      <c r="E18" s="482">
        <v>80.36</v>
      </c>
      <c r="F18" s="234" t="s">
        <v>2018</v>
      </c>
      <c r="G18" s="234" t="s">
        <v>1985</v>
      </c>
      <c r="H18" s="234" t="s">
        <v>1984</v>
      </c>
      <c r="I18" s="482">
        <v>0.79</v>
      </c>
      <c r="J18" s="234" t="s">
        <v>2016</v>
      </c>
      <c r="K18" s="466">
        <v>100</v>
      </c>
    </row>
    <row r="19" spans="1:14" x14ac:dyDescent="0.2">
      <c r="A19" s="22" t="s">
        <v>105</v>
      </c>
      <c r="B19" s="156" t="s">
        <v>2019</v>
      </c>
      <c r="C19" s="156" t="s">
        <v>2020</v>
      </c>
      <c r="D19" s="156" t="s">
        <v>2021</v>
      </c>
      <c r="E19" s="481">
        <v>38.869999999999997</v>
      </c>
      <c r="F19" s="156" t="s">
        <v>1980</v>
      </c>
      <c r="G19" s="156" t="s">
        <v>1988</v>
      </c>
      <c r="H19" s="156" t="s">
        <v>2022</v>
      </c>
      <c r="I19" s="481">
        <v>1.05</v>
      </c>
      <c r="J19" s="155" t="s">
        <v>2023</v>
      </c>
      <c r="K19" s="481">
        <v>93.8</v>
      </c>
    </row>
    <row r="20" spans="1:14" ht="26.45" customHeight="1" x14ac:dyDescent="0.2">
      <c r="A20" s="572" t="s">
        <v>106</v>
      </c>
      <c r="B20" s="573">
        <f>B4+B5+B6+B7+B8+B9+B10+B11+B12+B13+B14+B15+B16+B17+B18+B19</f>
        <v>17300</v>
      </c>
      <c r="C20" s="573">
        <f>C4+C5+C6+C7+C8+C9+C10+C11+C12+C13+C14+C15+C16+C17+C18+C19</f>
        <v>7294</v>
      </c>
      <c r="D20" s="573">
        <f>D4+D5+D6+D7+D8+D9+D10+D11+D12+D13+D14+D15+D16+D17+D18+D19</f>
        <v>4154</v>
      </c>
      <c r="E20" s="577">
        <f>D20/C20*100</f>
        <v>56.950918563202634</v>
      </c>
      <c r="F20" s="573">
        <f t="shared" ref="F20:H20" si="0">F4+F5+F6+F7+F8+F9+F10+F11+F12+F13+F14+F15+F16+F17+F18+F19</f>
        <v>4192</v>
      </c>
      <c r="G20" s="573">
        <f t="shared" si="0"/>
        <v>612</v>
      </c>
      <c r="H20" s="573">
        <f t="shared" si="0"/>
        <v>3025</v>
      </c>
      <c r="I20" s="578">
        <f>AVERAGE(I4:I19)</f>
        <v>1.0743749999999999</v>
      </c>
      <c r="J20" s="573">
        <f>J4+J5+J6+J7+J8+J9+J10+J11+J12+J13+J14+J15+J16+J17+J18+J19</f>
        <v>5868</v>
      </c>
      <c r="K20" s="577">
        <f>J20/C20*100</f>
        <v>80.449684672333419</v>
      </c>
      <c r="N20" s="79" t="s">
        <v>257</v>
      </c>
    </row>
    <row r="21" spans="1:14" ht="24" customHeight="1" x14ac:dyDescent="0.2">
      <c r="A21" s="56" t="s">
        <v>24</v>
      </c>
      <c r="B21" s="138">
        <v>205</v>
      </c>
      <c r="C21" s="138">
        <v>53</v>
      </c>
      <c r="D21" s="138">
        <v>10</v>
      </c>
      <c r="E21" s="483">
        <v>18.87</v>
      </c>
      <c r="F21" s="138">
        <v>22</v>
      </c>
      <c r="G21" s="138">
        <v>15</v>
      </c>
      <c r="H21" s="138">
        <v>45</v>
      </c>
      <c r="I21" s="486">
        <v>1.55</v>
      </c>
      <c r="J21" s="138">
        <v>17</v>
      </c>
      <c r="K21" s="483">
        <v>32.08</v>
      </c>
    </row>
    <row r="22" spans="1:14" ht="41.25" customHeight="1" x14ac:dyDescent="0.2">
      <c r="A22" s="235" t="s">
        <v>318</v>
      </c>
      <c r="B22" s="487">
        <v>68</v>
      </c>
      <c r="C22" s="487">
        <v>66</v>
      </c>
      <c r="D22" s="487">
        <v>19</v>
      </c>
      <c r="E22" s="488">
        <v>28.79</v>
      </c>
      <c r="F22" s="487">
        <v>63</v>
      </c>
      <c r="G22" s="487">
        <v>22</v>
      </c>
      <c r="H22" s="487">
        <v>45</v>
      </c>
      <c r="I22" s="488">
        <v>1.97</v>
      </c>
      <c r="J22" s="487">
        <v>41</v>
      </c>
      <c r="K22" s="488">
        <v>62.12</v>
      </c>
    </row>
    <row r="23" spans="1:14" x14ac:dyDescent="0.2">
      <c r="A23" s="80" t="s">
        <v>23</v>
      </c>
      <c r="B23" s="476"/>
      <c r="C23" s="476"/>
      <c r="D23" s="476"/>
      <c r="E23" s="489"/>
      <c r="F23" s="476"/>
      <c r="G23" s="490"/>
      <c r="H23" s="476"/>
      <c r="I23" s="491"/>
      <c r="J23" s="490"/>
      <c r="K23" s="489"/>
    </row>
    <row r="24" spans="1:14" ht="19.5" customHeight="1" x14ac:dyDescent="0.2">
      <c r="A24" s="576" t="s">
        <v>25</v>
      </c>
      <c r="B24" s="65"/>
      <c r="C24" s="65"/>
      <c r="D24" s="65"/>
      <c r="E24" s="21"/>
      <c r="F24" s="63"/>
      <c r="G24" s="25"/>
      <c r="H24" s="65"/>
      <c r="I24" s="579"/>
      <c r="J24" s="25"/>
      <c r="K24" s="21"/>
    </row>
    <row r="25" spans="1:14" ht="19.5" customHeight="1" thickBot="1" x14ac:dyDescent="0.25">
      <c r="A25" s="269" t="s">
        <v>26</v>
      </c>
      <c r="B25" s="275">
        <f>B20+B21+B22+B23+B24</f>
        <v>17573</v>
      </c>
      <c r="C25" s="275">
        <f t="shared" ref="C25:D25" si="1">C20+C21+C22+C23+C24</f>
        <v>7413</v>
      </c>
      <c r="D25" s="275">
        <f t="shared" si="1"/>
        <v>4183</v>
      </c>
      <c r="E25" s="493">
        <f>D25/C25*100</f>
        <v>56.427896937811951</v>
      </c>
      <c r="F25" s="275">
        <f t="shared" ref="F25:H25" si="2">F20+F21+F22+F23+F24</f>
        <v>4277</v>
      </c>
      <c r="G25" s="275">
        <f t="shared" si="2"/>
        <v>649</v>
      </c>
      <c r="H25" s="275">
        <f t="shared" si="2"/>
        <v>3115</v>
      </c>
      <c r="I25" s="583">
        <f>20.7/18</f>
        <v>1.1499999999999999</v>
      </c>
      <c r="J25" s="275">
        <f>J20+J21+J22+J23+J24</f>
        <v>5926</v>
      </c>
      <c r="K25" s="493">
        <f>J25/C25*100</f>
        <v>79.94064481316606</v>
      </c>
    </row>
    <row r="26" spans="1:14" x14ac:dyDescent="0.2">
      <c r="B26" s="4"/>
      <c r="C26" s="28"/>
      <c r="D26" s="28"/>
      <c r="E26" s="28"/>
      <c r="F26" s="29"/>
      <c r="G26" s="28"/>
      <c r="H26" s="28"/>
      <c r="I26" s="28"/>
      <c r="J26" s="29"/>
      <c r="K26" s="28"/>
      <c r="L26" s="29"/>
    </row>
    <row r="27" spans="1:14" x14ac:dyDescent="0.2">
      <c r="B27" s="31"/>
      <c r="C27" s="32"/>
      <c r="D27" s="32"/>
      <c r="E27" s="32"/>
      <c r="F27" s="33"/>
      <c r="G27" s="32"/>
      <c r="H27" s="32"/>
      <c r="I27" s="32"/>
      <c r="J27" s="33"/>
      <c r="K27" s="32"/>
      <c r="L27" s="33"/>
    </row>
    <row r="28" spans="1:14" x14ac:dyDescent="0.2">
      <c r="B28" s="31"/>
      <c r="C28" s="32"/>
      <c r="D28" s="32"/>
      <c r="E28" s="32"/>
      <c r="F28" s="33"/>
      <c r="G28" s="32"/>
      <c r="H28" s="32"/>
      <c r="I28" s="32"/>
      <c r="J28" s="33"/>
      <c r="K28" s="32"/>
      <c r="L28" s="33"/>
    </row>
    <row r="29" spans="1:14" x14ac:dyDescent="0.2">
      <c r="B29" s="31"/>
      <c r="C29" s="32"/>
      <c r="D29" s="32"/>
      <c r="E29" s="32"/>
      <c r="F29" s="33"/>
      <c r="G29" s="32"/>
      <c r="H29" s="32"/>
      <c r="I29" s="32"/>
      <c r="J29" s="33"/>
      <c r="K29" s="32"/>
      <c r="L29" s="33"/>
    </row>
    <row r="30" spans="1:14" x14ac:dyDescent="0.2">
      <c r="B30" s="31"/>
      <c r="C30" s="32"/>
      <c r="D30" s="32"/>
      <c r="E30" s="32"/>
      <c r="F30" s="33"/>
      <c r="G30" s="32"/>
      <c r="H30" s="32"/>
      <c r="I30" s="32"/>
      <c r="J30" s="33"/>
      <c r="K30" s="32"/>
      <c r="L30" s="33"/>
    </row>
    <row r="31" spans="1:14" x14ac:dyDescent="0.2">
      <c r="B31" s="31"/>
      <c r="C31" s="32"/>
      <c r="D31" s="32"/>
      <c r="E31" s="32"/>
      <c r="F31" s="33"/>
      <c r="G31" s="32"/>
      <c r="H31" s="32"/>
      <c r="I31" s="32"/>
      <c r="J31" s="33"/>
      <c r="K31" s="32"/>
      <c r="L31" s="33"/>
    </row>
    <row r="32" spans="1:14" x14ac:dyDescent="0.2">
      <c r="B32" s="31"/>
      <c r="C32" s="32"/>
      <c r="D32" s="32"/>
      <c r="E32" s="32"/>
      <c r="F32" s="33"/>
      <c r="G32" s="32"/>
      <c r="H32" s="32"/>
      <c r="I32" s="32"/>
      <c r="J32" s="33"/>
      <c r="K32" s="32"/>
      <c r="L32" s="33"/>
    </row>
    <row r="33" spans="2:12" ht="15" customHeight="1" x14ac:dyDescent="0.2">
      <c r="B33" s="31"/>
      <c r="C33" s="32"/>
      <c r="D33" s="32"/>
      <c r="E33" s="32"/>
      <c r="F33" s="33"/>
      <c r="G33" s="32"/>
      <c r="H33" s="32"/>
      <c r="I33" s="32"/>
      <c r="J33" s="33"/>
      <c r="K33" s="32"/>
      <c r="L33" s="33"/>
    </row>
    <row r="34" spans="2:12" ht="15" customHeight="1" x14ac:dyDescent="0.2">
      <c r="B34" s="31"/>
      <c r="C34" s="32"/>
      <c r="D34" s="32"/>
      <c r="E34" s="32"/>
      <c r="F34" s="33"/>
      <c r="G34" s="32"/>
      <c r="H34" s="32"/>
      <c r="I34" s="32"/>
      <c r="J34" s="33"/>
      <c r="K34" s="32"/>
      <c r="L34" s="33"/>
    </row>
    <row r="35" spans="2:12" ht="15" customHeight="1" x14ac:dyDescent="0.2">
      <c r="B35" s="31"/>
      <c r="C35" s="32"/>
      <c r="D35" s="32"/>
      <c r="E35" s="32"/>
      <c r="F35" s="33"/>
      <c r="G35" s="32"/>
      <c r="H35" s="32"/>
      <c r="I35" s="32"/>
      <c r="J35" s="33"/>
      <c r="K35" s="32"/>
      <c r="L35" s="33"/>
    </row>
    <row r="36" spans="2:12" ht="15" customHeight="1" x14ac:dyDescent="0.2">
      <c r="B36" s="31"/>
      <c r="C36" s="32"/>
      <c r="D36" s="32"/>
      <c r="E36" s="32"/>
      <c r="F36" s="33"/>
      <c r="G36" s="32"/>
      <c r="H36" s="32"/>
      <c r="I36" s="32"/>
      <c r="J36" s="33"/>
      <c r="K36" s="32"/>
      <c r="L36" s="33"/>
    </row>
    <row r="37" spans="2:12" ht="15" customHeight="1" x14ac:dyDescent="0.2">
      <c r="B37" s="31"/>
      <c r="C37" s="32"/>
      <c r="D37" s="32"/>
      <c r="E37" s="32"/>
      <c r="F37" s="33"/>
      <c r="G37" s="32"/>
      <c r="H37" s="32"/>
      <c r="I37" s="32"/>
      <c r="J37" s="33"/>
      <c r="K37" s="32"/>
      <c r="L37" s="33"/>
    </row>
    <row r="38" spans="2:12" ht="15" customHeight="1" x14ac:dyDescent="0.2">
      <c r="B38" s="31"/>
      <c r="C38" s="32"/>
      <c r="D38" s="32"/>
      <c r="E38" s="32"/>
      <c r="F38" s="33"/>
      <c r="G38" s="32"/>
      <c r="H38" s="32"/>
      <c r="I38" s="32"/>
      <c r="J38" s="33"/>
      <c r="K38" s="32"/>
      <c r="L38" s="33"/>
    </row>
    <row r="39" spans="2:12" x14ac:dyDescent="0.2">
      <c r="B39" s="31"/>
      <c r="C39" s="32"/>
      <c r="D39" s="32"/>
      <c r="E39" s="32"/>
      <c r="F39" s="33"/>
      <c r="G39" s="32"/>
      <c r="H39" s="32"/>
      <c r="I39" s="32"/>
      <c r="J39" s="33"/>
      <c r="K39" s="32"/>
      <c r="L39" s="33"/>
    </row>
    <row r="40" spans="2:12" x14ac:dyDescent="0.2">
      <c r="B40" s="31"/>
      <c r="C40" s="32"/>
      <c r="D40" s="32"/>
      <c r="E40" s="32"/>
      <c r="F40" s="33"/>
      <c r="G40" s="32"/>
      <c r="H40" s="32"/>
      <c r="I40" s="32"/>
      <c r="J40" s="33"/>
      <c r="K40" s="32"/>
      <c r="L40" s="33"/>
    </row>
    <row r="41" spans="2:12" x14ac:dyDescent="0.2">
      <c r="B41" s="31"/>
      <c r="C41" s="32"/>
      <c r="D41" s="32"/>
      <c r="E41" s="32"/>
      <c r="F41" s="33"/>
      <c r="G41" s="32"/>
      <c r="H41" s="32"/>
      <c r="I41" s="32"/>
      <c r="J41" s="33"/>
      <c r="K41" s="32"/>
      <c r="L41" s="33"/>
    </row>
    <row r="42" spans="2:12" x14ac:dyDescent="0.2">
      <c r="B42" s="31"/>
      <c r="C42" s="32"/>
      <c r="D42" s="32"/>
      <c r="E42" s="32"/>
      <c r="F42" s="33"/>
      <c r="G42" s="32"/>
      <c r="H42" s="32"/>
      <c r="I42" s="32"/>
      <c r="J42" s="33"/>
      <c r="K42" s="32"/>
      <c r="L42" s="33"/>
    </row>
    <row r="43" spans="2:12" x14ac:dyDescent="0.2">
      <c r="B43" s="31"/>
      <c r="C43" s="32"/>
      <c r="D43" s="32"/>
      <c r="E43" s="32"/>
      <c r="F43" s="33"/>
      <c r="G43" s="32"/>
      <c r="H43" s="32"/>
      <c r="I43" s="32"/>
      <c r="J43" s="33"/>
      <c r="K43" s="32"/>
      <c r="L43" s="33"/>
    </row>
    <row r="44" spans="2:12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</sheetData>
  <mergeCells count="1">
    <mergeCell ref="A1: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4 B5:B14 C4:J19 B15:B19 C21:J24 C20:D20 F20:H20 C25:D25 F25:H25 J20 J25" numberStoredAsText="1"/>
    <ignoredError sqref="E20 E25 I20 I25" numberStoredAsText="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C17" sqref="C17"/>
    </sheetView>
  </sheetViews>
  <sheetFormatPr defaultColWidth="9.140625" defaultRowHeight="15" x14ac:dyDescent="0.25"/>
  <cols>
    <col min="1" max="1" width="25.85546875" style="20" customWidth="1"/>
    <col min="2" max="2" width="15.28515625" style="20" customWidth="1"/>
    <col min="3" max="4" width="18.28515625" style="20" customWidth="1"/>
    <col min="5" max="5" width="17.42578125" style="20" customWidth="1"/>
    <col min="6" max="6" width="27.7109375" style="20" customWidth="1"/>
    <col min="7" max="16384" width="9.140625" style="20"/>
  </cols>
  <sheetData>
    <row r="1" spans="1:11" ht="30.75" customHeight="1" thickBot="1" x14ac:dyDescent="0.3">
      <c r="A1" s="630" t="s">
        <v>2024</v>
      </c>
      <c r="B1" s="631"/>
      <c r="C1" s="631"/>
      <c r="D1" s="631"/>
      <c r="E1" s="631"/>
      <c r="F1" s="631"/>
    </row>
    <row r="2" spans="1:11" ht="111.75" customHeight="1" thickBot="1" x14ac:dyDescent="0.3">
      <c r="A2" s="265" t="s">
        <v>83</v>
      </c>
      <c r="B2" s="266" t="s">
        <v>121</v>
      </c>
      <c r="C2" s="266" t="s">
        <v>120</v>
      </c>
      <c r="D2" s="266" t="s">
        <v>119</v>
      </c>
      <c r="E2" s="266" t="s">
        <v>118</v>
      </c>
      <c r="F2" s="265" t="s">
        <v>117</v>
      </c>
    </row>
    <row r="3" spans="1:11" ht="15.75" customHeight="1" thickTop="1" thickBo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</row>
    <row r="4" spans="1:11" ht="15.75" thickTop="1" x14ac:dyDescent="0.25">
      <c r="A4" s="223" t="s">
        <v>90</v>
      </c>
      <c r="B4" s="233" t="s">
        <v>2025</v>
      </c>
      <c r="C4" s="233" t="s">
        <v>2026</v>
      </c>
      <c r="D4" s="233" t="s">
        <v>2027</v>
      </c>
      <c r="E4" s="233" t="s">
        <v>2027</v>
      </c>
      <c r="F4" s="466">
        <v>100</v>
      </c>
    </row>
    <row r="5" spans="1:11" x14ac:dyDescent="0.25">
      <c r="A5" s="22" t="s">
        <v>91</v>
      </c>
      <c r="B5" s="156" t="s">
        <v>2028</v>
      </c>
      <c r="C5" s="156" t="s">
        <v>2029</v>
      </c>
      <c r="D5" s="156" t="s">
        <v>2030</v>
      </c>
      <c r="E5" s="156" t="s">
        <v>2031</v>
      </c>
      <c r="F5" s="481">
        <v>55.82</v>
      </c>
    </row>
    <row r="6" spans="1:11" x14ac:dyDescent="0.25">
      <c r="A6" s="223" t="s">
        <v>92</v>
      </c>
      <c r="B6" s="234" t="s">
        <v>2032</v>
      </c>
      <c r="C6" s="234" t="s">
        <v>1450</v>
      </c>
      <c r="D6" s="234" t="s">
        <v>2007</v>
      </c>
      <c r="E6" s="233" t="s">
        <v>2033</v>
      </c>
      <c r="F6" s="482">
        <v>76.58</v>
      </c>
      <c r="G6" s="64"/>
      <c r="H6" s="64"/>
      <c r="I6" s="64"/>
      <c r="J6" s="64"/>
      <c r="K6" s="64"/>
    </row>
    <row r="7" spans="1:11" x14ac:dyDescent="0.25">
      <c r="A7" s="22" t="s">
        <v>93</v>
      </c>
      <c r="B7" s="156" t="s">
        <v>2034</v>
      </c>
      <c r="C7" s="156" t="s">
        <v>461</v>
      </c>
      <c r="D7" s="156" t="s">
        <v>2035</v>
      </c>
      <c r="E7" s="156" t="s">
        <v>2036</v>
      </c>
      <c r="F7" s="481">
        <v>72.22</v>
      </c>
    </row>
    <row r="8" spans="1:11" x14ac:dyDescent="0.25">
      <c r="A8" s="223" t="s">
        <v>94</v>
      </c>
      <c r="B8" s="234" t="s">
        <v>2037</v>
      </c>
      <c r="C8" s="234" t="s">
        <v>2038</v>
      </c>
      <c r="D8" s="234" t="s">
        <v>1971</v>
      </c>
      <c r="E8" s="233" t="s">
        <v>2039</v>
      </c>
      <c r="F8" s="482">
        <v>78.209999999999994</v>
      </c>
    </row>
    <row r="9" spans="1:11" x14ac:dyDescent="0.25">
      <c r="A9" s="22" t="s">
        <v>95</v>
      </c>
      <c r="B9" s="156" t="s">
        <v>2040</v>
      </c>
      <c r="C9" s="156" t="s">
        <v>2041</v>
      </c>
      <c r="D9" s="156" t="s">
        <v>2042</v>
      </c>
      <c r="E9" s="156" t="s">
        <v>2043</v>
      </c>
      <c r="F9" s="481">
        <v>56.18</v>
      </c>
    </row>
    <row r="10" spans="1:11" x14ac:dyDescent="0.25">
      <c r="A10" s="223" t="s">
        <v>96</v>
      </c>
      <c r="B10" s="234" t="s">
        <v>2044</v>
      </c>
      <c r="C10" s="234" t="s">
        <v>1982</v>
      </c>
      <c r="D10" s="234" t="s">
        <v>1965</v>
      </c>
      <c r="E10" s="234" t="s">
        <v>1965</v>
      </c>
      <c r="F10" s="466">
        <v>100</v>
      </c>
    </row>
    <row r="11" spans="1:11" x14ac:dyDescent="0.25">
      <c r="A11" s="22" t="s">
        <v>97</v>
      </c>
      <c r="B11" s="156"/>
      <c r="C11" s="156"/>
      <c r="D11" s="156"/>
      <c r="E11" s="156"/>
      <c r="F11" s="481"/>
    </row>
    <row r="12" spans="1:11" x14ac:dyDescent="0.25">
      <c r="A12" s="223" t="s">
        <v>98</v>
      </c>
      <c r="B12" s="234" t="s">
        <v>2045</v>
      </c>
      <c r="C12" s="233" t="s">
        <v>2046</v>
      </c>
      <c r="D12" s="233" t="s">
        <v>2047</v>
      </c>
      <c r="E12" s="234" t="s">
        <v>1997</v>
      </c>
      <c r="F12" s="482">
        <v>46.77</v>
      </c>
    </row>
    <row r="13" spans="1:11" x14ac:dyDescent="0.25">
      <c r="A13" s="22" t="s">
        <v>99</v>
      </c>
      <c r="B13" s="155" t="s">
        <v>2048</v>
      </c>
      <c r="C13" s="155" t="s">
        <v>1984</v>
      </c>
      <c r="D13" s="155" t="s">
        <v>1958</v>
      </c>
      <c r="E13" s="155" t="s">
        <v>1958</v>
      </c>
      <c r="F13" s="467">
        <v>100</v>
      </c>
    </row>
    <row r="14" spans="1:11" x14ac:dyDescent="0.25">
      <c r="A14" s="223" t="s">
        <v>100</v>
      </c>
      <c r="B14" s="234" t="s">
        <v>2049</v>
      </c>
      <c r="C14" s="234" t="s">
        <v>1422</v>
      </c>
      <c r="D14" s="234" t="s">
        <v>1973</v>
      </c>
      <c r="E14" s="233" t="s">
        <v>458</v>
      </c>
      <c r="F14" s="482">
        <v>45.29</v>
      </c>
    </row>
    <row r="15" spans="1:11" x14ac:dyDescent="0.25">
      <c r="A15" s="22" t="s">
        <v>101</v>
      </c>
      <c r="B15" s="155" t="s">
        <v>2050</v>
      </c>
      <c r="C15" s="156" t="s">
        <v>1486</v>
      </c>
      <c r="D15" s="156" t="s">
        <v>2051</v>
      </c>
      <c r="E15" s="156" t="s">
        <v>2052</v>
      </c>
      <c r="F15" s="481">
        <v>38.79</v>
      </c>
    </row>
    <row r="16" spans="1:11" x14ac:dyDescent="0.25">
      <c r="A16" s="223" t="s">
        <v>102</v>
      </c>
      <c r="B16" s="236">
        <v>279</v>
      </c>
      <c r="C16" s="236">
        <v>0</v>
      </c>
      <c r="D16" s="236">
        <v>0</v>
      </c>
      <c r="E16" s="236">
        <v>0</v>
      </c>
      <c r="F16" s="484">
        <v>0</v>
      </c>
    </row>
    <row r="17" spans="1:12" x14ac:dyDescent="0.25">
      <c r="A17" s="22" t="s">
        <v>103</v>
      </c>
      <c r="B17" s="155" t="s">
        <v>2053</v>
      </c>
      <c r="C17" s="156" t="s">
        <v>2011</v>
      </c>
      <c r="D17" s="155" t="s">
        <v>2027</v>
      </c>
      <c r="E17" s="156" t="s">
        <v>2018</v>
      </c>
      <c r="F17" s="481">
        <v>70</v>
      </c>
    </row>
    <row r="18" spans="1:12" x14ac:dyDescent="0.25">
      <c r="A18" s="223" t="s">
        <v>104</v>
      </c>
      <c r="B18" s="234" t="s">
        <v>1986</v>
      </c>
      <c r="C18" s="234" t="s">
        <v>2002</v>
      </c>
      <c r="D18" s="234" t="s">
        <v>2017</v>
      </c>
      <c r="E18" s="234" t="s">
        <v>1978</v>
      </c>
      <c r="F18" s="482">
        <v>42.22</v>
      </c>
    </row>
    <row r="19" spans="1:12" x14ac:dyDescent="0.25">
      <c r="A19" s="22" t="s">
        <v>105</v>
      </c>
      <c r="B19" s="156" t="s">
        <v>2054</v>
      </c>
      <c r="C19" s="156" t="s">
        <v>2055</v>
      </c>
      <c r="D19" s="156" t="s">
        <v>2056</v>
      </c>
      <c r="E19" s="156" t="s">
        <v>2057</v>
      </c>
      <c r="F19" s="481">
        <v>90.4</v>
      </c>
    </row>
    <row r="20" spans="1:12" ht="18" customHeight="1" x14ac:dyDescent="0.25">
      <c r="A20" s="580" t="s">
        <v>106</v>
      </c>
      <c r="B20" s="581">
        <f>B4+B5+B6+B7+B8+B9+B10+B11+B12+B13+B14+B15+B16+B17+B18+B19</f>
        <v>16430</v>
      </c>
      <c r="C20" s="581">
        <f>C4+C5+C6+C7+C8+C9+C10+C11+C12+C13+C14+C15+C16+C17+C18+C19</f>
        <v>5064</v>
      </c>
      <c r="D20" s="581">
        <f>D4+D5+D6+D7+D8+D9+D10+D11+D12+D13+D14+D15+D16+D17+D18+D19</f>
        <v>1996</v>
      </c>
      <c r="E20" s="581">
        <f>E4+E5+E6+E7+E8+E9+E10+E11+E12+E13+E14+E15+E16+E17+E18+E19</f>
        <v>1259</v>
      </c>
      <c r="F20" s="582">
        <f>E20/D20*100</f>
        <v>63.076152304609224</v>
      </c>
      <c r="G20" s="24"/>
      <c r="H20" s="24"/>
      <c r="I20" s="24"/>
      <c r="J20" s="24"/>
      <c r="K20" s="24"/>
      <c r="L20" s="24"/>
    </row>
    <row r="21" spans="1:12" x14ac:dyDescent="0.25">
      <c r="A21" s="56" t="s">
        <v>24</v>
      </c>
      <c r="B21" s="57">
        <v>79</v>
      </c>
      <c r="C21" s="57">
        <v>10</v>
      </c>
      <c r="D21" s="57">
        <v>37</v>
      </c>
      <c r="E21" s="57">
        <v>22</v>
      </c>
      <c r="F21" s="57">
        <v>59.46</v>
      </c>
      <c r="G21" s="52"/>
      <c r="H21" s="16"/>
      <c r="I21" s="16"/>
      <c r="J21" s="52"/>
      <c r="K21" s="16"/>
      <c r="L21" s="24"/>
    </row>
    <row r="22" spans="1:12" ht="46.5" customHeight="1" x14ac:dyDescent="0.25">
      <c r="A22" s="235" t="s">
        <v>318</v>
      </c>
      <c r="B22" s="237">
        <v>44</v>
      </c>
      <c r="C22" s="237">
        <v>37</v>
      </c>
      <c r="D22" s="237">
        <v>14</v>
      </c>
      <c r="E22" s="237">
        <v>9</v>
      </c>
      <c r="F22" s="485">
        <v>64.290000000000006</v>
      </c>
      <c r="G22" s="52"/>
      <c r="H22" s="16"/>
      <c r="I22" s="16"/>
      <c r="J22" s="52"/>
      <c r="K22" s="16"/>
      <c r="L22" s="24"/>
    </row>
    <row r="23" spans="1:12" x14ac:dyDescent="0.25">
      <c r="A23" s="58" t="s">
        <v>23</v>
      </c>
      <c r="B23" s="62"/>
      <c r="C23" s="62"/>
      <c r="D23" s="62"/>
      <c r="E23" s="61"/>
      <c r="F23" s="69"/>
      <c r="G23" s="61"/>
      <c r="H23" s="62"/>
      <c r="I23" s="62"/>
      <c r="J23" s="61"/>
      <c r="K23" s="62"/>
      <c r="L23" s="24"/>
    </row>
    <row r="24" spans="1:12" ht="20.25" customHeight="1" x14ac:dyDescent="0.25">
      <c r="A24" s="576" t="s">
        <v>25</v>
      </c>
      <c r="B24" s="65"/>
      <c r="C24" s="65"/>
      <c r="D24" s="65"/>
      <c r="E24" s="25"/>
      <c r="F24" s="21"/>
      <c r="G24" s="25"/>
      <c r="H24" s="65"/>
      <c r="I24" s="65"/>
      <c r="J24" s="25"/>
      <c r="K24" s="63"/>
      <c r="L24" s="24"/>
    </row>
    <row r="25" spans="1:12" ht="20.25" customHeight="1" thickBot="1" x14ac:dyDescent="0.3">
      <c r="A25" s="269" t="s">
        <v>26</v>
      </c>
      <c r="B25" s="270">
        <f>B20+B21+B22+B23+B24</f>
        <v>16553</v>
      </c>
      <c r="C25" s="270">
        <f t="shared" ref="C25:E25" si="0">C20+C21+C22+C23+C24</f>
        <v>5111</v>
      </c>
      <c r="D25" s="270">
        <f t="shared" si="0"/>
        <v>2047</v>
      </c>
      <c r="E25" s="270">
        <f t="shared" si="0"/>
        <v>1290</v>
      </c>
      <c r="F25" s="583">
        <f>E25/D25*100</f>
        <v>63.019052271617007</v>
      </c>
      <c r="G25" s="24"/>
      <c r="H25" s="24"/>
      <c r="I25" s="24"/>
      <c r="J25" s="24"/>
      <c r="K25" s="24"/>
      <c r="L25" s="24"/>
    </row>
    <row r="26" spans="1:12" x14ac:dyDescent="0.25">
      <c r="G26" s="24"/>
      <c r="H26" s="24"/>
      <c r="I26" s="24"/>
      <c r="J26" s="24"/>
      <c r="K26" s="24"/>
      <c r="L26" s="24"/>
    </row>
    <row r="27" spans="1:12" x14ac:dyDescent="0.25">
      <c r="B27" s="4"/>
      <c r="C27" s="28"/>
      <c r="D27" s="28"/>
      <c r="E27" s="28"/>
      <c r="F27" s="28"/>
      <c r="G27" s="29"/>
      <c r="H27" s="24"/>
      <c r="I27" s="24"/>
      <c r="J27" s="24"/>
      <c r="K27" s="24"/>
      <c r="L27" s="24"/>
    </row>
    <row r="28" spans="1:12" x14ac:dyDescent="0.25">
      <c r="B28" s="31"/>
      <c r="C28" s="32"/>
      <c r="D28" s="32"/>
      <c r="E28" s="32"/>
      <c r="F28" s="32"/>
      <c r="G28" s="66"/>
    </row>
    <row r="29" spans="1:12" x14ac:dyDescent="0.25">
      <c r="B29" s="31"/>
      <c r="C29" s="32"/>
      <c r="D29" s="32"/>
      <c r="E29" s="32"/>
      <c r="F29" s="32"/>
      <c r="G29" s="33"/>
    </row>
    <row r="30" spans="1:12" x14ac:dyDescent="0.25">
      <c r="B30" s="31"/>
      <c r="C30" s="32"/>
      <c r="D30" s="32"/>
      <c r="E30" s="32"/>
      <c r="F30" s="32"/>
      <c r="G30" s="33"/>
    </row>
    <row r="31" spans="1:12" x14ac:dyDescent="0.25">
      <c r="B31" s="31"/>
      <c r="C31" s="32"/>
      <c r="D31" s="32"/>
      <c r="E31" s="32"/>
      <c r="F31" s="32"/>
      <c r="G31" s="33"/>
    </row>
    <row r="32" spans="1:12" x14ac:dyDescent="0.25">
      <c r="B32" s="31"/>
      <c r="C32" s="32"/>
      <c r="D32" s="32"/>
      <c r="E32" s="32"/>
      <c r="F32" s="32"/>
      <c r="G32" s="33"/>
    </row>
    <row r="33" spans="2:7" x14ac:dyDescent="0.25">
      <c r="B33" s="31"/>
      <c r="C33" s="32"/>
      <c r="D33" s="32"/>
      <c r="E33" s="32"/>
      <c r="F33" s="32"/>
      <c r="G33" s="33"/>
    </row>
    <row r="34" spans="2:7" x14ac:dyDescent="0.25">
      <c r="B34" s="31"/>
      <c r="C34" s="32"/>
      <c r="D34" s="32"/>
      <c r="E34" s="32"/>
      <c r="F34" s="32"/>
      <c r="G34" s="33"/>
    </row>
    <row r="35" spans="2:7" x14ac:dyDescent="0.25">
      <c r="B35" s="31"/>
      <c r="C35" s="32"/>
      <c r="D35" s="32"/>
      <c r="E35" s="32"/>
      <c r="F35" s="32"/>
      <c r="G35" s="33"/>
    </row>
    <row r="36" spans="2:7" x14ac:dyDescent="0.25">
      <c r="B36" s="31"/>
      <c r="C36" s="32"/>
      <c r="D36" s="32"/>
      <c r="E36" s="32"/>
      <c r="F36" s="32"/>
      <c r="G36" s="33"/>
    </row>
    <row r="37" spans="2:7" x14ac:dyDescent="0.25">
      <c r="B37" s="31"/>
      <c r="C37" s="32"/>
      <c r="D37" s="32"/>
      <c r="E37" s="32"/>
      <c r="F37" s="32"/>
      <c r="G37" s="33"/>
    </row>
    <row r="38" spans="2:7" x14ac:dyDescent="0.25">
      <c r="B38" s="31"/>
      <c r="C38" s="32"/>
      <c r="D38" s="32"/>
      <c r="E38" s="32"/>
      <c r="F38" s="32"/>
      <c r="G38" s="33"/>
    </row>
    <row r="39" spans="2:7" x14ac:dyDescent="0.25">
      <c r="B39" s="31"/>
      <c r="C39" s="32"/>
      <c r="D39" s="32"/>
      <c r="E39" s="32"/>
      <c r="F39" s="32"/>
      <c r="G39" s="33"/>
    </row>
    <row r="40" spans="2:7" x14ac:dyDescent="0.25">
      <c r="B40" s="31"/>
      <c r="C40" s="32"/>
      <c r="D40" s="32"/>
      <c r="E40" s="32"/>
      <c r="F40" s="32"/>
      <c r="G40" s="33"/>
    </row>
    <row r="41" spans="2:7" x14ac:dyDescent="0.25">
      <c r="B41" s="31"/>
      <c r="C41" s="32"/>
      <c r="D41" s="32"/>
      <c r="E41" s="32"/>
      <c r="F41" s="32"/>
      <c r="G41" s="33"/>
    </row>
    <row r="42" spans="2:7" x14ac:dyDescent="0.25">
      <c r="B42" s="31"/>
      <c r="C42" s="32"/>
      <c r="D42" s="32"/>
      <c r="E42" s="32"/>
      <c r="F42" s="32"/>
      <c r="G42" s="33"/>
    </row>
    <row r="43" spans="2:7" x14ac:dyDescent="0.25">
      <c r="B43" s="31"/>
      <c r="C43" s="32"/>
      <c r="D43" s="32"/>
      <c r="E43" s="32"/>
      <c r="F43" s="32"/>
      <c r="G43" s="33"/>
    </row>
    <row r="44" spans="2:7" x14ac:dyDescent="0.25">
      <c r="B44" s="31"/>
      <c r="C44" s="32"/>
      <c r="D44" s="32"/>
      <c r="E44" s="32"/>
      <c r="F44" s="32"/>
      <c r="G44" s="33"/>
    </row>
    <row r="45" spans="2:7" x14ac:dyDescent="0.25">
      <c r="B45" s="34"/>
      <c r="C45" s="34"/>
      <c r="D45" s="34"/>
      <c r="E45" s="34"/>
      <c r="F45" s="34"/>
      <c r="G45" s="34"/>
    </row>
  </sheetData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ignoredErrors>
    <ignoredError sqref="B4:F2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26.85546875" style="20" customWidth="1"/>
    <col min="2" max="2" width="18.5703125" style="20" customWidth="1"/>
    <col min="3" max="3" width="21.85546875" style="20" customWidth="1"/>
    <col min="4" max="4" width="19.85546875" style="20" customWidth="1"/>
    <col min="5" max="5" width="18.28515625" style="20" customWidth="1"/>
    <col min="6" max="6" width="28" style="20" customWidth="1"/>
    <col min="7" max="16384" width="9.140625" style="20"/>
  </cols>
  <sheetData>
    <row r="1" spans="1:14" ht="35.25" customHeight="1" thickBot="1" x14ac:dyDescent="0.3">
      <c r="A1" s="630" t="s">
        <v>2058</v>
      </c>
      <c r="B1" s="631"/>
      <c r="C1" s="631"/>
      <c r="D1" s="631"/>
      <c r="E1" s="631"/>
      <c r="F1" s="631"/>
    </row>
    <row r="2" spans="1:14" ht="92.25" customHeight="1" thickBot="1" x14ac:dyDescent="0.3">
      <c r="A2" s="265" t="s">
        <v>83</v>
      </c>
      <c r="B2" s="266" t="s">
        <v>126</v>
      </c>
      <c r="C2" s="266" t="s">
        <v>125</v>
      </c>
      <c r="D2" s="266" t="s">
        <v>124</v>
      </c>
      <c r="E2" s="266" t="s">
        <v>123</v>
      </c>
      <c r="F2" s="265" t="s">
        <v>122</v>
      </c>
    </row>
    <row r="3" spans="1:14" ht="12.75" customHeight="1" thickTop="1" thickBot="1" x14ac:dyDescent="0.3">
      <c r="A3" s="228">
        <v>1</v>
      </c>
      <c r="B3" s="228">
        <v>2</v>
      </c>
      <c r="C3" s="228">
        <v>3</v>
      </c>
      <c r="D3" s="228">
        <v>4</v>
      </c>
      <c r="E3" s="228">
        <v>5</v>
      </c>
      <c r="F3" s="228">
        <v>6</v>
      </c>
      <c r="I3" s="4"/>
      <c r="J3" s="28"/>
      <c r="K3" s="28"/>
      <c r="L3" s="28"/>
      <c r="M3" s="28"/>
      <c r="N3" s="29"/>
    </row>
    <row r="4" spans="1:14" ht="15.75" thickTop="1" x14ac:dyDescent="0.25">
      <c r="A4" s="223" t="s">
        <v>90</v>
      </c>
      <c r="B4" s="233" t="s">
        <v>1960</v>
      </c>
      <c r="C4" s="233" t="s">
        <v>2059</v>
      </c>
      <c r="D4" s="233" t="s">
        <v>1985</v>
      </c>
      <c r="E4" s="233" t="s">
        <v>1985</v>
      </c>
      <c r="F4" s="466">
        <v>100</v>
      </c>
      <c r="I4" s="31"/>
      <c r="J4" s="32"/>
      <c r="K4" s="32"/>
      <c r="L4" s="32"/>
      <c r="M4" s="32"/>
      <c r="N4" s="33"/>
    </row>
    <row r="5" spans="1:14" x14ac:dyDescent="0.25">
      <c r="A5" s="586" t="s">
        <v>91</v>
      </c>
      <c r="B5" s="587" t="s">
        <v>2060</v>
      </c>
      <c r="C5" s="587" t="s">
        <v>2061</v>
      </c>
      <c r="D5" s="587" t="s">
        <v>2062</v>
      </c>
      <c r="E5" s="587" t="s">
        <v>2063</v>
      </c>
      <c r="F5" s="588">
        <v>44.83</v>
      </c>
      <c r="I5" s="31"/>
      <c r="J5" s="32"/>
      <c r="K5" s="32"/>
      <c r="L5" s="32"/>
      <c r="M5" s="32"/>
      <c r="N5" s="33"/>
    </row>
    <row r="6" spans="1:14" x14ac:dyDescent="0.25">
      <c r="A6" s="223" t="s">
        <v>92</v>
      </c>
      <c r="B6" s="233" t="s">
        <v>2064</v>
      </c>
      <c r="C6" s="233" t="s">
        <v>1491</v>
      </c>
      <c r="D6" s="233" t="s">
        <v>458</v>
      </c>
      <c r="E6" s="233" t="s">
        <v>2026</v>
      </c>
      <c r="F6" s="466">
        <v>48.51</v>
      </c>
      <c r="I6" s="31"/>
      <c r="J6" s="32"/>
      <c r="K6" s="32"/>
      <c r="L6" s="32"/>
      <c r="M6" s="32"/>
      <c r="N6" s="33"/>
    </row>
    <row r="7" spans="1:14" x14ac:dyDescent="0.25">
      <c r="A7" s="586" t="s">
        <v>93</v>
      </c>
      <c r="B7" s="587" t="s">
        <v>2065</v>
      </c>
      <c r="C7" s="587" t="s">
        <v>2065</v>
      </c>
      <c r="D7" s="587" t="s">
        <v>496</v>
      </c>
      <c r="E7" s="587" t="s">
        <v>2066</v>
      </c>
      <c r="F7" s="588">
        <v>20</v>
      </c>
      <c r="I7" s="31"/>
      <c r="J7" s="32"/>
      <c r="K7" s="32"/>
      <c r="L7" s="32"/>
      <c r="M7" s="32"/>
      <c r="N7" s="33"/>
    </row>
    <row r="8" spans="1:14" x14ac:dyDescent="0.25">
      <c r="A8" s="223" t="s">
        <v>94</v>
      </c>
      <c r="B8" s="233" t="s">
        <v>2067</v>
      </c>
      <c r="C8" s="233" t="s">
        <v>2068</v>
      </c>
      <c r="D8" s="233" t="s">
        <v>2069</v>
      </c>
      <c r="E8" s="233" t="s">
        <v>1990</v>
      </c>
      <c r="F8" s="466">
        <v>18.059999999999999</v>
      </c>
      <c r="I8" s="31"/>
      <c r="J8" s="32"/>
      <c r="K8" s="32"/>
      <c r="L8" s="32"/>
      <c r="M8" s="32"/>
      <c r="N8" s="33"/>
    </row>
    <row r="9" spans="1:14" x14ac:dyDescent="0.25">
      <c r="A9" s="586" t="s">
        <v>95</v>
      </c>
      <c r="B9" s="587" t="s">
        <v>2070</v>
      </c>
      <c r="C9" s="587" t="s">
        <v>2010</v>
      </c>
      <c r="D9" s="587" t="s">
        <v>1988</v>
      </c>
      <c r="E9" s="587" t="s">
        <v>2071</v>
      </c>
      <c r="F9" s="588">
        <v>51.72</v>
      </c>
      <c r="I9" s="31"/>
      <c r="J9" s="32"/>
      <c r="K9" s="32"/>
      <c r="L9" s="32"/>
      <c r="M9" s="32"/>
      <c r="N9" s="33"/>
    </row>
    <row r="10" spans="1:14" x14ac:dyDescent="0.25">
      <c r="A10" s="223" t="s">
        <v>96</v>
      </c>
      <c r="B10" s="233" t="s">
        <v>2072</v>
      </c>
      <c r="C10" s="233" t="s">
        <v>2073</v>
      </c>
      <c r="D10" s="233" t="s">
        <v>2074</v>
      </c>
      <c r="E10" s="233" t="s">
        <v>1965</v>
      </c>
      <c r="F10" s="466">
        <v>41.3</v>
      </c>
      <c r="I10" s="31"/>
      <c r="J10" s="32"/>
      <c r="K10" s="32"/>
      <c r="L10" s="32"/>
      <c r="M10" s="32"/>
      <c r="N10" s="33"/>
    </row>
    <row r="11" spans="1:14" x14ac:dyDescent="0.25">
      <c r="A11" s="586" t="s">
        <v>97</v>
      </c>
      <c r="B11" s="587"/>
      <c r="C11" s="587"/>
      <c r="D11" s="587"/>
      <c r="E11" s="587"/>
      <c r="F11" s="588"/>
      <c r="I11" s="31"/>
      <c r="J11" s="32"/>
      <c r="K11" s="32"/>
      <c r="L11" s="32"/>
      <c r="M11" s="32"/>
      <c r="N11" s="33"/>
    </row>
    <row r="12" spans="1:14" x14ac:dyDescent="0.25">
      <c r="A12" s="223" t="s">
        <v>98</v>
      </c>
      <c r="B12" s="233" t="s">
        <v>2075</v>
      </c>
      <c r="C12" s="233" t="s">
        <v>2076</v>
      </c>
      <c r="D12" s="233" t="s">
        <v>2077</v>
      </c>
      <c r="E12" s="233" t="s">
        <v>2057</v>
      </c>
      <c r="F12" s="466">
        <v>25.06</v>
      </c>
      <c r="I12" s="31"/>
      <c r="J12" s="32"/>
      <c r="K12" s="32"/>
      <c r="L12" s="32"/>
      <c r="M12" s="32"/>
      <c r="N12" s="33"/>
    </row>
    <row r="13" spans="1:14" x14ac:dyDescent="0.25">
      <c r="A13" s="586" t="s">
        <v>99</v>
      </c>
      <c r="B13" s="589">
        <v>713</v>
      </c>
      <c r="C13" s="589">
        <v>0</v>
      </c>
      <c r="D13" s="589">
        <v>0</v>
      </c>
      <c r="E13" s="589">
        <v>0</v>
      </c>
      <c r="F13" s="590">
        <v>0</v>
      </c>
      <c r="I13" s="31"/>
      <c r="J13" s="32"/>
      <c r="K13" s="32"/>
      <c r="L13" s="32"/>
      <c r="M13" s="32"/>
      <c r="N13" s="33"/>
    </row>
    <row r="14" spans="1:14" x14ac:dyDescent="0.25">
      <c r="A14" s="223" t="s">
        <v>100</v>
      </c>
      <c r="B14" s="238" t="s">
        <v>2154</v>
      </c>
      <c r="C14" s="238" t="s">
        <v>2155</v>
      </c>
      <c r="D14" s="238" t="s">
        <v>780</v>
      </c>
      <c r="E14" s="238" t="s">
        <v>489</v>
      </c>
      <c r="F14" s="492">
        <v>27.59</v>
      </c>
      <c r="I14" s="31"/>
      <c r="J14" s="32"/>
      <c r="K14" s="32"/>
      <c r="L14" s="32"/>
      <c r="M14" s="32"/>
      <c r="N14" s="33"/>
    </row>
    <row r="15" spans="1:14" x14ac:dyDescent="0.25">
      <c r="A15" s="586" t="s">
        <v>101</v>
      </c>
      <c r="B15" s="589"/>
      <c r="C15" s="589"/>
      <c r="D15" s="589"/>
      <c r="E15" s="589"/>
      <c r="F15" s="590"/>
      <c r="I15" s="31"/>
      <c r="J15" s="32"/>
      <c r="K15" s="32"/>
      <c r="L15" s="32"/>
      <c r="M15" s="32"/>
      <c r="N15" s="33"/>
    </row>
    <row r="16" spans="1:14" x14ac:dyDescent="0.25">
      <c r="A16" s="223" t="s">
        <v>102</v>
      </c>
      <c r="B16" s="238">
        <v>1703</v>
      </c>
      <c r="C16" s="238">
        <v>0</v>
      </c>
      <c r="D16" s="238">
        <v>0</v>
      </c>
      <c r="E16" s="238">
        <v>0</v>
      </c>
      <c r="F16" s="492">
        <v>0</v>
      </c>
      <c r="I16" s="31"/>
      <c r="J16" s="32"/>
      <c r="K16" s="32"/>
      <c r="L16" s="32"/>
      <c r="M16" s="32"/>
      <c r="N16" s="33"/>
    </row>
    <row r="17" spans="1:14" x14ac:dyDescent="0.25">
      <c r="A17" s="586" t="s">
        <v>103</v>
      </c>
      <c r="B17" s="587" t="s">
        <v>2078</v>
      </c>
      <c r="C17" s="587" t="s">
        <v>495</v>
      </c>
      <c r="D17" s="587" t="s">
        <v>2066</v>
      </c>
      <c r="E17" s="587" t="s">
        <v>459</v>
      </c>
      <c r="F17" s="588">
        <v>50</v>
      </c>
      <c r="I17" s="31"/>
      <c r="J17" s="32"/>
      <c r="K17" s="32"/>
      <c r="L17" s="32"/>
      <c r="M17" s="32"/>
      <c r="N17" s="33"/>
    </row>
    <row r="18" spans="1:14" x14ac:dyDescent="0.25">
      <c r="A18" s="223" t="s">
        <v>104</v>
      </c>
      <c r="B18" s="233" t="s">
        <v>2079</v>
      </c>
      <c r="C18" s="233" t="s">
        <v>2068</v>
      </c>
      <c r="D18" s="233" t="s">
        <v>2080</v>
      </c>
      <c r="E18" s="233" t="s">
        <v>2081</v>
      </c>
      <c r="F18" s="466">
        <v>50</v>
      </c>
      <c r="I18" s="31"/>
      <c r="J18" s="32"/>
      <c r="K18" s="32"/>
      <c r="L18" s="32"/>
      <c r="M18" s="32"/>
      <c r="N18" s="33"/>
    </row>
    <row r="19" spans="1:14" x14ac:dyDescent="0.25">
      <c r="A19" s="586" t="s">
        <v>105</v>
      </c>
      <c r="B19" s="587" t="s">
        <v>2082</v>
      </c>
      <c r="C19" s="587" t="s">
        <v>1984</v>
      </c>
      <c r="D19" s="587" t="s">
        <v>2083</v>
      </c>
      <c r="E19" s="587" t="s">
        <v>2066</v>
      </c>
      <c r="F19" s="588">
        <v>11.11</v>
      </c>
      <c r="I19" s="31"/>
      <c r="J19" s="32"/>
      <c r="K19" s="32"/>
      <c r="L19" s="32"/>
      <c r="M19" s="32"/>
      <c r="N19" s="33"/>
    </row>
    <row r="20" spans="1:14" ht="24" customHeight="1" x14ac:dyDescent="0.25">
      <c r="A20" s="572" t="s">
        <v>106</v>
      </c>
      <c r="B20" s="584">
        <f>B4+B5+B6+B7+B8+B9+B10+B11+B12+B13+B14+B15+B16+B17+B18+B19</f>
        <v>15542</v>
      </c>
      <c r="C20" s="584">
        <f t="shared" ref="C20:E20" si="0">C4+C5+C6+C7+C8+C9+C10+C11+C12+C13+C14+C15+C16+C17+C18+C19</f>
        <v>6689</v>
      </c>
      <c r="D20" s="584">
        <f t="shared" si="0"/>
        <v>1562</v>
      </c>
      <c r="E20" s="584">
        <f t="shared" si="0"/>
        <v>521</v>
      </c>
      <c r="F20" s="585">
        <f>E20/D20*100</f>
        <v>33.354673495518568</v>
      </c>
      <c r="I20" s="31"/>
      <c r="J20" s="32"/>
      <c r="K20" s="32"/>
      <c r="L20" s="32"/>
      <c r="M20" s="32"/>
      <c r="N20" s="33"/>
    </row>
    <row r="21" spans="1:14" ht="18" customHeight="1" x14ac:dyDescent="0.25">
      <c r="A21" s="56" t="s">
        <v>24</v>
      </c>
      <c r="B21" s="57">
        <v>253</v>
      </c>
      <c r="C21" s="57">
        <v>1</v>
      </c>
      <c r="D21" s="57">
        <v>24</v>
      </c>
      <c r="E21" s="57">
        <v>21</v>
      </c>
      <c r="F21" s="57">
        <v>87.5</v>
      </c>
      <c r="I21" s="34"/>
      <c r="J21" s="34"/>
      <c r="K21" s="34"/>
      <c r="L21" s="34"/>
      <c r="M21" s="34"/>
      <c r="N21" s="34"/>
    </row>
    <row r="22" spans="1:14" ht="39" x14ac:dyDescent="0.25">
      <c r="A22" s="235" t="s">
        <v>318</v>
      </c>
      <c r="B22" s="237">
        <v>30</v>
      </c>
      <c r="C22" s="237">
        <v>28</v>
      </c>
      <c r="D22" s="237">
        <v>17</v>
      </c>
      <c r="E22" s="237">
        <v>6</v>
      </c>
      <c r="F22" s="485">
        <v>35.29</v>
      </c>
    </row>
    <row r="23" spans="1:14" x14ac:dyDescent="0.25">
      <c r="A23" s="58" t="s">
        <v>23</v>
      </c>
      <c r="B23" s="62"/>
      <c r="C23" s="62"/>
      <c r="D23" s="62"/>
      <c r="E23" s="61"/>
      <c r="F23" s="61"/>
    </row>
    <row r="24" spans="1:14" ht="18.75" customHeight="1" x14ac:dyDescent="0.25">
      <c r="A24" s="576" t="s">
        <v>25</v>
      </c>
      <c r="B24" s="65"/>
      <c r="C24" s="65"/>
      <c r="D24" s="65"/>
      <c r="E24" s="25"/>
      <c r="F24" s="25"/>
    </row>
    <row r="25" spans="1:14" ht="23.25" customHeight="1" thickBot="1" x14ac:dyDescent="0.3">
      <c r="A25" s="269" t="s">
        <v>26</v>
      </c>
      <c r="B25" s="270">
        <f>B20+B21+B22+B23+B24</f>
        <v>15825</v>
      </c>
      <c r="C25" s="270">
        <f t="shared" ref="C25:E25" si="1">C20+C21+C22+C23+C24</f>
        <v>6718</v>
      </c>
      <c r="D25" s="270">
        <f t="shared" si="1"/>
        <v>1603</v>
      </c>
      <c r="E25" s="270">
        <f t="shared" si="1"/>
        <v>548</v>
      </c>
      <c r="F25" s="591">
        <f>E25/D25*100</f>
        <v>34.185901434809729</v>
      </c>
    </row>
  </sheetData>
  <mergeCells count="1">
    <mergeCell ref="A1:F1"/>
  </mergeCells>
  <printOptions horizontalCentered="1" verticalCentered="1"/>
  <pageMargins left="0.43307086614173229" right="0.43307086614173229" top="0.74803149606299213" bottom="0.23622047244094491" header="0.31496062992125984" footer="0.31496062992125984"/>
  <pageSetup paperSize="9" orientation="landscape" r:id="rId1"/>
  <ignoredErrors>
    <ignoredError sqref="B4:E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B18" sqref="B18"/>
    </sheetView>
  </sheetViews>
  <sheetFormatPr defaultColWidth="9.140625" defaultRowHeight="15" x14ac:dyDescent="0.25"/>
  <cols>
    <col min="1" max="1" width="30.140625" style="20" customWidth="1"/>
    <col min="2" max="2" width="30.7109375" style="20" customWidth="1"/>
    <col min="3" max="3" width="28.5703125" style="20" customWidth="1"/>
    <col min="4" max="4" width="31" style="20" customWidth="1"/>
    <col min="5" max="16384" width="9.140625" style="20"/>
  </cols>
  <sheetData>
    <row r="1" spans="1:10" ht="24.75" customHeight="1" thickBot="1" x14ac:dyDescent="0.3">
      <c r="A1" s="630" t="s">
        <v>2084</v>
      </c>
      <c r="B1" s="631"/>
      <c r="C1" s="631"/>
      <c r="D1" s="631"/>
    </row>
    <row r="2" spans="1:10" ht="76.5" customHeight="1" thickBot="1" x14ac:dyDescent="0.3">
      <c r="A2" s="265" t="s">
        <v>83</v>
      </c>
      <c r="B2" s="266" t="s">
        <v>129</v>
      </c>
      <c r="C2" s="266" t="s">
        <v>128</v>
      </c>
      <c r="D2" s="265" t="s">
        <v>127</v>
      </c>
    </row>
    <row r="3" spans="1:10" ht="12.75" customHeight="1" thickTop="1" thickBot="1" x14ac:dyDescent="0.3">
      <c r="A3" s="228">
        <v>1</v>
      </c>
      <c r="B3" s="228">
        <v>2</v>
      </c>
      <c r="C3" s="228">
        <v>3</v>
      </c>
      <c r="D3" s="228">
        <v>4</v>
      </c>
      <c r="G3" s="4"/>
      <c r="H3" s="28"/>
      <c r="I3" s="28"/>
      <c r="J3" s="29"/>
    </row>
    <row r="4" spans="1:10" ht="15.75" thickTop="1" x14ac:dyDescent="0.25">
      <c r="A4" s="223" t="s">
        <v>90</v>
      </c>
      <c r="B4" s="233" t="s">
        <v>1406</v>
      </c>
      <c r="C4" s="233" t="s">
        <v>2011</v>
      </c>
      <c r="D4" s="466">
        <v>13.78</v>
      </c>
      <c r="G4" s="31"/>
      <c r="H4" s="32"/>
      <c r="I4" s="32"/>
      <c r="J4" s="33"/>
    </row>
    <row r="5" spans="1:10" x14ac:dyDescent="0.25">
      <c r="A5" s="22" t="s">
        <v>91</v>
      </c>
      <c r="B5" s="155" t="s">
        <v>2085</v>
      </c>
      <c r="C5" s="155" t="s">
        <v>2086</v>
      </c>
      <c r="D5" s="467">
        <v>12.48</v>
      </c>
      <c r="G5" s="31"/>
      <c r="H5" s="32"/>
      <c r="I5" s="32"/>
      <c r="J5" s="33"/>
    </row>
    <row r="6" spans="1:10" x14ac:dyDescent="0.25">
      <c r="A6" s="223" t="s">
        <v>92</v>
      </c>
      <c r="B6" s="233" t="s">
        <v>2087</v>
      </c>
      <c r="C6" s="233" t="s">
        <v>496</v>
      </c>
      <c r="D6" s="466">
        <v>1.84</v>
      </c>
      <c r="G6" s="31"/>
      <c r="H6" s="32"/>
      <c r="I6" s="32"/>
      <c r="J6" s="33"/>
    </row>
    <row r="7" spans="1:10" x14ac:dyDescent="0.25">
      <c r="A7" s="22" t="s">
        <v>93</v>
      </c>
      <c r="B7" s="155" t="s">
        <v>1953</v>
      </c>
      <c r="C7" s="155" t="s">
        <v>2078</v>
      </c>
      <c r="D7" s="467">
        <v>24.87</v>
      </c>
      <c r="G7" s="31"/>
      <c r="H7" s="32"/>
      <c r="I7" s="32"/>
      <c r="J7" s="33"/>
    </row>
    <row r="8" spans="1:10" x14ac:dyDescent="0.25">
      <c r="A8" s="223" t="s">
        <v>94</v>
      </c>
      <c r="B8" s="233" t="s">
        <v>2088</v>
      </c>
      <c r="C8" s="233" t="s">
        <v>2089</v>
      </c>
      <c r="D8" s="466">
        <v>54.69</v>
      </c>
      <c r="G8" s="31"/>
      <c r="H8" s="32"/>
      <c r="I8" s="32"/>
      <c r="J8" s="33"/>
    </row>
    <row r="9" spans="1:10" x14ac:dyDescent="0.25">
      <c r="A9" s="22" t="s">
        <v>95</v>
      </c>
      <c r="B9" s="155" t="s">
        <v>2090</v>
      </c>
      <c r="C9" s="155" t="s">
        <v>1987</v>
      </c>
      <c r="D9" s="467">
        <v>13.71</v>
      </c>
      <c r="G9" s="31"/>
      <c r="H9" s="32"/>
      <c r="I9" s="32"/>
      <c r="J9" s="33"/>
    </row>
    <row r="10" spans="1:10" x14ac:dyDescent="0.25">
      <c r="A10" s="223" t="s">
        <v>96</v>
      </c>
      <c r="B10" s="233" t="s">
        <v>2091</v>
      </c>
      <c r="C10" s="233" t="s">
        <v>458</v>
      </c>
      <c r="D10" s="466">
        <v>14.96</v>
      </c>
      <c r="G10" s="31"/>
      <c r="H10" s="32"/>
      <c r="I10" s="32"/>
      <c r="J10" s="33"/>
    </row>
    <row r="11" spans="1:10" x14ac:dyDescent="0.25">
      <c r="A11" s="22" t="s">
        <v>97</v>
      </c>
      <c r="B11" s="155" t="s">
        <v>2092</v>
      </c>
      <c r="C11" s="155" t="s">
        <v>2093</v>
      </c>
      <c r="D11" s="467">
        <v>8.08</v>
      </c>
      <c r="G11" s="31"/>
      <c r="H11" s="32"/>
      <c r="I11" s="32"/>
      <c r="J11" s="33"/>
    </row>
    <row r="12" spans="1:10" x14ac:dyDescent="0.25">
      <c r="A12" s="223" t="s">
        <v>98</v>
      </c>
      <c r="B12" s="233" t="s">
        <v>2094</v>
      </c>
      <c r="C12" s="233" t="s">
        <v>2095</v>
      </c>
      <c r="D12" s="466">
        <v>7.97</v>
      </c>
      <c r="G12" s="31"/>
      <c r="H12" s="32"/>
      <c r="I12" s="32"/>
      <c r="J12" s="33"/>
    </row>
    <row r="13" spans="1:10" x14ac:dyDescent="0.25">
      <c r="A13" s="22" t="s">
        <v>99</v>
      </c>
      <c r="B13" s="155" t="s">
        <v>2096</v>
      </c>
      <c r="C13" s="155" t="s">
        <v>1984</v>
      </c>
      <c r="D13" s="467">
        <v>4.24</v>
      </c>
      <c r="G13" s="31"/>
      <c r="H13" s="32"/>
      <c r="I13" s="32"/>
      <c r="J13" s="33"/>
    </row>
    <row r="14" spans="1:10" x14ac:dyDescent="0.25">
      <c r="A14" s="223" t="s">
        <v>100</v>
      </c>
      <c r="B14" s="233" t="s">
        <v>2097</v>
      </c>
      <c r="C14" s="233" t="s">
        <v>2098</v>
      </c>
      <c r="D14" s="466">
        <v>19.16</v>
      </c>
      <c r="G14" s="31"/>
      <c r="H14" s="32"/>
      <c r="I14" s="32"/>
      <c r="J14" s="33"/>
    </row>
    <row r="15" spans="1:10" x14ac:dyDescent="0.25">
      <c r="A15" s="22" t="s">
        <v>101</v>
      </c>
      <c r="B15" s="155" t="s">
        <v>2099</v>
      </c>
      <c r="C15" s="155" t="s">
        <v>2100</v>
      </c>
      <c r="D15" s="467">
        <v>5</v>
      </c>
      <c r="G15" s="31"/>
      <c r="H15" s="32"/>
      <c r="I15" s="32"/>
      <c r="J15" s="33"/>
    </row>
    <row r="16" spans="1:10" x14ac:dyDescent="0.25">
      <c r="A16" s="223" t="s">
        <v>102</v>
      </c>
      <c r="B16" s="233" t="s">
        <v>2101</v>
      </c>
      <c r="C16" s="233" t="s">
        <v>2102</v>
      </c>
      <c r="D16" s="466">
        <v>11.85</v>
      </c>
      <c r="G16" s="31"/>
      <c r="H16" s="32"/>
      <c r="I16" s="32"/>
      <c r="J16" s="33"/>
    </row>
    <row r="17" spans="1:10" x14ac:dyDescent="0.25">
      <c r="A17" s="22" t="s">
        <v>103</v>
      </c>
      <c r="B17" s="155" t="s">
        <v>2103</v>
      </c>
      <c r="C17" s="155" t="s">
        <v>2104</v>
      </c>
      <c r="D17" s="467">
        <v>15.57</v>
      </c>
      <c r="G17" s="31"/>
      <c r="H17" s="32"/>
      <c r="I17" s="32"/>
      <c r="J17" s="33"/>
    </row>
    <row r="18" spans="1:10" x14ac:dyDescent="0.25">
      <c r="A18" s="223" t="s">
        <v>104</v>
      </c>
      <c r="B18" s="233" t="s">
        <v>2105</v>
      </c>
      <c r="C18" s="233" t="s">
        <v>1958</v>
      </c>
      <c r="D18" s="466">
        <v>2.75</v>
      </c>
      <c r="G18" s="31"/>
      <c r="H18" s="32"/>
      <c r="I18" s="32"/>
      <c r="J18" s="33"/>
    </row>
    <row r="19" spans="1:10" x14ac:dyDescent="0.25">
      <c r="A19" s="22" t="s">
        <v>105</v>
      </c>
      <c r="B19" s="155" t="s">
        <v>2041</v>
      </c>
      <c r="C19" s="155" t="s">
        <v>2018</v>
      </c>
      <c r="D19" s="467">
        <v>2.9</v>
      </c>
      <c r="G19" s="31"/>
      <c r="H19" s="32"/>
      <c r="I19" s="32"/>
      <c r="J19" s="33"/>
    </row>
    <row r="20" spans="1:10" ht="18" customHeight="1" x14ac:dyDescent="0.25">
      <c r="A20" s="572" t="s">
        <v>106</v>
      </c>
      <c r="B20" s="573">
        <f>B4+B5+B6+B7+B8+B9+B10+B11+B12+B13+B14+B15+B16+B17+B18+B19</f>
        <v>13310</v>
      </c>
      <c r="C20" s="573">
        <f>C4+C5+C6+C7+C8+C9+C10+C11+C12+C13+C14+C15+C16+C17+C18+C19</f>
        <v>1618</v>
      </c>
      <c r="D20" s="577">
        <f>C20/B20*100</f>
        <v>12.156273478587529</v>
      </c>
      <c r="G20" s="31"/>
      <c r="H20" s="32"/>
      <c r="I20" s="32"/>
      <c r="J20" s="33"/>
    </row>
    <row r="21" spans="1:10" x14ac:dyDescent="0.25">
      <c r="A21" s="56" t="s">
        <v>24</v>
      </c>
      <c r="B21" s="57">
        <v>1135</v>
      </c>
      <c r="C21" s="57">
        <v>223</v>
      </c>
      <c r="D21" s="57">
        <v>19.649999999999999</v>
      </c>
      <c r="E21" s="52"/>
      <c r="F21" s="16"/>
      <c r="G21" s="60"/>
      <c r="H21" s="34"/>
      <c r="I21" s="34"/>
      <c r="J21" s="34"/>
    </row>
    <row r="22" spans="1:10" ht="26.25" x14ac:dyDescent="0.25">
      <c r="A22" s="235" t="s">
        <v>318</v>
      </c>
      <c r="B22" s="239"/>
      <c r="C22" s="239"/>
      <c r="D22" s="485"/>
      <c r="E22" s="52"/>
      <c r="F22" s="16"/>
    </row>
    <row r="23" spans="1:10" x14ac:dyDescent="0.25">
      <c r="A23" s="594" t="s">
        <v>23</v>
      </c>
      <c r="B23" s="595"/>
      <c r="C23" s="595"/>
      <c r="D23" s="596"/>
      <c r="E23" s="61"/>
      <c r="F23" s="62"/>
    </row>
    <row r="24" spans="1:10" ht="19.5" customHeight="1" x14ac:dyDescent="0.25">
      <c r="A24" s="592" t="s">
        <v>25</v>
      </c>
      <c r="B24" s="593">
        <v>74</v>
      </c>
      <c r="C24" s="593">
        <v>12</v>
      </c>
      <c r="D24" s="593">
        <v>16.22</v>
      </c>
      <c r="E24" s="25"/>
      <c r="F24" s="63"/>
    </row>
    <row r="25" spans="1:10" ht="19.5" customHeight="1" thickBot="1" x14ac:dyDescent="0.3">
      <c r="A25" s="267" t="s">
        <v>26</v>
      </c>
      <c r="B25" s="268">
        <f>B20+B21+B22+B23+B24</f>
        <v>14519</v>
      </c>
      <c r="C25" s="268">
        <f>C20+C21+C22+C23+C24</f>
        <v>1853</v>
      </c>
      <c r="D25" s="479">
        <f>C25/B25*100</f>
        <v>12.762586955024451</v>
      </c>
      <c r="E25" s="24"/>
      <c r="F25" s="24"/>
    </row>
    <row r="26" spans="1:10" x14ac:dyDescent="0.25">
      <c r="B26" s="6"/>
      <c r="C26" s="6"/>
      <c r="D26" s="6"/>
      <c r="E26" s="24"/>
      <c r="F26" s="24"/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4:C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8.85546875" style="20" customWidth="1"/>
    <col min="2" max="2" width="16.28515625" style="20" customWidth="1"/>
    <col min="3" max="3" width="16" style="20" customWidth="1"/>
    <col min="4" max="4" width="17.5703125" style="20" customWidth="1"/>
    <col min="5" max="5" width="15" style="20" customWidth="1"/>
    <col min="6" max="6" width="14.140625" style="20" customWidth="1"/>
    <col min="7" max="7" width="16.42578125" style="20" customWidth="1"/>
    <col min="8" max="16384" width="9.140625" style="20"/>
  </cols>
  <sheetData>
    <row r="1" spans="1:7" ht="33" customHeight="1" thickBot="1" x14ac:dyDescent="0.3">
      <c r="A1" s="630" t="s">
        <v>2106</v>
      </c>
      <c r="B1" s="630"/>
      <c r="C1" s="630"/>
      <c r="D1" s="630"/>
      <c r="E1" s="630"/>
      <c r="F1" s="630"/>
      <c r="G1" s="630"/>
    </row>
    <row r="2" spans="1:7" ht="108" customHeight="1" thickBot="1" x14ac:dyDescent="0.3">
      <c r="A2" s="265" t="s">
        <v>83</v>
      </c>
      <c r="B2" s="266" t="s">
        <v>135</v>
      </c>
      <c r="C2" s="266" t="s">
        <v>134</v>
      </c>
      <c r="D2" s="265" t="s">
        <v>133</v>
      </c>
      <c r="E2" s="266" t="s">
        <v>132</v>
      </c>
      <c r="F2" s="266" t="s">
        <v>131</v>
      </c>
      <c r="G2" s="265" t="s">
        <v>130</v>
      </c>
    </row>
    <row r="3" spans="1:7" ht="16.899999999999999" customHeight="1" thickTop="1" thickBot="1" x14ac:dyDescent="0.3">
      <c r="A3" s="229">
        <v>1</v>
      </c>
      <c r="B3" s="229">
        <v>2</v>
      </c>
      <c r="C3" s="229">
        <v>3</v>
      </c>
      <c r="D3" s="230">
        <v>4</v>
      </c>
      <c r="E3" s="229">
        <v>5</v>
      </c>
      <c r="F3" s="229">
        <v>6</v>
      </c>
      <c r="G3" s="230">
        <v>7</v>
      </c>
    </row>
    <row r="4" spans="1:7" ht="15.75" thickTop="1" x14ac:dyDescent="0.25">
      <c r="A4" s="271" t="s">
        <v>90</v>
      </c>
      <c r="B4" s="238" t="s">
        <v>2157</v>
      </c>
      <c r="C4" s="238" t="s">
        <v>464</v>
      </c>
      <c r="D4" s="492">
        <v>14.65</v>
      </c>
      <c r="E4" s="238" t="s">
        <v>2158</v>
      </c>
      <c r="F4" s="238" t="s">
        <v>356</v>
      </c>
      <c r="G4" s="492">
        <v>0.32</v>
      </c>
    </row>
    <row r="5" spans="1:7" x14ac:dyDescent="0.25">
      <c r="A5" s="54" t="s">
        <v>91</v>
      </c>
      <c r="B5" s="155" t="s">
        <v>2107</v>
      </c>
      <c r="C5" s="155" t="s">
        <v>2108</v>
      </c>
      <c r="D5" s="467">
        <v>21.31</v>
      </c>
      <c r="E5" s="155" t="s">
        <v>2109</v>
      </c>
      <c r="F5" s="155" t="s">
        <v>1976</v>
      </c>
      <c r="G5" s="467">
        <v>2.85</v>
      </c>
    </row>
    <row r="6" spans="1:7" x14ac:dyDescent="0.25">
      <c r="A6" s="272" t="s">
        <v>92</v>
      </c>
      <c r="B6" s="233" t="s">
        <v>2110</v>
      </c>
      <c r="C6" s="233" t="s">
        <v>2111</v>
      </c>
      <c r="D6" s="466">
        <v>6.13</v>
      </c>
      <c r="E6" s="233" t="s">
        <v>2112</v>
      </c>
      <c r="F6" s="233" t="s">
        <v>498</v>
      </c>
      <c r="G6" s="466">
        <v>0</v>
      </c>
    </row>
    <row r="7" spans="1:7" x14ac:dyDescent="0.25">
      <c r="A7" s="54" t="s">
        <v>93</v>
      </c>
      <c r="B7" s="155" t="s">
        <v>2113</v>
      </c>
      <c r="C7" s="155" t="s">
        <v>2114</v>
      </c>
      <c r="D7" s="467">
        <v>26.63</v>
      </c>
      <c r="E7" s="155" t="s">
        <v>2115</v>
      </c>
      <c r="F7" s="155" t="s">
        <v>2116</v>
      </c>
      <c r="G7" s="467">
        <v>1.51</v>
      </c>
    </row>
    <row r="8" spans="1:7" x14ac:dyDescent="0.25">
      <c r="A8" s="272" t="s">
        <v>94</v>
      </c>
      <c r="B8" s="233" t="s">
        <v>2041</v>
      </c>
      <c r="C8" s="233" t="s">
        <v>1409</v>
      </c>
      <c r="D8" s="466">
        <v>45.85</v>
      </c>
      <c r="E8" s="233">
        <v>20625</v>
      </c>
      <c r="F8" s="233">
        <v>224</v>
      </c>
      <c r="G8" s="466">
        <v>1.0900000000000001</v>
      </c>
    </row>
    <row r="9" spans="1:7" x14ac:dyDescent="0.25">
      <c r="A9" s="54" t="s">
        <v>95</v>
      </c>
      <c r="B9" s="155" t="s">
        <v>2117</v>
      </c>
      <c r="C9" s="155" t="s">
        <v>2118</v>
      </c>
      <c r="D9" s="467">
        <v>27.3</v>
      </c>
      <c r="E9" s="155" t="s">
        <v>2119</v>
      </c>
      <c r="F9" s="155" t="s">
        <v>2120</v>
      </c>
      <c r="G9" s="467">
        <v>0.86</v>
      </c>
    </row>
    <row r="10" spans="1:7" x14ac:dyDescent="0.25">
      <c r="A10" s="272" t="s">
        <v>96</v>
      </c>
      <c r="B10" s="233" t="s">
        <v>2121</v>
      </c>
      <c r="C10" s="233" t="s">
        <v>2122</v>
      </c>
      <c r="D10" s="466">
        <v>4.74</v>
      </c>
      <c r="E10" s="233" t="s">
        <v>2123</v>
      </c>
      <c r="F10" s="233" t="s">
        <v>2124</v>
      </c>
      <c r="G10" s="466">
        <v>4.6100000000000003</v>
      </c>
    </row>
    <row r="11" spans="1:7" x14ac:dyDescent="0.25">
      <c r="A11" s="54" t="s">
        <v>97</v>
      </c>
      <c r="B11" s="155" t="s">
        <v>2125</v>
      </c>
      <c r="C11" s="155" t="s">
        <v>2126</v>
      </c>
      <c r="D11" s="467">
        <v>67.88</v>
      </c>
      <c r="E11" s="155" t="s">
        <v>2127</v>
      </c>
      <c r="F11" s="155" t="s">
        <v>2128</v>
      </c>
      <c r="G11" s="467">
        <v>2.1</v>
      </c>
    </row>
    <row r="12" spans="1:7" x14ac:dyDescent="0.25">
      <c r="A12" s="272" t="s">
        <v>98</v>
      </c>
      <c r="B12" s="233" t="s">
        <v>2129</v>
      </c>
      <c r="C12" s="233" t="s">
        <v>2130</v>
      </c>
      <c r="D12" s="466">
        <v>12.94</v>
      </c>
      <c r="E12" s="233" t="s">
        <v>2131</v>
      </c>
      <c r="F12" s="233" t="s">
        <v>2132</v>
      </c>
      <c r="G12" s="466">
        <v>0.72</v>
      </c>
    </row>
    <row r="13" spans="1:7" x14ac:dyDescent="0.25">
      <c r="A13" s="54" t="s">
        <v>99</v>
      </c>
      <c r="B13" s="155" t="s">
        <v>2133</v>
      </c>
      <c r="C13" s="155" t="s">
        <v>2134</v>
      </c>
      <c r="D13" s="467">
        <v>6.66</v>
      </c>
      <c r="E13" s="155" t="s">
        <v>2135</v>
      </c>
      <c r="F13" s="155" t="s">
        <v>1424</v>
      </c>
      <c r="G13" s="467">
        <v>0.9</v>
      </c>
    </row>
    <row r="14" spans="1:7" x14ac:dyDescent="0.25">
      <c r="A14" s="272" t="s">
        <v>100</v>
      </c>
      <c r="B14" s="233" t="s">
        <v>2136</v>
      </c>
      <c r="C14" s="233" t="s">
        <v>2137</v>
      </c>
      <c r="D14" s="466">
        <v>30.16</v>
      </c>
      <c r="E14" s="233" t="s">
        <v>2138</v>
      </c>
      <c r="F14" s="233" t="s">
        <v>2139</v>
      </c>
      <c r="G14" s="466">
        <v>0.96</v>
      </c>
    </row>
    <row r="15" spans="1:7" x14ac:dyDescent="0.25">
      <c r="A15" s="54" t="s">
        <v>101</v>
      </c>
      <c r="B15" s="155" t="s">
        <v>2140</v>
      </c>
      <c r="C15" s="155" t="s">
        <v>2141</v>
      </c>
      <c r="D15" s="467">
        <v>18.559999999999999</v>
      </c>
      <c r="E15" s="155" t="s">
        <v>2142</v>
      </c>
      <c r="F15" s="155" t="s">
        <v>2111</v>
      </c>
      <c r="G15" s="467">
        <v>0.23</v>
      </c>
    </row>
    <row r="16" spans="1:7" x14ac:dyDescent="0.25">
      <c r="A16" s="272" t="s">
        <v>102</v>
      </c>
      <c r="B16" s="233" t="s">
        <v>2143</v>
      </c>
      <c r="C16" s="233" t="s">
        <v>2144</v>
      </c>
      <c r="D16" s="466">
        <v>34.36</v>
      </c>
      <c r="E16" s="233" t="s">
        <v>2145</v>
      </c>
      <c r="F16" s="233" t="s">
        <v>495</v>
      </c>
      <c r="G16" s="466">
        <v>1.18</v>
      </c>
    </row>
    <row r="17" spans="1:8" x14ac:dyDescent="0.25">
      <c r="A17" s="54" t="s">
        <v>103</v>
      </c>
      <c r="B17" s="155" t="s">
        <v>454</v>
      </c>
      <c r="C17" s="155" t="s">
        <v>2146</v>
      </c>
      <c r="D17" s="467">
        <v>75.95</v>
      </c>
      <c r="E17" s="155" t="s">
        <v>2147</v>
      </c>
      <c r="F17" s="155" t="s">
        <v>498</v>
      </c>
      <c r="G17" s="467">
        <v>0</v>
      </c>
    </row>
    <row r="18" spans="1:8" x14ac:dyDescent="0.25">
      <c r="A18" s="272" t="s">
        <v>104</v>
      </c>
      <c r="B18" s="233" t="s">
        <v>2148</v>
      </c>
      <c r="C18" s="233" t="s">
        <v>2149</v>
      </c>
      <c r="D18" s="466">
        <v>20.12</v>
      </c>
      <c r="E18" s="233" t="s">
        <v>2150</v>
      </c>
      <c r="F18" s="233" t="s">
        <v>2151</v>
      </c>
      <c r="G18" s="466">
        <v>4.99</v>
      </c>
    </row>
    <row r="19" spans="1:8" x14ac:dyDescent="0.25">
      <c r="A19" s="54" t="s">
        <v>105</v>
      </c>
      <c r="B19" s="155" t="s">
        <v>2152</v>
      </c>
      <c r="C19" s="155" t="s">
        <v>2104</v>
      </c>
      <c r="D19" s="467">
        <v>2.77</v>
      </c>
      <c r="E19" s="155" t="s">
        <v>2153</v>
      </c>
      <c r="F19" s="155" t="s">
        <v>497</v>
      </c>
      <c r="G19" s="467">
        <v>1.36</v>
      </c>
    </row>
    <row r="20" spans="1:8" ht="15.75" customHeight="1" x14ac:dyDescent="0.25">
      <c r="A20" s="572" t="s">
        <v>22</v>
      </c>
      <c r="B20" s="573">
        <f>B4+B5+B6+B7+B8+B9+B10+B11+B12+B13+B14+B15+B16+B17+B18+B19</f>
        <v>46382</v>
      </c>
      <c r="C20" s="573">
        <f>C4+C5+C6+C7+C8+C9+C10+C11+C12+C13+C14+C15+C16+C17+C18+C19</f>
        <v>7784</v>
      </c>
      <c r="D20" s="577">
        <f>C20/B20*100</f>
        <v>16.782372472079686</v>
      </c>
      <c r="E20" s="573">
        <f t="shared" ref="E20:F20" si="0">E4+E5+E6+E7+E8+E9+E10+E11+E12+E13+E14+E15+E16+E17+E18+E19</f>
        <v>196710</v>
      </c>
      <c r="F20" s="573">
        <f t="shared" si="0"/>
        <v>2476</v>
      </c>
      <c r="G20" s="577">
        <f>F20/E20*100</f>
        <v>1.2587057089115958</v>
      </c>
    </row>
    <row r="21" spans="1:8" ht="23.25" customHeight="1" x14ac:dyDescent="0.25">
      <c r="A21" s="56" t="s">
        <v>24</v>
      </c>
      <c r="B21" s="57">
        <v>4846</v>
      </c>
      <c r="C21" s="57">
        <v>1231</v>
      </c>
      <c r="D21" s="52">
        <f t="shared" ref="D21:D22" si="1">C21/B21*100</f>
        <v>25.402393726784979</v>
      </c>
      <c r="E21" s="57">
        <v>5121</v>
      </c>
      <c r="F21" s="57">
        <v>737</v>
      </c>
      <c r="G21" s="52">
        <f>F21/E21*100</f>
        <v>14.391720367115798</v>
      </c>
    </row>
    <row r="22" spans="1:8" ht="27.75" customHeight="1" x14ac:dyDescent="0.25">
      <c r="A22" s="235" t="s">
        <v>319</v>
      </c>
      <c r="B22" s="237">
        <v>135</v>
      </c>
      <c r="C22" s="237">
        <v>63</v>
      </c>
      <c r="D22" s="485">
        <f t="shared" si="1"/>
        <v>46.666666666666664</v>
      </c>
      <c r="E22" s="237"/>
      <c r="F22" s="237"/>
      <c r="G22" s="485"/>
    </row>
    <row r="23" spans="1:8" x14ac:dyDescent="0.25">
      <c r="A23" s="58" t="s">
        <v>23</v>
      </c>
      <c r="B23" s="154"/>
      <c r="C23" s="154"/>
      <c r="D23" s="59"/>
      <c r="E23" s="59"/>
      <c r="F23" s="154"/>
      <c r="G23" s="59"/>
    </row>
    <row r="24" spans="1:8" x14ac:dyDescent="0.25">
      <c r="A24" s="597" t="s">
        <v>25</v>
      </c>
      <c r="B24" s="598">
        <v>16136</v>
      </c>
      <c r="C24" s="598">
        <v>6643</v>
      </c>
      <c r="D24" s="599">
        <f>C24/B24*100</f>
        <v>41.168815071888943</v>
      </c>
      <c r="E24" s="600"/>
      <c r="F24" s="601"/>
      <c r="G24" s="600"/>
    </row>
    <row r="25" spans="1:8" ht="15.75" customHeight="1" thickBot="1" x14ac:dyDescent="0.3">
      <c r="A25" s="269" t="s">
        <v>26</v>
      </c>
      <c r="B25" s="270">
        <f>B20+B21+B22+B24</f>
        <v>67499</v>
      </c>
      <c r="C25" s="270">
        <f>C20+C21+C22+C24</f>
        <v>15721</v>
      </c>
      <c r="D25" s="591">
        <f>C25/B25*100</f>
        <v>23.29071541800619</v>
      </c>
      <c r="E25" s="270">
        <f t="shared" ref="E25:F25" si="2">E20+E21+E22+E24</f>
        <v>201831</v>
      </c>
      <c r="F25" s="270">
        <f t="shared" si="2"/>
        <v>3213</v>
      </c>
      <c r="G25" s="493">
        <f>F25/E25*100</f>
        <v>1.5919259182187075</v>
      </c>
    </row>
    <row r="29" spans="1:8" x14ac:dyDescent="0.25">
      <c r="B29" s="4"/>
      <c r="C29" s="28"/>
      <c r="D29" s="28"/>
      <c r="E29" s="4"/>
      <c r="F29" s="28"/>
      <c r="G29" s="28"/>
      <c r="H29" s="29"/>
    </row>
    <row r="30" spans="1:8" x14ac:dyDescent="0.25">
      <c r="B30" s="31"/>
      <c r="C30" s="32"/>
      <c r="D30" s="32"/>
      <c r="E30" s="31"/>
      <c r="F30" s="32"/>
      <c r="G30" s="32"/>
      <c r="H30" s="33"/>
    </row>
    <row r="31" spans="1:8" x14ac:dyDescent="0.25">
      <c r="B31" s="31"/>
      <c r="C31" s="32"/>
      <c r="D31" s="32"/>
      <c r="E31" s="31"/>
      <c r="F31" s="32"/>
      <c r="G31" s="32"/>
      <c r="H31" s="33"/>
    </row>
    <row r="32" spans="1:8" x14ac:dyDescent="0.25">
      <c r="B32" s="31"/>
      <c r="C32" s="32"/>
      <c r="D32" s="32"/>
      <c r="E32" s="31"/>
      <c r="F32" s="32"/>
      <c r="G32" s="32"/>
      <c r="H32" s="33"/>
    </row>
    <row r="33" spans="2:8" x14ac:dyDescent="0.25">
      <c r="B33" s="31"/>
      <c r="C33" s="32"/>
      <c r="D33" s="32"/>
      <c r="E33" s="31"/>
      <c r="F33" s="32"/>
      <c r="G33" s="32"/>
      <c r="H33" s="33"/>
    </row>
    <row r="34" spans="2:8" x14ac:dyDescent="0.25">
      <c r="B34" s="31"/>
      <c r="C34" s="32"/>
      <c r="D34" s="32"/>
      <c r="E34" s="31"/>
      <c r="F34" s="32"/>
      <c r="G34" s="32"/>
      <c r="H34" s="33"/>
    </row>
    <row r="35" spans="2:8" x14ac:dyDescent="0.25">
      <c r="B35" s="31"/>
      <c r="C35" s="32"/>
      <c r="D35" s="32"/>
      <c r="E35" s="31"/>
      <c r="F35" s="32"/>
      <c r="G35" s="32"/>
      <c r="H35" s="33"/>
    </row>
    <row r="36" spans="2:8" x14ac:dyDescent="0.25">
      <c r="B36" s="31"/>
      <c r="C36" s="32"/>
      <c r="D36" s="32"/>
      <c r="E36" s="31"/>
      <c r="F36" s="32"/>
      <c r="G36" s="32"/>
      <c r="H36" s="33"/>
    </row>
    <row r="37" spans="2:8" x14ac:dyDescent="0.25">
      <c r="B37" s="31"/>
      <c r="C37" s="32"/>
      <c r="D37" s="32"/>
      <c r="E37" s="31"/>
      <c r="F37" s="32"/>
      <c r="G37" s="32"/>
      <c r="H37" s="33"/>
    </row>
    <row r="38" spans="2:8" x14ac:dyDescent="0.25">
      <c r="B38" s="31"/>
      <c r="C38" s="32"/>
      <c r="D38" s="32"/>
      <c r="E38" s="31"/>
      <c r="F38" s="32"/>
      <c r="G38" s="32"/>
      <c r="H38" s="33"/>
    </row>
    <row r="39" spans="2:8" x14ac:dyDescent="0.25">
      <c r="B39" s="31"/>
      <c r="C39" s="32"/>
      <c r="D39" s="32"/>
      <c r="E39" s="31"/>
      <c r="F39" s="32"/>
      <c r="G39" s="32"/>
      <c r="H39" s="33"/>
    </row>
    <row r="40" spans="2:8" x14ac:dyDescent="0.25">
      <c r="B40" s="31"/>
      <c r="C40" s="32"/>
      <c r="D40" s="32"/>
      <c r="E40" s="31"/>
      <c r="F40" s="32"/>
      <c r="G40" s="32"/>
      <c r="H40" s="33"/>
    </row>
    <row r="41" spans="2:8" x14ac:dyDescent="0.25">
      <c r="B41" s="31"/>
      <c r="C41" s="32"/>
      <c r="D41" s="32"/>
      <c r="E41" s="31"/>
      <c r="F41" s="32"/>
      <c r="G41" s="32"/>
      <c r="H41" s="33"/>
    </row>
    <row r="42" spans="2:8" x14ac:dyDescent="0.25">
      <c r="B42" s="31"/>
      <c r="C42" s="32"/>
      <c r="D42" s="32"/>
      <c r="E42" s="31"/>
      <c r="F42" s="32"/>
      <c r="G42" s="32"/>
      <c r="H42" s="33"/>
    </row>
    <row r="43" spans="2:8" x14ac:dyDescent="0.25">
      <c r="B43" s="31"/>
      <c r="C43" s="32"/>
      <c r="D43" s="32"/>
      <c r="E43" s="31"/>
      <c r="F43" s="32"/>
      <c r="G43" s="32"/>
      <c r="H43" s="33"/>
    </row>
    <row r="44" spans="2:8" x14ac:dyDescent="0.25">
      <c r="B44" s="31"/>
      <c r="C44" s="32"/>
      <c r="D44" s="32"/>
      <c r="E44" s="31"/>
      <c r="F44" s="32"/>
      <c r="G44" s="32"/>
      <c r="H44" s="33"/>
    </row>
    <row r="45" spans="2:8" x14ac:dyDescent="0.25">
      <c r="B45" s="31"/>
      <c r="C45" s="32"/>
      <c r="D45" s="32"/>
      <c r="E45" s="31"/>
      <c r="F45" s="32"/>
      <c r="G45" s="32"/>
      <c r="H45" s="33"/>
    </row>
    <row r="46" spans="2:8" x14ac:dyDescent="0.25">
      <c r="B46" s="31"/>
      <c r="C46" s="32"/>
      <c r="D46" s="32"/>
      <c r="E46" s="31"/>
      <c r="F46" s="32"/>
      <c r="G46" s="32"/>
      <c r="H46" s="33"/>
    </row>
    <row r="47" spans="2:8" x14ac:dyDescent="0.25">
      <c r="B47" s="31"/>
      <c r="C47" s="32"/>
      <c r="D47" s="32"/>
      <c r="E47" s="33"/>
      <c r="F47" s="34"/>
      <c r="G47" s="34"/>
      <c r="H47" s="34"/>
    </row>
    <row r="48" spans="2:8" x14ac:dyDescent="0.25">
      <c r="B48" s="34"/>
      <c r="C48" s="34"/>
      <c r="D48" s="34"/>
      <c r="E48" s="34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4:F7 B21:F24 B20:C20 E20:F20 B9:F19 B8:D8" numberStoredAsText="1"/>
    <ignoredError sqref="D20" numberStoredAsText="1" formula="1"/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Odrasli</vt:lpstr>
      <vt:lpstr>DECA</vt:lpstr>
      <vt:lpstr>Zene</vt:lpstr>
      <vt:lpstr>Стом 1</vt:lpstr>
      <vt:lpstr>Стом 2</vt:lpstr>
      <vt:lpstr>Стом3</vt:lpstr>
      <vt:lpstr>Стом4</vt:lpstr>
      <vt:lpstr>Стом5</vt:lpstr>
      <vt:lpstr>Стом 6 i 7</vt:lpstr>
      <vt:lpstr>Patronaza</vt:lpstr>
      <vt:lpstr>Med rada</vt:lpstr>
      <vt:lpstr>Stari</vt:lpstr>
      <vt:lpstr>АТД1</vt:lpstr>
      <vt:lpstr>АТД2</vt:lpstr>
      <vt:lpstr>АТД3</vt:lpstr>
      <vt:lpstr>Кожно</vt:lpstr>
      <vt:lpstr>Hitna 1</vt:lpstr>
      <vt:lpstr>Hitna 2</vt:lpstr>
      <vt:lpstr>Hitna 3</vt:lpstr>
      <vt:lpstr>Hitna 4</vt:lpstr>
      <vt:lpstr>Апотека </vt:lpstr>
      <vt:lpstr>Конс спец</vt:lpstr>
      <vt:lpstr>Безбедност</vt:lpstr>
      <vt:lpstr>Приговори</vt:lpstr>
      <vt:lpstr>Комисија за к</vt:lpstr>
      <vt:lpstr>Еду</vt:lpstr>
      <vt:lpstr>Sheet2</vt:lpstr>
      <vt:lpstr>DECA!Print_Area</vt:lpstr>
      <vt:lpstr>Odrasli!Print_Area</vt:lpstr>
      <vt:lpstr>'Апотека '!Print_Area</vt:lpstr>
      <vt:lpstr>Безбедност!Print_Area</vt:lpstr>
      <vt:lpstr>Еду!Print_Area</vt:lpstr>
      <vt:lpstr>Кожно!Print_Area</vt:lpstr>
      <vt:lpstr>'Комисија за к'!Print_Area</vt:lpstr>
      <vt:lpstr>Приговори!Print_Area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2023-01-06T07:52:30Z</dcterms:modified>
</cp:coreProperties>
</file>