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00" windowWidth="24030" windowHeight="5430" tabRatio="668" activeTab="0"/>
  </bookViews>
  <sheets>
    <sheet name="LISTE CEKANJA  TAB" sheetId="1" r:id="rId1"/>
    <sheet name="LISTE CEKANJA  TAB 38 GOD 2019" sheetId="2" state="hidden" r:id="rId2"/>
    <sheet name="LISTE CEKANJA  TAB 38 GOD 2020" sheetId="3" state="hidden" r:id="rId3"/>
    <sheet name="ТАБ 287" sheetId="4" r:id="rId4"/>
    <sheet name="ТАБ 288" sheetId="5" r:id="rId5"/>
    <sheet name="ТАБ 289" sheetId="6" r:id="rId6"/>
    <sheet name="ТАБ 290" sheetId="7" r:id="rId7"/>
    <sheet name="ТАБ 291" sheetId="8" r:id="rId8"/>
    <sheet name="ТАБ 292" sheetId="9" r:id="rId9"/>
    <sheet name="ТАБ 293" sheetId="10" r:id="rId10"/>
    <sheet name="ТАБ 294" sheetId="11" r:id="rId11"/>
    <sheet name="ТАБ 295" sheetId="12" r:id="rId12"/>
    <sheet name="ТАБ 296" sheetId="13" r:id="rId13"/>
    <sheet name="ТАБ 297" sheetId="14" r:id="rId14"/>
    <sheet name="ТАБ 298" sheetId="15" r:id="rId15"/>
    <sheet name="ТАБ 299" sheetId="16" r:id="rId16"/>
    <sheet name="ТАБ 300" sheetId="17" r:id="rId17"/>
    <sheet name="ТАБ 301" sheetId="18" r:id="rId18"/>
    <sheet name="ТАБ UKUPNO BEZ TAB 292  296" sheetId="19" r:id="rId19"/>
    <sheet name="ТАБ UKUPNO PROVERA" sheetId="20" state="hidden" r:id="rId20"/>
    <sheet name="ПРАЗНА 1" sheetId="21" state="hidden" r:id="rId21"/>
    <sheet name="LISTE CEKANJA  TAB 38 (2)" sheetId="22" state="hidden" r:id="rId22"/>
    <sheet name="Sheet1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<sst xmlns="http://schemas.openxmlformats.org/spreadsheetml/2006/main" count="2549" uniqueCount="190">
  <si>
    <t>Ред.
бр.</t>
  </si>
  <si>
    <t xml:space="preserve"> ТОМОГРАФИЈА МАГНЕТНОМ РЕЗОНАНЦОМ (шифра 560001)</t>
  </si>
  <si>
    <t xml:space="preserve">УКУПНО </t>
  </si>
  <si>
    <t xml:space="preserve"> ПЕРКУТАНА АНГИОПЛАСТИКА КОРОНАРНИХ АРТЕРИЈА БАЛОН КАТЕТЕРОМ (шифра 010917)</t>
  </si>
  <si>
    <t xml:space="preserve"> СЕЛЕКТИВНА КОРОНАРОГРАФИЈА (шифра 010924)</t>
  </si>
  <si>
    <t xml:space="preserve"> ТОТАЛНА ПРОТЕЗА КУКА И КОЛЕНА (шифра 252839)</t>
  </si>
  <si>
    <t xml:space="preserve"> ЕКСТРАКЦИЈА КАТАРАКТЕ СА УГРАЂИВАЊЕМ ЛЕНС ИМПЛАНТАТА (шифра 112080)</t>
  </si>
  <si>
    <t>УКУПАН БРОЈ ПАЦИЈЕНАТА НА ЛИСТИ ЧЕКАЊА НА ДАН 31.12.</t>
  </si>
  <si>
    <t>БРОЈ НОВИХ ПАЦИЈЕНАТА НА ЛИСТИ ЧЕКАЊА</t>
  </si>
  <si>
    <t>ПРОСЕЧНА ДУЖИНА ЧЕКАЊА</t>
  </si>
  <si>
    <t>% ИЗВРШЕНИХ ИНТЕРВЕНЦИЈА СА ЛИСТЕ ЧЕКАЊА У ОДНОСУ НА УКУПАН БРОЈ</t>
  </si>
  <si>
    <t>БРОЈ ПАЦИЈЕНАТА СА ЛИСТЕ ЧЕКАЊА КОЈИМА ЈЕ УРАЂЕНА ИНТЕРВЕНЦИЈА</t>
  </si>
  <si>
    <t>УКУПАН БРОЈ СВИХ ПАЦИЈЕНАТА  КОЈИМА ЈЕ УРАЂЕНА ИНТЕРВЕНЦИЈА У  ЗУ</t>
  </si>
  <si>
    <t>ЗДРАВСТВЕНА УСТАНОВА</t>
  </si>
  <si>
    <t>СТРАНА 287</t>
  </si>
  <si>
    <t>СТРАНА 288</t>
  </si>
  <si>
    <t>СТРАНА 289</t>
  </si>
  <si>
    <t>СТРАНА 290</t>
  </si>
  <si>
    <t>СТРАНА 291</t>
  </si>
  <si>
    <t>ТАБЕЛА</t>
  </si>
  <si>
    <t>УКУПАН БРОЈ ДАНА ПРОВЕДЕНИХ НА ЛИСТИ ЧЕКАЊА</t>
  </si>
  <si>
    <t>ПОДЕЉЕНО СА</t>
  </si>
  <si>
    <t>ДОБИЈА СЕ</t>
  </si>
  <si>
    <t>ТАБЕЛА 287</t>
  </si>
  <si>
    <t>ТАБЕЛА 288</t>
  </si>
  <si>
    <t>ТАБЕЛА 289</t>
  </si>
  <si>
    <t>СТРАНА 292</t>
  </si>
  <si>
    <t>ТАБЕЛА 292</t>
  </si>
  <si>
    <t>ТАБЕЛА 291</t>
  </si>
  <si>
    <t>ТАБЕЛА 290</t>
  </si>
  <si>
    <t>*</t>
  </si>
  <si>
    <t xml:space="preserve"> ТОТАЛНА ПРОТЕЗА КУКА (шифра 252839)</t>
  </si>
  <si>
    <t xml:space="preserve"> ТОТАЛНА ПРОТЕЗА КОЛЕНА (шифра 252839)</t>
  </si>
  <si>
    <t xml:space="preserve">* Од 2018 године води се евиденција ТОТАЛНА ПРОТЕЗА КУКА </t>
  </si>
  <si>
    <t>( Од 2018 године ТОТАЛНА ПРОТЕЗА КОЛЕНА И КУКА води се одвојено, Таб 290 а, и Таб 290 б. )</t>
  </si>
  <si>
    <t>ИЗВЕШТАЈ О БРОЈУ ПОДНЕТИХ ПРИГОВОРА У БОЛНИЦАМА У БЕОГРАДУ ЗА  2018 ГОДИНУ</t>
  </si>
  <si>
    <t>Ред.бр.</t>
  </si>
  <si>
    <t>ЗДРАВСТВЕНА
 УСТАНОВА</t>
  </si>
  <si>
    <t>КЛИНИЧКИ ЦEНТАР СРБИЈЕ</t>
  </si>
  <si>
    <t>КБЦ "ДР ДРАГИША МИШОВИЋ-ДЕДИЊЕ"</t>
  </si>
  <si>
    <t>КБЦ "ЗВЕЗДАРА"</t>
  </si>
  <si>
    <t>КБЦ "ЗЕМУН"</t>
  </si>
  <si>
    <t>КБЦ "БЕЖАНИЈСКА КОСА"</t>
  </si>
  <si>
    <t>ИНСТИТУТ ЗА КАРДИОВАСКУЛАРНЕ БОЛЕСТИ "ДЕДИЊЕ"</t>
  </si>
  <si>
    <t>ГАК "НАРОДНИ ФРОНТ"</t>
  </si>
  <si>
    <t>ВОЈНО МЕДИЦИНСКА АКАДЕМИЈА БЕОГРАД</t>
  </si>
  <si>
    <t>УНИВЕРЗИТЕТСКА ДЕЧЈА КЛИНИКА</t>
  </si>
  <si>
    <t>ИНСТИТУТ ЗА ЗДРАВСТВЕНУ ЗАШТИТУ МАЈКЕ И ДЕТЕТА СРБИЈЕ
 "ДР В.ЧУПИЋ"</t>
  </si>
  <si>
    <t>КЛИН. ЗА НЕУРОЛОГИЈУ И ПСИХИЈАТРИЈУ ЗА ДЕЦУ И ОМЛАДИНУ</t>
  </si>
  <si>
    <t>ИНСТИТУТ ЗА ОНКОЛОГИЈУ И РАДИОЛОГИЈУ СРБИЈЕ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</si>
  <si>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</si>
  <si>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</si>
  <si>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</si>
  <si>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КЛИНИКА ЗА ПСИХИЈАТРИЈСКЕ БОЛЕСТИ 
"ДР Л. ЛАЗАРЕВИЋ"</t>
  </si>
  <si>
    <t>ИНСТИТУТ ЗА ОРТОПЕДСКО- ХИРУРШКЕ БОЛЕСТИ "БАЊИЦА"</t>
  </si>
  <si>
    <t>ИНСТИТУТ ЗА НЕОНАТОЛОГИЈУ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</si>
  <si>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</si>
  <si>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</si>
  <si>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</si>
  <si>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М.ЗОТОВИЋ"</t>
  </si>
  <si>
    <t>СПЕЦИЈАЛНА БОЛНИЦАЗА ЦЕРЕБРАЛНУ ПАРАЛИЗУ И  РАЗВОЈНУ НЕУРОЛОГИЈУ</t>
  </si>
  <si>
    <t>СПЕЦИЈАЛНА БОЛНИЦА ЗА РЕХАБИЛИТАЦИЈУ И ОРТОПЕДСКУ ПРОТЕТИКУ</t>
  </si>
  <si>
    <t>ЗАВОД ЗА ПСИХОФИЗИОЛОШКЕ ПОРЕМЕЋАЈЕ И ГОВОРНУ ПАТОЛОГИЈУ</t>
  </si>
  <si>
    <t>ЗАВОД ЗА ЗДРАВСТВЕНУ ЗАШТИТУ СТУДЕНАТА</t>
  </si>
  <si>
    <t>СПЕЦ. БОЛНИЦА ЗА ЕНДЕМСКУ НЕФРОПАТИЈУ  ЛАЗАРЕВАЦ</t>
  </si>
  <si>
    <t>Д.З-"ДР Ђ.КОВАЧЕВИЋ"ЛАЗАРЕВАЦ-ВАНБОЛ.ПОРОДИЛИШТЕ</t>
  </si>
  <si>
    <t>ИНС. ЗА МЕД. РАДА И РАДИО. ЗАШТИТУ " ДР Д. КАРАЈОВИЋ"</t>
  </si>
  <si>
    <t>У К У П Н О</t>
  </si>
  <si>
    <t>Извор података : база о показатељима квалитета</t>
  </si>
  <si>
    <t xml:space="preserve">СТРАНА </t>
  </si>
  <si>
    <t>ТАБЕЛА 38</t>
  </si>
  <si>
    <t xml:space="preserve">ТАБ  </t>
  </si>
  <si>
    <t>ЛИСТЕ ЧЕКАЊА</t>
  </si>
  <si>
    <t>КВАЛИТЕТ ТАБ 38</t>
  </si>
  <si>
    <t>БРОЈ ПАЦИЈЕНАТА СА ЛИСТЕ ЧЕКАЊА КОЈИ СУ СКИНУТИ/ ОБРИСАНИ СА ЛИСТЕ ЧЕКАЊА</t>
  </si>
  <si>
    <t>17- ИНСТИТУТ ЗА ОРТОПЕДСКО- ХИРУРШКЕ БОЛЕСТИ "БАЊИЦА"</t>
  </si>
  <si>
    <t>8 - ВОЈНО МЕДИЦИНСКА АКАДЕМИЈА БЕОГРАД</t>
  </si>
  <si>
    <t>15 - СПЕЦИЈАЛНА БОЛНИЦА ЗА ЦЕРЕБРОВАСКУЛАРНЕ БОЛЕСТИ "СВЕТИ САВА"</t>
  </si>
  <si>
    <t>1 - КЛИНИЧКИ ЦEНТАР СРБИЈЕ</t>
  </si>
  <si>
    <t>3 - КБЦ "ЗВЕЗДАРА"</t>
  </si>
  <si>
    <t>4 - КБЦ "ЗЕМУН"</t>
  </si>
  <si>
    <t>5 - КБЦ "БЕЖАНИЈСКА КОСА"</t>
  </si>
  <si>
    <t>6 - ИНСТИТУТ ЗА КАРДИОВАСКУЛАРНЕ БОЛЕСТИ "ДЕДИЊЕ"</t>
  </si>
  <si>
    <t>НАСТАВАК ТАБЕЛЕ 38.1</t>
  </si>
  <si>
    <t>НАСТАВАК ТАБЕЛЕ 38.2</t>
  </si>
  <si>
    <t>НАСТАВАК ТАБЕЛЕ 38.3</t>
  </si>
  <si>
    <t>НАСТАВАК ТАБЕЛЕ 38.4</t>
  </si>
  <si>
    <t>НАСТАВАК ТАБЕЛЕ 38.5</t>
  </si>
  <si>
    <t>ТАБЕЛА 293</t>
  </si>
  <si>
    <t xml:space="preserve">Б А Ј П А С </t>
  </si>
  <si>
    <t>Б А Ј П А С</t>
  </si>
  <si>
    <t xml:space="preserve"> ИМПЛАНТАЦИЈА АОРТНЕ И МИТРАЛНЕ ВАЛВУЛЕ У ЕКК </t>
  </si>
  <si>
    <t xml:space="preserve"> ТОТАЛНА ПРОТЕЗА КУКА</t>
  </si>
  <si>
    <t xml:space="preserve"> ТОТАЛНА ПРОТЕЗА КОЛЕНА </t>
  </si>
  <si>
    <t xml:space="preserve"> ЕКСТРАКЦИЈА КАТАРАКТЕ СА УГРАЂИВАЊЕМ ЛЕНС ИМПЛАНТАТА</t>
  </si>
  <si>
    <t>СКЕНЕР ДИЈАГНОСТИКА</t>
  </si>
  <si>
    <t xml:space="preserve"> РЕКОНСТРУКТИВНЕ ОПЕРАЦИЈЕ НА ПЕРИФЕРНИМ АРТЕРИЈАМА (Т-Т, ТЕА) </t>
  </si>
  <si>
    <t>ИМПЛАНТАЦИЈА, ЗАМЕНА  ДЕФИБРИЛАТОРА</t>
  </si>
  <si>
    <t>ИМПЛЕМЕНТАЦИЈА , ЗАМЕНА ПЕЈСМЕКЕР</t>
  </si>
  <si>
    <t>НАСТАВАК ТАБЕЛЕ 38.6</t>
  </si>
  <si>
    <t>СТРАНА 39</t>
  </si>
  <si>
    <t>КАТЕТЕРИЗАЦИЈА ДЕСНЕ (ЛЕВЕ) СТРАНЕ СРЦА</t>
  </si>
  <si>
    <t>* Од 2018 године ТОТАЛНА ПРОТЕЗА КОЛЕНА И КУКА води се одвојено, Таб 293 и Таб 294</t>
  </si>
  <si>
    <t>СТРАНА 293</t>
  </si>
  <si>
    <t xml:space="preserve">ТАБЕЛА </t>
  </si>
  <si>
    <t>СТРАНА 294</t>
  </si>
  <si>
    <t>ТАБЕЛА 294</t>
  </si>
  <si>
    <t>ТАБЕЛА 295</t>
  </si>
  <si>
    <t>СТРАНА 295</t>
  </si>
  <si>
    <t>ТАБЕЛА 296</t>
  </si>
  <si>
    <t>СТРАНА 296</t>
  </si>
  <si>
    <t xml:space="preserve">ЛИСТЕ ЧЕКАЊА  -  </t>
  </si>
  <si>
    <t>Т О М О Г Р А Ф И Ј А   М А Г Н Е Т Н  О М   Р Е З О Н А Н Ц О М  (шифра 560001)</t>
  </si>
  <si>
    <t>П Е  Р К У Т А Н А   А Н Г И О П А С Т И К А   К О Р О Н А Р Н И Х   А Р Т Е Р И Ј А   Б А Л О Н   К А Т Е Т Е Р О М  (шифра 010917)</t>
  </si>
  <si>
    <t>С Е Л Е К Т И В Н А   К О Р О Н О Г Р А Ф И Ј А  (шифра 010924)</t>
  </si>
  <si>
    <t>И Н П Л А Н Т А Ц И Ј А   А О Р Т Е   И   М И Т Р А Л Н Е   В А Л В У Л Е   У   Е К К</t>
  </si>
  <si>
    <t xml:space="preserve">Т О Т А Л Н А   П Р О Т Е З А   К У К А   И   К О Л Е Н А  (шифра 252839 ) </t>
  </si>
  <si>
    <t xml:space="preserve">Т О Т А Л Н А   П Р О Т Е З А   К У К А  (шифра 252839 ) </t>
  </si>
  <si>
    <t xml:space="preserve">Т О Т А Л Н А   П Р О Т Е З А   К О Л Е Н А  (шифра 252839 ) </t>
  </si>
  <si>
    <t>Е К С Т Р А К Ц И Ј А   К А Т А Р А К Т Е   СА   У Г Р А Ђ И В А Њ Е М   Л Е Н С   И М П Л А Н Т А Т А  (шифра 112080 )</t>
  </si>
  <si>
    <t xml:space="preserve">Ф А К О Е М У Л З И Ф И К А Ц И Ј А   К А Т А Р А К Т Е   С А   У Г Р А Ђ И В А Њ Е М   Л Е Н С - ИМПЛАНТАТА (шифра 112810) </t>
  </si>
  <si>
    <t>ТАБЕЛА 297</t>
  </si>
  <si>
    <t>СТРАНА 297</t>
  </si>
  <si>
    <t>СКЕНЕР ДИЈАГНОСТИЛА</t>
  </si>
  <si>
    <t xml:space="preserve">РЕКОНСТРУКТИВНЕ ОПЕРАЦИЈЕ НА ПЕРИФЕРНИМ АРТЕРИЈАМА (Т-Т, ТЕА) </t>
  </si>
  <si>
    <t>СТРАНА 298</t>
  </si>
  <si>
    <t>ТАБЕЛА 299</t>
  </si>
  <si>
    <t>СТРАНА 299</t>
  </si>
  <si>
    <t>ИМПЛАНТАЦИЈА, ЗАМЕНА ДЕФИБРИЛАТОРА</t>
  </si>
  <si>
    <t>И М П Л А Н Т А Ц И Ј А,  З А М Е Н А   Д Е Ф И Б Р И Л А Т ОР А</t>
  </si>
  <si>
    <t>С К Е Н Е Р   Д И Ј А Г Н О С Т И К А</t>
  </si>
  <si>
    <t>ТАБЕЛА 300</t>
  </si>
  <si>
    <t>СТРАНА 300</t>
  </si>
  <si>
    <t xml:space="preserve">ИМПЛЕМЕНТАЦИЈА, ЗАМЕНА ПЕЈСМЕЈКЕР </t>
  </si>
  <si>
    <t>ТАБЕЛА 301</t>
  </si>
  <si>
    <t>СТРАНА 301</t>
  </si>
  <si>
    <t xml:space="preserve">Р Е К О Н С Т Р У К Т И В Н Е   О П Е Р А Ц И Ј Е   Н А   П Е Р И Ф Е Р Н И М   А Р Т Е Р И Ј А М А (Т-Т, ТЕА) </t>
  </si>
  <si>
    <t xml:space="preserve">КАТЕТЕРИЗАЦИЈА ДЕСНЕ / ЛЕВЕ СТРАНЕ СРЦА </t>
  </si>
  <si>
    <t xml:space="preserve">К А Т Е Т Е Р И З А Ц И Ј А   Д Е С Н Е / Л Е В Е   С Т Р А Н Е   С Р Ц А </t>
  </si>
  <si>
    <t xml:space="preserve">И М П Л Е М Е Н Т А Ц И Ј А,  З А М Е Н A   П Е Ј С М Е Ј К E Р </t>
  </si>
  <si>
    <t>УКУПАН БР. СВИХ ПАЦ. КОЈИМА ЈЕ УРАЂЕНА ИНТЕРВЕН. У  ЗУ</t>
  </si>
  <si>
    <t>* 100  ДОБИЈА СЕ</t>
  </si>
  <si>
    <t>* Од 2018 године води се евиденција ТОТАЛНА ПРОТЕЗА КОЛЕНА</t>
  </si>
  <si>
    <t>ТАБ 287</t>
  </si>
  <si>
    <t>ТАБ 288</t>
  </si>
  <si>
    <t>ТАБ  289</t>
  </si>
  <si>
    <t xml:space="preserve">ФАКОЕМУЛЗИФИКАЦИЈА КАТАРАКТЕ СА УГРАЂИВАЊЕМ ЛЕНС - ИМПЛАНТАТА (шифра 112810)  </t>
  </si>
  <si>
    <t xml:space="preserve">ФАКОЕМУЛЗИФИКАЦИЈА КАТАРАКТЕ СА УГРАЂИВАЊЕМ ЛЕНС - ИМПЛАНТАТА (шифра 112810) </t>
  </si>
  <si>
    <t>ТАБЕЛА 298</t>
  </si>
  <si>
    <t>OK</t>
  </si>
  <si>
    <t>2 - КБЦ "ДР ДРАГИША МИШОВИЋ"</t>
  </si>
  <si>
    <t>ТАБ  290</t>
  </si>
  <si>
    <t>ТАБ  291</t>
  </si>
  <si>
    <t>ТАБ  293</t>
  </si>
  <si>
    <t>ТАБ  294</t>
  </si>
  <si>
    <t>ТАБ  295</t>
  </si>
  <si>
    <t>ТАБ  297</t>
  </si>
  <si>
    <t>ТАБ  298</t>
  </si>
  <si>
    <t>ТАБ  299</t>
  </si>
  <si>
    <t xml:space="preserve"> П Т Ц -ПЕРКУТАНА АНГИОПЛАСТИКА КОРОНАРНИХ АРТЕРИЈА БАЛОН КАТЕТЕРОМ (шифра 010917)</t>
  </si>
  <si>
    <t>ТАБ  300</t>
  </si>
  <si>
    <t>С В Е   У К У П Н О</t>
  </si>
  <si>
    <t xml:space="preserve"> ПОКАЗАТЕЉИ КВАЛИТЕТА ЗА 2007 - 2019. ГОДИНЕ</t>
  </si>
  <si>
    <t>ТАБ  301</t>
  </si>
  <si>
    <r>
      <t xml:space="preserve">ПОКАЗАТЕЉИ КВАЛИТЕТА  ВОЂЕЊА ЛИСТА ЧЕКАЊА У БОЛНИЦАМА У БЕОГРАДУ ЗА ИЗАБРАНЕ ПРОЦЕДУРЕ / ИНТЕРВЕНЦИЈЕ  У </t>
    </r>
    <r>
      <rPr>
        <b/>
        <sz val="11"/>
        <rFont val="Arial Narrow"/>
        <family val="2"/>
      </rPr>
      <t>2019.</t>
    </r>
    <r>
      <rPr>
        <b/>
        <sz val="10"/>
        <rFont val="Arial Narrow"/>
        <family val="2"/>
      </rPr>
      <t xml:space="preserve"> ГОДИНИ</t>
    </r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</si>
  <si>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ИНТЕРВЕНЦ.ИЈА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</si>
  <si>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</si>
  <si>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</si>
  <si>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r>
      <t xml:space="preserve">ПОКАЗАТЕЉИ КВАЛИТЕТА  ВОЂЕЊА ЛИСТА ЧЕКАЊА У БОЛНИЦАМА У БЕОГРАДУ ЗА ИЗАБРАНЕ ПРОЦЕДУРЕ / ИНТЕРВЕНЦИЈЕ  У </t>
    </r>
    <r>
      <rPr>
        <b/>
        <sz val="11"/>
        <rFont val="Arial Narrow"/>
        <family val="2"/>
      </rPr>
      <t>2020.</t>
    </r>
    <r>
      <rPr>
        <b/>
        <sz val="10"/>
        <rFont val="Arial Narrow"/>
        <family val="2"/>
      </rPr>
      <t xml:space="preserve"> ГОДИНИ</t>
    </r>
  </si>
  <si>
    <t xml:space="preserve"> ТОМОГРАФИЈА МАГНЕТНОМ РЕЗОНАНЦОМ  - ПОКАЗАТЕЉИ КВАЛИТЕТА ЗА 2007 - 2020. ГОДИНЕ</t>
  </si>
  <si>
    <t>ПЕРКУТАНА АНГИОПЛАСТИКА КОРОНАРНИХ АРТЕРИЈА БАЛОН КАТЕТЕРОМ  - ПОКАЗАТЕЉИ КВАЛИТЕТА ЗА 2007 - 2020. ГОДИНЕ</t>
  </si>
  <si>
    <t xml:space="preserve">  СЕЛЕКТИВНА КОРОНОГРАФИЈА   - ПОКАЗАТЕЉИ КВАЛИТЕТА ЗА 2007 - 2020. ГОДИНЕ</t>
  </si>
  <si>
    <t>БАЈПАС - ПОКАЗАТЕЉИ КВАЛИТЕТА ЗА 2007 - 2020. ГОДИНЕ</t>
  </si>
  <si>
    <t>ИНПЛАНТАЦИЈА АОРТЕ И МИТРАЛНЕ ВАЛВУЛЕ У ЕКК - ПОКАЗАТЕЉИ КВАЛИТЕТА ЗА 2007 - 2020. ГОДИНЕ</t>
  </si>
  <si>
    <t>ЕКСТРАКЦИЈА КАТАРАКТЕ СА УГРАЂИВАЊЕМ ЛЕНС ИМПЛАНТАТА    - ПОКАЗАТЕЉИ КВАЛИТЕТА ЗА 2007 - 2020. ГОДИНЕ</t>
  </si>
  <si>
    <t>ИМПЛЕМЕНТАЦИЈА, ЗАМЕНА ПЕЈСМЕЈКЕР - ПОКАЗАТЕЉИ КВАЛИТЕТА ЗА 2007 - 2020. ГОДИНЕ</t>
  </si>
  <si>
    <t>254</t>
  </si>
  <si>
    <t>70</t>
  </si>
  <si>
    <t>24</t>
  </si>
  <si>
    <t>89</t>
  </si>
  <si>
    <t>11</t>
  </si>
  <si>
    <t>1050</t>
  </si>
  <si>
    <t>17  -  ЛИСТЕ ЧЕКАЊА - ПОКАЗАТЕЉИ КВАЛИТЕТА ЗА 2007 - 2020. ГОДИНЕ</t>
  </si>
  <si>
    <t>КБЦ "ДР ДРАГИША МИШОВИЋ"</t>
  </si>
  <si>
    <t xml:space="preserve"> ТОТАЛНА ПРОТЕЗА КУКА И КОЛЕНА  (шифра 252839 )  - ПОКАЗАТЕЉИ КВАЛИТЕТА</t>
  </si>
  <si>
    <t xml:space="preserve"> ТОТАЛНА ПРОТЕЗА КУКА   - ПОКАЗАТЕЉИ КВАЛИТЕТА</t>
  </si>
  <si>
    <t xml:space="preserve"> ТОТАЛНА ПРОТЕЗА КОЛЕНА  - ПОКАЗАТЕЉИ КВАЛИТЕТА</t>
  </si>
  <si>
    <t xml:space="preserve">СКЕНЕР ДИЈАГНОСТИКА - ПОКАЗАТЕЉИ КВАЛИТЕТА </t>
  </si>
  <si>
    <t>КАТЕТЕРИЗАЦИЈА ДЕСНЕ / ЛЕВЕ СТРАНЕ СРЦА</t>
  </si>
  <si>
    <t xml:space="preserve"> ПОКАЗАТЕЉИ КВАЛИТЕТА ЗА ЛИСТЕ ЧЕКАЊА - УКУПНО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</si>
</sst>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0.0"/>
    <numFmt numFmtId="177" formatCode="#,##0.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7.5"/>
      <name val="Arial Narrow"/>
      <family val="2"/>
    </font>
    <font>
      <b/>
      <i/>
      <sz val="7.5"/>
      <name val="Arial Narrow"/>
      <family val="2"/>
    </font>
    <font>
      <b/>
      <i/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6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 Narrow"/>
      <family val="2"/>
    </font>
    <font>
      <b/>
      <i/>
      <sz val="8"/>
      <color rgb="FFFF0000"/>
      <name val="Arial Narrow"/>
      <family val="2"/>
    </font>
    <font>
      <b/>
      <i/>
      <sz val="8"/>
      <color theme="9" tint="-0.4999699890613556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33" borderId="0" xfId="0" applyFont="1" applyFill="1" applyAlignment="1" applyProtection="1">
      <alignment horizontal="left" vertical="center"/>
      <protection locked="0"/>
    </xf>
    <xf numFmtId="0" fontId="15" fillId="33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63" fillId="0" borderId="0" xfId="0" applyFont="1" applyAlignment="1">
      <alignment horizontal="left" vertical="center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1" fontId="8" fillId="0" borderId="11" xfId="57" applyNumberFormat="1" applyFont="1" applyFill="1" applyBorder="1" applyAlignment="1">
      <alignment horizontal="center" vertical="center" wrapText="1"/>
      <protection/>
    </xf>
    <xf numFmtId="2" fontId="8" fillId="0" borderId="11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1" fontId="8" fillId="0" borderId="0" xfId="57" applyNumberFormat="1" applyFont="1" applyFill="1" applyBorder="1" applyAlignment="1">
      <alignment horizontal="center" vertical="center" wrapText="1"/>
      <protection/>
    </xf>
    <xf numFmtId="2" fontId="8" fillId="0" borderId="0" xfId="57" applyNumberFormat="1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vertical="center"/>
      <protection/>
    </xf>
    <xf numFmtId="3" fontId="8" fillId="0" borderId="12" xfId="0" applyNumberFormat="1" applyFont="1" applyBorder="1" applyAlignment="1">
      <alignment horizontal="center"/>
    </xf>
    <xf numFmtId="3" fontId="8" fillId="33" borderId="12" xfId="57" applyNumberFormat="1" applyFont="1" applyFill="1" applyBorder="1" applyAlignment="1">
      <alignment horizontal="center" vertical="center" wrapText="1"/>
      <protection/>
    </xf>
    <xf numFmtId="3" fontId="8" fillId="7" borderId="12" xfId="57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/>
    </xf>
    <xf numFmtId="0" fontId="7" fillId="33" borderId="0" xfId="0" applyFont="1" applyFill="1" applyBorder="1" applyAlignment="1">
      <alignment vertical="center"/>
    </xf>
    <xf numFmtId="3" fontId="8" fillId="4" borderId="12" xfId="57" applyNumberFormat="1" applyFont="1" applyFill="1" applyBorder="1" applyAlignment="1">
      <alignment horizontal="center" vertical="center" wrapText="1"/>
      <protection/>
    </xf>
    <xf numFmtId="0" fontId="64" fillId="33" borderId="14" xfId="57" applyFont="1" applyFill="1" applyBorder="1" applyAlignment="1">
      <alignment vertical="center" wrapText="1"/>
      <protection/>
    </xf>
    <xf numFmtId="0" fontId="64" fillId="33" borderId="14" xfId="57" applyFont="1" applyFill="1" applyBorder="1" applyAlignment="1">
      <alignment vertical="center"/>
      <protection/>
    </xf>
    <xf numFmtId="0" fontId="65" fillId="0" borderId="0" xfId="0" applyFont="1" applyAlignment="1">
      <alignment horizontal="center"/>
    </xf>
    <xf numFmtId="0" fontId="65" fillId="33" borderId="14" xfId="57" applyFont="1" applyFill="1" applyBorder="1" applyAlignment="1">
      <alignment horizontal="center" vertical="center"/>
      <protection/>
    </xf>
    <xf numFmtId="176" fontId="8" fillId="7" borderId="12" xfId="57" applyNumberFormat="1" applyFont="1" applyFill="1" applyBorder="1" applyAlignment="1">
      <alignment horizontal="center" vertical="center" wrapText="1"/>
      <protection/>
    </xf>
    <xf numFmtId="177" fontId="8" fillId="7" borderId="12" xfId="57" applyNumberFormat="1" applyFont="1" applyFill="1" applyBorder="1" applyAlignment="1">
      <alignment horizontal="center" vertical="center" wrapText="1"/>
      <protection/>
    </xf>
    <xf numFmtId="0" fontId="17" fillId="0" borderId="0" xfId="57" applyFont="1" applyFill="1" applyBorder="1" applyAlignment="1" applyProtection="1">
      <alignment vertical="center"/>
      <protection locked="0"/>
    </xf>
    <xf numFmtId="0" fontId="14" fillId="0" borderId="0" xfId="57" applyFont="1" applyFill="1" applyBorder="1" applyAlignment="1" applyProtection="1">
      <alignment vertical="center"/>
      <protection locked="0"/>
    </xf>
    <xf numFmtId="0" fontId="14" fillId="0" borderId="0" xfId="57" applyFont="1" applyFill="1" applyBorder="1" applyAlignment="1" applyProtection="1">
      <alignment horizontal="left" vertical="center"/>
      <protection locked="0"/>
    </xf>
    <xf numFmtId="3" fontId="8" fillId="0" borderId="12" xfId="0" applyNumberFormat="1" applyFont="1" applyBorder="1" applyAlignment="1">
      <alignment/>
    </xf>
    <xf numFmtId="0" fontId="19" fillId="0" borderId="0" xfId="57" applyFont="1" applyFill="1" applyBorder="1" applyAlignment="1" applyProtection="1">
      <alignment horizontal="left" vertical="center"/>
      <protection locked="0"/>
    </xf>
    <xf numFmtId="0" fontId="14" fillId="33" borderId="0" xfId="57" applyFont="1" applyFill="1" applyBorder="1" applyAlignment="1" applyProtection="1">
      <alignment vertical="center"/>
      <protection locked="0"/>
    </xf>
    <xf numFmtId="3" fontId="8" fillId="33" borderId="12" xfId="57" applyNumberFormat="1" applyFont="1" applyFill="1" applyBorder="1" applyAlignment="1">
      <alignment horizontal="center" vertical="center"/>
      <protection/>
    </xf>
    <xf numFmtId="3" fontId="8" fillId="4" borderId="12" xfId="0" applyNumberFormat="1" applyFont="1" applyFill="1" applyBorder="1" applyAlignment="1">
      <alignment horizontal="center"/>
    </xf>
    <xf numFmtId="0" fontId="18" fillId="0" borderId="0" xfId="57" applyFont="1" applyFill="1" applyBorder="1" applyAlignment="1" applyProtection="1">
      <alignment horizontal="center" vertical="center"/>
      <protection locked="0"/>
    </xf>
    <xf numFmtId="177" fontId="8" fillId="4" borderId="12" xfId="57" applyNumberFormat="1" applyFont="1" applyFill="1" applyBorder="1" applyAlignment="1">
      <alignment horizontal="center" vertical="center" wrapText="1"/>
      <protection/>
    </xf>
    <xf numFmtId="0" fontId="8" fillId="4" borderId="12" xfId="57" applyNumberFormat="1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/>
    </xf>
    <xf numFmtId="176" fontId="8" fillId="4" borderId="12" xfId="0" applyNumberFormat="1" applyFont="1" applyFill="1" applyBorder="1" applyAlignment="1">
      <alignment horizontal="center"/>
    </xf>
    <xf numFmtId="176" fontId="8" fillId="4" borderId="12" xfId="57" applyNumberFormat="1" applyFont="1" applyFill="1" applyBorder="1" applyAlignment="1">
      <alignment horizontal="center" vertical="center" wrapText="1"/>
      <protection/>
    </xf>
    <xf numFmtId="3" fontId="6" fillId="33" borderId="12" xfId="57" applyNumberFormat="1" applyFont="1" applyFill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horizontal="center" vertical="center"/>
    </xf>
    <xf numFmtId="3" fontId="6" fillId="33" borderId="15" xfId="57" applyNumberFormat="1" applyFont="1" applyFill="1" applyBorder="1" applyAlignment="1">
      <alignment horizontal="center" vertical="center" wrapText="1"/>
      <protection/>
    </xf>
    <xf numFmtId="3" fontId="6" fillId="33" borderId="15" xfId="57" applyNumberFormat="1" applyFont="1" applyFill="1" applyBorder="1" applyAlignment="1">
      <alignment horizontal="center" vertical="center"/>
      <protection/>
    </xf>
    <xf numFmtId="3" fontId="6" fillId="33" borderId="16" xfId="57" applyNumberFormat="1" applyFont="1" applyFill="1" applyBorder="1" applyAlignment="1">
      <alignment horizontal="center" vertical="center"/>
      <protection/>
    </xf>
    <xf numFmtId="3" fontId="6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3" fontId="8" fillId="33" borderId="18" xfId="57" applyNumberFormat="1" applyFont="1" applyFill="1" applyBorder="1" applyAlignment="1">
      <alignment horizontal="center" vertical="center" wrapText="1"/>
      <protection/>
    </xf>
    <xf numFmtId="3" fontId="6" fillId="0" borderId="12" xfId="0" applyNumberFormat="1" applyFont="1" applyBorder="1" applyAlignment="1">
      <alignment horizontal="center" vertical="center"/>
    </xf>
    <xf numFmtId="3" fontId="6" fillId="33" borderId="19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/>
      <protection/>
    </xf>
    <xf numFmtId="3" fontId="6" fillId="33" borderId="12" xfId="57" applyNumberFormat="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64" fillId="33" borderId="0" xfId="57" applyFont="1" applyFill="1" applyBorder="1" applyAlignment="1">
      <alignment vertical="center" wrapText="1"/>
      <protection/>
    </xf>
    <xf numFmtId="0" fontId="8" fillId="0" borderId="21" xfId="57" applyFont="1" applyFill="1" applyBorder="1" applyAlignment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7" fillId="3" borderId="22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3" fontId="8" fillId="33" borderId="35" xfId="0" applyNumberFormat="1" applyFont="1" applyFill="1" applyBorder="1" applyAlignment="1">
      <alignment horizontal="center" vertical="center" wrapText="1"/>
    </xf>
    <xf numFmtId="3" fontId="8" fillId="33" borderId="35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 wrapText="1"/>
    </xf>
    <xf numFmtId="3" fontId="6" fillId="3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64" fillId="7" borderId="14" xfId="57" applyFont="1" applyFill="1" applyBorder="1" applyAlignment="1">
      <alignment horizontal="center" vertical="center" wrapText="1"/>
      <protection/>
    </xf>
    <xf numFmtId="0" fontId="8" fillId="4" borderId="12" xfId="57" applyFont="1" applyFill="1" applyBorder="1" applyAlignment="1">
      <alignment horizontal="center" vertical="center" wrapText="1"/>
      <protection/>
    </xf>
    <xf numFmtId="0" fontId="20" fillId="33" borderId="0" xfId="0" applyFont="1" applyFill="1" applyBorder="1" applyAlignment="1">
      <alignment vertical="center"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8" fillId="33" borderId="3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" fontId="6" fillId="7" borderId="12" xfId="0" applyNumberFormat="1" applyFont="1" applyFill="1" applyBorder="1" applyAlignment="1">
      <alignment horizontal="center" vertical="center"/>
    </xf>
    <xf numFmtId="3" fontId="8" fillId="33" borderId="0" xfId="57" applyNumberFormat="1" applyFont="1" applyFill="1" applyBorder="1" applyAlignment="1">
      <alignment horizontal="center" vertical="center" wrapText="1"/>
      <protection/>
    </xf>
    <xf numFmtId="1" fontId="8" fillId="0" borderId="40" xfId="57" applyNumberFormat="1" applyFont="1" applyFill="1" applyBorder="1" applyAlignment="1">
      <alignment horizontal="center" vertical="center" wrapText="1"/>
      <protection/>
    </xf>
    <xf numFmtId="2" fontId="8" fillId="0" borderId="40" xfId="57" applyNumberFormat="1" applyFont="1" applyFill="1" applyBorder="1" applyAlignment="1">
      <alignment horizontal="center" vertical="center" wrapText="1"/>
      <protection/>
    </xf>
    <xf numFmtId="0" fontId="8" fillId="0" borderId="39" xfId="57" applyFont="1" applyFill="1" applyBorder="1" applyAlignment="1">
      <alignment horizontal="center" vertical="center" wrapText="1"/>
      <protection/>
    </xf>
    <xf numFmtId="0" fontId="8" fillId="0" borderId="40" xfId="57" applyFont="1" applyFill="1" applyBorder="1" applyAlignment="1">
      <alignment horizontal="center" vertical="center" wrapText="1"/>
      <protection/>
    </xf>
    <xf numFmtId="2" fontId="8" fillId="0" borderId="41" xfId="57" applyNumberFormat="1" applyFont="1" applyFill="1" applyBorder="1" applyAlignment="1">
      <alignment horizontal="center" vertical="center" wrapText="1"/>
      <protection/>
    </xf>
    <xf numFmtId="0" fontId="7" fillId="7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2" fontId="8" fillId="33" borderId="12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0" fontId="64" fillId="0" borderId="14" xfId="57" applyFont="1" applyFill="1" applyBorder="1" applyAlignment="1">
      <alignment vertical="center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64" fillId="0" borderId="0" xfId="57" applyFont="1" applyFill="1" applyBorder="1" applyAlignment="1">
      <alignment vertical="center"/>
      <protection/>
    </xf>
    <xf numFmtId="0" fontId="65" fillId="33" borderId="0" xfId="57" applyFont="1" applyFill="1" applyBorder="1" applyAlignment="1">
      <alignment horizontal="center" vertical="center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14" fillId="33" borderId="0" xfId="0" applyFont="1" applyFill="1" applyAlignment="1" applyProtection="1">
      <alignment vertical="center" wrapText="1"/>
      <protection locked="0"/>
    </xf>
    <xf numFmtId="0" fontId="7" fillId="0" borderId="0" xfId="57" applyFont="1" applyFill="1" applyBorder="1" applyAlignment="1">
      <alignment vertical="center"/>
      <protection/>
    </xf>
    <xf numFmtId="0" fontId="18" fillId="0" borderId="0" xfId="57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8" fillId="7" borderId="18" xfId="57" applyFont="1" applyFill="1" applyBorder="1" applyAlignment="1">
      <alignment horizontal="center" vertical="center" wrapText="1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65" fillId="33" borderId="13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vertical="center" wrapText="1"/>
      <protection/>
    </xf>
    <xf numFmtId="0" fontId="65" fillId="0" borderId="13" xfId="0" applyFont="1" applyBorder="1" applyAlignment="1">
      <alignment horizontal="center"/>
    </xf>
    <xf numFmtId="0" fontId="64" fillId="33" borderId="0" xfId="57" applyFont="1" applyFill="1" applyBorder="1" applyAlignment="1">
      <alignment vertical="center"/>
      <protection/>
    </xf>
    <xf numFmtId="0" fontId="8" fillId="0" borderId="14" xfId="0" applyFont="1" applyBorder="1" applyAlignment="1">
      <alignment vertical="center"/>
    </xf>
    <xf numFmtId="177" fontId="8" fillId="0" borderId="36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 wrapText="1"/>
    </xf>
    <xf numFmtId="177" fontId="8" fillId="3" borderId="38" xfId="0" applyNumberFormat="1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176" fontId="8" fillId="3" borderId="43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vertical="center"/>
    </xf>
    <xf numFmtId="0" fontId="17" fillId="7" borderId="44" xfId="57" applyFont="1" applyFill="1" applyBorder="1" applyAlignment="1" applyProtection="1">
      <alignment vertical="center"/>
      <protection locked="0"/>
    </xf>
    <xf numFmtId="0" fontId="17" fillId="7" borderId="20" xfId="57" applyFont="1" applyFill="1" applyBorder="1" applyAlignment="1" applyProtection="1">
      <alignment vertical="center"/>
      <protection locked="0"/>
    </xf>
    <xf numFmtId="0" fontId="17" fillId="7" borderId="19" xfId="57" applyFont="1" applyFill="1" applyBorder="1" applyAlignment="1" applyProtection="1">
      <alignment vertical="center"/>
      <protection locked="0"/>
    </xf>
    <xf numFmtId="0" fontId="8" fillId="7" borderId="44" xfId="57" applyFont="1" applyFill="1" applyBorder="1" applyAlignment="1">
      <alignment vertical="center"/>
      <protection/>
    </xf>
    <xf numFmtId="0" fontId="8" fillId="7" borderId="20" xfId="57" applyFont="1" applyFill="1" applyBorder="1" applyAlignment="1">
      <alignment vertical="center"/>
      <protection/>
    </xf>
    <xf numFmtId="0" fontId="8" fillId="7" borderId="19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1" fontId="8" fillId="0" borderId="11" xfId="57" applyNumberFormat="1" applyFont="1" applyFill="1" applyBorder="1" applyAlignment="1">
      <alignment horizontal="center" vertical="center"/>
      <protection/>
    </xf>
    <xf numFmtId="2" fontId="8" fillId="0" borderId="11" xfId="57" applyNumberFormat="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17" fillId="4" borderId="44" xfId="57" applyFont="1" applyFill="1" applyBorder="1" applyAlignment="1" applyProtection="1">
      <alignment vertical="center"/>
      <protection locked="0"/>
    </xf>
    <xf numFmtId="0" fontId="17" fillId="4" borderId="20" xfId="57" applyFont="1" applyFill="1" applyBorder="1" applyAlignment="1" applyProtection="1">
      <alignment vertical="center"/>
      <protection locked="0"/>
    </xf>
    <xf numFmtId="0" fontId="17" fillId="4" borderId="19" xfId="57" applyFont="1" applyFill="1" applyBorder="1" applyAlignment="1" applyProtection="1">
      <alignment vertical="center"/>
      <protection locked="0"/>
    </xf>
    <xf numFmtId="0" fontId="8" fillId="4" borderId="44" xfId="57" applyFont="1" applyFill="1" applyBorder="1" applyAlignment="1">
      <alignment vertical="center"/>
      <protection/>
    </xf>
    <xf numFmtId="0" fontId="8" fillId="4" borderId="20" xfId="57" applyFont="1" applyFill="1" applyBorder="1" applyAlignment="1">
      <alignment vertical="center"/>
      <protection/>
    </xf>
    <xf numFmtId="0" fontId="8" fillId="4" borderId="19" xfId="57" applyFont="1" applyFill="1" applyBorder="1" applyAlignment="1">
      <alignment vertical="center"/>
      <protection/>
    </xf>
    <xf numFmtId="0" fontId="15" fillId="7" borderId="44" xfId="57" applyFont="1" applyFill="1" applyBorder="1" applyAlignment="1" applyProtection="1">
      <alignment vertical="center"/>
      <protection locked="0"/>
    </xf>
    <xf numFmtId="0" fontId="15" fillId="7" borderId="20" xfId="57" applyFont="1" applyFill="1" applyBorder="1" applyAlignment="1" applyProtection="1">
      <alignment vertical="center"/>
      <protection locked="0"/>
    </xf>
    <xf numFmtId="0" fontId="15" fillId="7" borderId="19" xfId="57" applyFont="1" applyFill="1" applyBorder="1" applyAlignment="1" applyProtection="1">
      <alignment vertical="center"/>
      <protection locked="0"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20" xfId="57" applyFont="1" applyFill="1" applyBorder="1" applyAlignment="1">
      <alignment vertical="center" wrapText="1"/>
      <protection/>
    </xf>
    <xf numFmtId="0" fontId="8" fillId="7" borderId="19" xfId="57" applyFont="1" applyFill="1" applyBorder="1" applyAlignment="1">
      <alignment vertical="center" wrapText="1"/>
      <protection/>
    </xf>
    <xf numFmtId="0" fontId="8" fillId="7" borderId="22" xfId="57" applyFont="1" applyFill="1" applyBorder="1" applyAlignment="1">
      <alignment vertical="center" wrapText="1"/>
      <protection/>
    </xf>
    <xf numFmtId="0" fontId="8" fillId="7" borderId="22" xfId="0" applyFont="1" applyFill="1" applyBorder="1" applyAlignment="1">
      <alignment vertical="center" wrapText="1"/>
    </xf>
    <xf numFmtId="0" fontId="8" fillId="7" borderId="18" xfId="57" applyFont="1" applyFill="1" applyBorder="1" applyAlignment="1">
      <alignment vertical="center" wrapText="1"/>
      <protection/>
    </xf>
    <xf numFmtId="0" fontId="8" fillId="7" borderId="18" xfId="0" applyFont="1" applyFill="1" applyBorder="1" applyAlignment="1">
      <alignment vertical="center" wrapText="1"/>
    </xf>
    <xf numFmtId="0" fontId="8" fillId="7" borderId="44" xfId="57" applyFont="1" applyFill="1" applyBorder="1" applyAlignment="1">
      <alignment horizontal="left" vertical="center"/>
      <protection/>
    </xf>
    <xf numFmtId="2" fontId="8" fillId="0" borderId="40" xfId="57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vertical="center"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4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3" fontId="8" fillId="0" borderId="33" xfId="0" applyNumberFormat="1" applyFont="1" applyFill="1" applyBorder="1" applyAlignment="1">
      <alignment horizontal="center" vertical="center"/>
    </xf>
    <xf numFmtId="3" fontId="8" fillId="33" borderId="45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21" fillId="3" borderId="38" xfId="0" applyNumberFormat="1" applyFont="1" applyFill="1" applyBorder="1" applyAlignment="1">
      <alignment horizontal="center" vertical="center"/>
    </xf>
    <xf numFmtId="177" fontId="21" fillId="3" borderId="38" xfId="0" applyNumberFormat="1" applyFont="1" applyFill="1" applyBorder="1" applyAlignment="1">
      <alignment horizontal="center" vertical="center"/>
    </xf>
    <xf numFmtId="176" fontId="21" fillId="3" borderId="43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 vertical="center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36" xfId="0" applyNumberFormat="1" applyFont="1" applyFill="1" applyBorder="1" applyAlignment="1">
      <alignment horizontal="center" vertical="center"/>
    </xf>
    <xf numFmtId="176" fontId="6" fillId="3" borderId="32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 wrapText="1"/>
    </xf>
    <xf numFmtId="176" fontId="6" fillId="3" borderId="42" xfId="0" applyNumberFormat="1" applyFont="1" applyFill="1" applyBorder="1" applyAlignment="1">
      <alignment horizontal="center" vertical="center"/>
    </xf>
    <xf numFmtId="177" fontId="6" fillId="3" borderId="36" xfId="0" applyNumberFormat="1" applyFont="1" applyFill="1" applyBorder="1" applyAlignment="1">
      <alignment horizontal="center" vertical="center"/>
    </xf>
    <xf numFmtId="3" fontId="6" fillId="3" borderId="46" xfId="0" applyNumberFormat="1" applyFont="1" applyFill="1" applyBorder="1" applyAlignment="1">
      <alignment horizontal="center" vertical="center" wrapText="1"/>
    </xf>
    <xf numFmtId="3" fontId="8" fillId="7" borderId="12" xfId="0" applyNumberFormat="1" applyFont="1" applyFill="1" applyBorder="1" applyAlignment="1">
      <alignment horizontal="center" vertical="center"/>
    </xf>
    <xf numFmtId="3" fontId="6" fillId="7" borderId="12" xfId="57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22" fillId="3" borderId="27" xfId="57" applyFont="1" applyFill="1" applyBorder="1" applyAlignment="1">
      <alignment horizontal="center" vertical="center" wrapText="1"/>
      <protection/>
    </xf>
    <xf numFmtId="0" fontId="23" fillId="3" borderId="27" xfId="57" applyFont="1" applyFill="1" applyBorder="1" applyAlignment="1">
      <alignment horizontal="center" vertical="center" wrapText="1"/>
      <protection/>
    </xf>
    <xf numFmtId="0" fontId="23" fillId="3" borderId="32" xfId="57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 applyProtection="1">
      <alignment vertical="center"/>
      <protection locked="0"/>
    </xf>
    <xf numFmtId="0" fontId="8" fillId="0" borderId="44" xfId="57" applyFont="1" applyFill="1" applyBorder="1" applyAlignment="1" applyProtection="1">
      <alignment vertical="center"/>
      <protection locked="0"/>
    </xf>
    <xf numFmtId="0" fontId="8" fillId="0" borderId="20" xfId="57" applyFont="1" applyFill="1" applyBorder="1" applyAlignment="1" applyProtection="1">
      <alignment vertical="center"/>
      <protection locked="0"/>
    </xf>
    <xf numFmtId="0" fontId="8" fillId="0" borderId="19" xfId="57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3" fontId="8" fillId="34" borderId="12" xfId="57" applyNumberFormat="1" applyFont="1" applyFill="1" applyBorder="1" applyAlignment="1">
      <alignment horizontal="center" vertical="center" wrapText="1"/>
      <protection/>
    </xf>
    <xf numFmtId="3" fontId="8" fillId="34" borderId="12" xfId="0" applyNumberFormat="1" applyFont="1" applyFill="1" applyBorder="1" applyAlignment="1">
      <alignment horizontal="center" vertical="center"/>
    </xf>
    <xf numFmtId="176" fontId="8" fillId="7" borderId="12" xfId="0" applyNumberFormat="1" applyFont="1" applyFill="1" applyBorder="1" applyAlignment="1">
      <alignment horizontal="center"/>
    </xf>
    <xf numFmtId="0" fontId="8" fillId="7" borderId="12" xfId="57" applyNumberFormat="1" applyFont="1" applyFill="1" applyBorder="1" applyAlignment="1">
      <alignment horizontal="center" vertical="center" wrapText="1"/>
      <protection/>
    </xf>
    <xf numFmtId="0" fontId="8" fillId="7" borderId="12" xfId="0" applyFont="1" applyFill="1" applyBorder="1" applyAlignment="1">
      <alignment horizontal="center"/>
    </xf>
    <xf numFmtId="3" fontId="8" fillId="7" borderId="12" xfId="0" applyNumberFormat="1" applyFont="1" applyFill="1" applyBorder="1" applyAlignment="1">
      <alignment horizontal="center"/>
    </xf>
    <xf numFmtId="3" fontId="8" fillId="7" borderId="12" xfId="57" applyNumberFormat="1" applyFont="1" applyFill="1" applyBorder="1" applyAlignment="1">
      <alignment horizontal="center" vertical="center"/>
      <protection/>
    </xf>
    <xf numFmtId="2" fontId="8" fillId="7" borderId="12" xfId="57" applyNumberFormat="1" applyFont="1" applyFill="1" applyBorder="1" applyAlignment="1">
      <alignment horizontal="center" vertical="center"/>
      <protection/>
    </xf>
    <xf numFmtId="1" fontId="8" fillId="7" borderId="0" xfId="57" applyNumberFormat="1" applyFont="1" applyFill="1" applyBorder="1" applyAlignment="1">
      <alignment horizontal="center" vertical="center"/>
      <protection/>
    </xf>
    <xf numFmtId="0" fontId="8" fillId="7" borderId="39" xfId="57" applyFont="1" applyFill="1" applyBorder="1" applyAlignment="1">
      <alignment vertical="center"/>
      <protection/>
    </xf>
    <xf numFmtId="0" fontId="8" fillId="7" borderId="40" xfId="57" applyFont="1" applyFill="1" applyBorder="1" applyAlignment="1">
      <alignment vertical="center"/>
      <protection/>
    </xf>
    <xf numFmtId="0" fontId="8" fillId="7" borderId="41" xfId="57" applyFont="1" applyFill="1" applyBorder="1" applyAlignment="1">
      <alignment vertical="center"/>
      <protection/>
    </xf>
    <xf numFmtId="176" fontId="6" fillId="7" borderId="12" xfId="0" applyNumberFormat="1" applyFont="1" applyFill="1" applyBorder="1" applyAlignment="1">
      <alignment horizontal="center"/>
    </xf>
    <xf numFmtId="176" fontId="6" fillId="7" borderId="12" xfId="57" applyNumberFormat="1" applyFont="1" applyFill="1" applyBorder="1" applyAlignment="1">
      <alignment horizontal="center" vertical="center" wrapText="1"/>
      <protection/>
    </xf>
    <xf numFmtId="176" fontId="6" fillId="7" borderId="22" xfId="57" applyNumberFormat="1" applyFont="1" applyFill="1" applyBorder="1" applyAlignment="1">
      <alignment horizontal="center" vertical="center" wrapText="1"/>
      <protection/>
    </xf>
    <xf numFmtId="0" fontId="6" fillId="7" borderId="22" xfId="57" applyFont="1" applyFill="1" applyBorder="1" applyAlignment="1">
      <alignment horizontal="center" vertical="center" wrapText="1"/>
      <protection/>
    </xf>
    <xf numFmtId="176" fontId="6" fillId="7" borderId="18" xfId="57" applyNumberFormat="1" applyFont="1" applyFill="1" applyBorder="1" applyAlignment="1">
      <alignment horizontal="center" vertical="center" wrapText="1"/>
      <protection/>
    </xf>
    <xf numFmtId="176" fontId="6" fillId="7" borderId="12" xfId="0" applyNumberFormat="1" applyFont="1" applyFill="1" applyBorder="1" applyAlignment="1">
      <alignment horizontal="center" vertical="center"/>
    </xf>
    <xf numFmtId="176" fontId="6" fillId="7" borderId="18" xfId="57" applyNumberFormat="1" applyFont="1" applyFill="1" applyBorder="1" applyAlignment="1">
      <alignment horizontal="center" vertical="center" wrapText="1"/>
      <protection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33" borderId="45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/>
    </xf>
    <xf numFmtId="0" fontId="6" fillId="7" borderId="12" xfId="57" applyNumberFormat="1" applyFont="1" applyFill="1" applyBorder="1" applyAlignment="1">
      <alignment horizontal="center" vertical="center" wrapText="1"/>
      <protection/>
    </xf>
    <xf numFmtId="0" fontId="6" fillId="7" borderId="18" xfId="57" applyNumberFormat="1" applyFont="1" applyFill="1" applyBorder="1" applyAlignment="1">
      <alignment horizontal="center" vertical="center" wrapText="1"/>
      <protection/>
    </xf>
    <xf numFmtId="0" fontId="8" fillId="7" borderId="44" xfId="57" applyFont="1" applyFill="1" applyBorder="1" applyAlignment="1" applyProtection="1">
      <alignment vertical="center"/>
      <protection locked="0"/>
    </xf>
    <xf numFmtId="0" fontId="8" fillId="7" borderId="20" xfId="57" applyFont="1" applyFill="1" applyBorder="1" applyAlignment="1" applyProtection="1">
      <alignment vertical="center"/>
      <protection locked="0"/>
    </xf>
    <xf numFmtId="0" fontId="8" fillId="7" borderId="19" xfId="57" applyFont="1" applyFill="1" applyBorder="1" applyAlignment="1" applyProtection="1">
      <alignment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33" borderId="13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 wrapText="1"/>
      <protection/>
    </xf>
    <xf numFmtId="0" fontId="13" fillId="0" borderId="13" xfId="0" applyFont="1" applyBorder="1" applyAlignment="1">
      <alignment horizontal="center"/>
    </xf>
    <xf numFmtId="0" fontId="13" fillId="0" borderId="0" xfId="57" applyFont="1" applyFill="1" applyBorder="1" applyAlignment="1">
      <alignment vertical="center"/>
      <protection/>
    </xf>
    <xf numFmtId="0" fontId="13" fillId="33" borderId="0" xfId="57" applyFont="1" applyFill="1" applyBorder="1" applyAlignment="1">
      <alignment horizontal="center" vertical="center"/>
      <protection/>
    </xf>
    <xf numFmtId="0" fontId="13" fillId="33" borderId="0" xfId="57" applyFont="1" applyFill="1" applyBorder="1" applyAlignment="1">
      <alignment vertical="center"/>
      <protection/>
    </xf>
    <xf numFmtId="0" fontId="6" fillId="7" borderId="12" xfId="0" applyFont="1" applyFill="1" applyBorder="1" applyAlignment="1">
      <alignment horizontal="center"/>
    </xf>
    <xf numFmtId="2" fontId="6" fillId="7" borderId="18" xfId="57" applyNumberFormat="1" applyFont="1" applyFill="1" applyBorder="1" applyAlignment="1">
      <alignment horizontal="center" vertical="center" wrapText="1"/>
      <protection/>
    </xf>
    <xf numFmtId="0" fontId="8" fillId="34" borderId="40" xfId="0" applyFont="1" applyFill="1" applyBorder="1" applyAlignment="1">
      <alignment horizontal="right" vertical="center"/>
    </xf>
    <xf numFmtId="3" fontId="8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 wrapText="1"/>
    </xf>
    <xf numFmtId="3" fontId="6" fillId="34" borderId="12" xfId="57" applyNumberFormat="1" applyFont="1" applyFill="1" applyBorder="1" applyAlignment="1">
      <alignment horizontal="center" vertical="center" wrapText="1"/>
      <protection/>
    </xf>
    <xf numFmtId="3" fontId="8" fillId="34" borderId="18" xfId="57" applyNumberFormat="1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3" fontId="7" fillId="7" borderId="12" xfId="57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8" fillId="34" borderId="44" xfId="57" applyFont="1" applyFill="1" applyBorder="1" applyAlignment="1">
      <alignment horizontal="center" vertical="center"/>
      <protection/>
    </xf>
    <xf numFmtId="0" fontId="8" fillId="34" borderId="20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6" fillId="3" borderId="4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vertical="center"/>
      <protection locked="0"/>
    </xf>
    <xf numFmtId="0" fontId="8" fillId="0" borderId="44" xfId="57" applyFont="1" applyFill="1" applyBorder="1" applyAlignment="1" applyProtection="1">
      <alignment horizontal="center" vertical="center"/>
      <protection locked="0"/>
    </xf>
    <xf numFmtId="0" fontId="8" fillId="0" borderId="20" xfId="57" applyFont="1" applyFill="1" applyBorder="1" applyAlignment="1" applyProtection="1">
      <alignment horizontal="center" vertical="center"/>
      <protection locked="0"/>
    </xf>
    <xf numFmtId="0" fontId="8" fillId="0" borderId="19" xfId="57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44" xfId="57" applyFont="1" applyFill="1" applyBorder="1" applyAlignment="1">
      <alignment horizontal="center" vertical="center"/>
      <protection/>
    </xf>
    <xf numFmtId="0" fontId="8" fillId="0" borderId="20" xfId="57" applyFont="1" applyFill="1" applyBorder="1" applyAlignment="1">
      <alignment horizontal="center" vertical="center"/>
      <protection/>
    </xf>
    <xf numFmtId="0" fontId="8" fillId="0" borderId="19" xfId="57" applyFont="1" applyFill="1" applyBorder="1" applyAlignment="1">
      <alignment horizontal="center" vertical="center"/>
      <protection/>
    </xf>
    <xf numFmtId="0" fontId="8" fillId="7" borderId="12" xfId="57" applyFont="1" applyFill="1" applyBorder="1" applyAlignment="1">
      <alignment horizontal="center" vertical="center" wrapText="1"/>
      <protection/>
    </xf>
    <xf numFmtId="0" fontId="8" fillId="7" borderId="18" xfId="57" applyFont="1" applyFill="1" applyBorder="1" applyAlignment="1">
      <alignment horizontal="center" vertical="center" wrapText="1"/>
      <protection/>
    </xf>
    <xf numFmtId="0" fontId="8" fillId="7" borderId="1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8" fillId="0" borderId="0" xfId="57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>
      <alignment horizontal="center" vertical="center"/>
    </xf>
    <xf numFmtId="0" fontId="13" fillId="0" borderId="21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7" borderId="13" xfId="57" applyFont="1" applyFill="1" applyBorder="1" applyAlignment="1">
      <alignment horizontal="center" vertical="center" wrapText="1"/>
      <protection/>
    </xf>
    <xf numFmtId="0" fontId="13" fillId="7" borderId="4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7" borderId="13" xfId="57" applyFont="1" applyFill="1" applyBorder="1" applyAlignment="1">
      <alignment horizontal="center" vertical="center" wrapText="1"/>
      <protection/>
    </xf>
    <xf numFmtId="0" fontId="13" fillId="7" borderId="41" xfId="57" applyFont="1" applyFill="1" applyBorder="1" applyAlignment="1">
      <alignment horizontal="center" vertical="center" wrapText="1"/>
      <protection/>
    </xf>
    <xf numFmtId="0" fontId="15" fillId="7" borderId="44" xfId="57" applyFont="1" applyFill="1" applyBorder="1" applyAlignment="1" applyProtection="1">
      <alignment horizontal="center" vertical="center"/>
      <protection locked="0"/>
    </xf>
    <xf numFmtId="0" fontId="15" fillId="7" borderId="20" xfId="57" applyFont="1" applyFill="1" applyBorder="1" applyAlignment="1" applyProtection="1">
      <alignment horizontal="center" vertical="center"/>
      <protection locked="0"/>
    </xf>
    <xf numFmtId="0" fontId="15" fillId="7" borderId="19" xfId="57" applyFont="1" applyFill="1" applyBorder="1" applyAlignment="1" applyProtection="1">
      <alignment horizontal="center" vertical="center"/>
      <protection locked="0"/>
    </xf>
    <xf numFmtId="0" fontId="21" fillId="0" borderId="0" xfId="57" applyFont="1" applyFill="1" applyBorder="1" applyAlignment="1" applyProtection="1">
      <alignment horizontal="center" vertical="center"/>
      <protection locked="0"/>
    </xf>
    <xf numFmtId="0" fontId="6" fillId="0" borderId="14" xfId="57" applyFont="1" applyFill="1" applyBorder="1" applyAlignment="1">
      <alignment horizontal="center" vertical="center" wrapText="1"/>
      <protection/>
    </xf>
    <xf numFmtId="0" fontId="13" fillId="0" borderId="21" xfId="57" applyFont="1" applyFill="1" applyBorder="1" applyAlignment="1">
      <alignment horizontal="center" vertical="center" wrapText="1"/>
      <protection/>
    </xf>
    <xf numFmtId="0" fontId="64" fillId="0" borderId="14" xfId="57" applyFont="1" applyFill="1" applyBorder="1" applyAlignment="1">
      <alignment horizontal="center" vertical="center" wrapText="1"/>
      <protection/>
    </xf>
    <xf numFmtId="0" fontId="8" fillId="4" borderId="18" xfId="57" applyFont="1" applyFill="1" applyBorder="1" applyAlignment="1">
      <alignment horizontal="center" vertical="center" wrapText="1"/>
      <protection/>
    </xf>
    <xf numFmtId="0" fontId="8" fillId="4" borderId="12" xfId="57" applyFont="1" applyFill="1" applyBorder="1" applyAlignment="1">
      <alignment horizontal="center" vertical="center" wrapText="1"/>
      <protection/>
    </xf>
    <xf numFmtId="0" fontId="8" fillId="4" borderId="1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4" fillId="7" borderId="14" xfId="57" applyFont="1" applyFill="1" applyBorder="1" applyAlignment="1">
      <alignment horizontal="center" vertical="center" wrapText="1"/>
      <protection/>
    </xf>
    <xf numFmtId="0" fontId="17" fillId="4" borderId="44" xfId="57" applyFont="1" applyFill="1" applyBorder="1" applyAlignment="1" applyProtection="1">
      <alignment horizontal="center" vertical="center"/>
      <protection locked="0"/>
    </xf>
    <xf numFmtId="0" fontId="17" fillId="4" borderId="20" xfId="57" applyFont="1" applyFill="1" applyBorder="1" applyAlignment="1" applyProtection="1">
      <alignment horizontal="center" vertical="center"/>
      <protection locked="0"/>
    </xf>
    <xf numFmtId="0" fontId="17" fillId="4" borderId="19" xfId="57" applyFont="1" applyFill="1" applyBorder="1" applyAlignment="1" applyProtection="1">
      <alignment horizontal="center" vertical="center"/>
      <protection locked="0"/>
    </xf>
    <xf numFmtId="0" fontId="8" fillId="4" borderId="39" xfId="57" applyFont="1" applyFill="1" applyBorder="1" applyAlignment="1">
      <alignment horizontal="center" vertical="center" wrapText="1"/>
      <protection/>
    </xf>
    <xf numFmtId="0" fontId="8" fillId="4" borderId="40" xfId="57" applyFont="1" applyFill="1" applyBorder="1" applyAlignment="1">
      <alignment horizontal="center" vertical="center" wrapText="1"/>
      <protection/>
    </xf>
    <xf numFmtId="0" fontId="8" fillId="4" borderId="41" xfId="57" applyFont="1" applyFill="1" applyBorder="1" applyAlignment="1">
      <alignment horizontal="center" vertical="center" wrapText="1"/>
      <protection/>
    </xf>
    <xf numFmtId="0" fontId="17" fillId="7" borderId="44" xfId="57" applyFont="1" applyFill="1" applyBorder="1" applyAlignment="1" applyProtection="1">
      <alignment horizontal="center" vertical="center"/>
      <protection locked="0"/>
    </xf>
    <xf numFmtId="0" fontId="17" fillId="7" borderId="20" xfId="57" applyFont="1" applyFill="1" applyBorder="1" applyAlignment="1" applyProtection="1">
      <alignment horizontal="center" vertical="center"/>
      <protection locked="0"/>
    </xf>
    <xf numFmtId="0" fontId="17" fillId="7" borderId="19" xfId="57" applyFont="1" applyFill="1" applyBorder="1" applyAlignment="1" applyProtection="1">
      <alignment horizontal="center" vertical="center"/>
      <protection locked="0"/>
    </xf>
    <xf numFmtId="0" fontId="64" fillId="4" borderId="14" xfId="57" applyFont="1" applyFill="1" applyBorder="1" applyAlignment="1">
      <alignment horizontal="center" vertical="center" wrapText="1"/>
      <protection/>
    </xf>
    <xf numFmtId="0" fontId="8" fillId="7" borderId="44" xfId="57" applyFont="1" applyFill="1" applyBorder="1" applyAlignment="1">
      <alignment horizontal="center" vertical="center" wrapText="1"/>
      <protection/>
    </xf>
    <xf numFmtId="0" fontId="8" fillId="7" borderId="20" xfId="57" applyFont="1" applyFill="1" applyBorder="1" applyAlignment="1">
      <alignment horizontal="center" vertical="center" wrapText="1"/>
      <protection/>
    </xf>
    <xf numFmtId="0" fontId="8" fillId="7" borderId="19" xfId="57" applyFont="1" applyFill="1" applyBorder="1" applyAlignment="1">
      <alignment horizontal="center" vertical="center" wrapText="1"/>
      <protection/>
    </xf>
    <xf numFmtId="0" fontId="8" fillId="7" borderId="39" xfId="57" applyFont="1" applyFill="1" applyBorder="1" applyAlignment="1">
      <alignment horizontal="center" vertical="center" wrapText="1"/>
      <protection/>
    </xf>
    <xf numFmtId="0" fontId="8" fillId="7" borderId="40" xfId="57" applyFont="1" applyFill="1" applyBorder="1" applyAlignment="1">
      <alignment horizontal="center" vertical="center" wrapText="1"/>
      <protection/>
    </xf>
    <xf numFmtId="0" fontId="8" fillId="7" borderId="41" xfId="57" applyFont="1" applyFill="1" applyBorder="1" applyAlignment="1">
      <alignment horizontal="center" vertical="center" wrapText="1"/>
      <protection/>
    </xf>
    <xf numFmtId="0" fontId="8" fillId="7" borderId="44" xfId="57" applyFont="1" applyFill="1" applyBorder="1" applyAlignment="1">
      <alignment horizontal="center" vertical="center"/>
      <protection/>
    </xf>
    <xf numFmtId="0" fontId="8" fillId="7" borderId="20" xfId="57" applyFont="1" applyFill="1" applyBorder="1" applyAlignment="1">
      <alignment horizontal="center" vertical="center"/>
      <protection/>
    </xf>
    <xf numFmtId="0" fontId="8" fillId="7" borderId="19" xfId="57" applyFont="1" applyFill="1" applyBorder="1" applyAlignment="1">
      <alignment horizontal="center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7" borderId="12" xfId="57" applyFont="1" applyFill="1" applyBorder="1" applyAlignment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janab\prenos\Users\danijela.kuljanin\Downloads\17%20LISTE%20CEKANJA%202007-2019%20%20%20%20%20OK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CEKANJA  TAB"/>
      <sheetName val="LISTE CEKANJA  TAB 38 GOD 2018"/>
      <sheetName val="LISTE CEKANJA  TAB 38 GOD 2019"/>
      <sheetName val="ТАБ 287"/>
      <sheetName val="ТАБ 288"/>
      <sheetName val="ТАБ 289"/>
      <sheetName val="ТАБ 290"/>
      <sheetName val="ТАБ 291"/>
      <sheetName val="ТАБ 292"/>
      <sheetName val="ТАБ 293"/>
      <sheetName val="ТАБ 294"/>
      <sheetName val="ТАБ 295"/>
      <sheetName val="ТАБ 296"/>
      <sheetName val="ТАБ 297"/>
      <sheetName val="ТАБ 298"/>
      <sheetName val="ТАБ 299"/>
      <sheetName val="ТАБ 300"/>
      <sheetName val="ТАБ 301"/>
      <sheetName val="Sheet8"/>
      <sheetName val="Sheet9"/>
      <sheetName val="Sheet10"/>
      <sheetName val="ТАБ UKUPNO BEZ TAB 292  296"/>
      <sheetName val="ТАБ UKUPNO PROVERA"/>
      <sheetName val="Sheet4"/>
      <sheetName val="Sheet11"/>
      <sheetName val="ПРАЗНА 1"/>
      <sheetName val="LISTE CEKANJA  TAB 38 (2)"/>
      <sheetName val="Sheet12"/>
    </sheetNames>
    <sheetDataSet>
      <sheetData sheetId="1">
        <row r="11">
          <cell r="D11">
            <v>3083</v>
          </cell>
          <cell r="E11">
            <v>3083</v>
          </cell>
          <cell r="F11">
            <v>149472</v>
          </cell>
          <cell r="H11">
            <v>2609</v>
          </cell>
        </row>
        <row r="13">
          <cell r="D13">
            <v>1200</v>
          </cell>
          <cell r="E13">
            <v>1374</v>
          </cell>
          <cell r="F13">
            <v>108000</v>
          </cell>
        </row>
        <row r="14">
          <cell r="C14">
            <v>215</v>
          </cell>
          <cell r="D14">
            <v>1580</v>
          </cell>
          <cell r="E14">
            <v>2493</v>
          </cell>
          <cell r="F14">
            <v>113348</v>
          </cell>
          <cell r="H14">
            <v>1972</v>
          </cell>
        </row>
        <row r="24">
          <cell r="C24">
            <v>15</v>
          </cell>
          <cell r="D24">
            <v>141</v>
          </cell>
          <cell r="E24">
            <v>1886</v>
          </cell>
          <cell r="F24">
            <v>11112</v>
          </cell>
          <cell r="H24">
            <v>188</v>
          </cell>
        </row>
        <row r="25">
          <cell r="C25">
            <v>11</v>
          </cell>
          <cell r="D25">
            <v>41</v>
          </cell>
          <cell r="E25">
            <v>982</v>
          </cell>
          <cell r="F25">
            <v>1467</v>
          </cell>
          <cell r="H25">
            <v>54</v>
          </cell>
        </row>
        <row r="26">
          <cell r="C26">
            <v>25</v>
          </cell>
          <cell r="D26">
            <v>99</v>
          </cell>
          <cell r="E26">
            <v>668</v>
          </cell>
          <cell r="F26">
            <v>2975</v>
          </cell>
          <cell r="H26">
            <v>148</v>
          </cell>
        </row>
        <row r="27">
          <cell r="D27">
            <v>98</v>
          </cell>
          <cell r="E27">
            <v>614</v>
          </cell>
          <cell r="F27">
            <v>5511</v>
          </cell>
          <cell r="H27">
            <v>120</v>
          </cell>
        </row>
        <row r="28">
          <cell r="C28">
            <v>383</v>
          </cell>
          <cell r="D28">
            <v>902</v>
          </cell>
          <cell r="E28">
            <v>1080</v>
          </cell>
          <cell r="F28">
            <v>94067</v>
          </cell>
          <cell r="H28">
            <v>1189</v>
          </cell>
        </row>
        <row r="29">
          <cell r="C29">
            <v>3</v>
          </cell>
          <cell r="D29">
            <v>9</v>
          </cell>
          <cell r="E29">
            <v>354</v>
          </cell>
          <cell r="F29">
            <v>540</v>
          </cell>
          <cell r="H29">
            <v>3</v>
          </cell>
        </row>
        <row r="43">
          <cell r="C43">
            <v>192</v>
          </cell>
          <cell r="D43">
            <v>1681</v>
          </cell>
          <cell r="E43">
            <v>4870</v>
          </cell>
          <cell r="F43">
            <v>136181</v>
          </cell>
          <cell r="H43">
            <v>2216</v>
          </cell>
        </row>
        <row r="44">
          <cell r="C44">
            <v>392</v>
          </cell>
          <cell r="D44">
            <v>801</v>
          </cell>
          <cell r="E44">
            <v>2096</v>
          </cell>
          <cell r="F44">
            <v>53651</v>
          </cell>
          <cell r="H44">
            <v>1315</v>
          </cell>
        </row>
        <row r="45">
          <cell r="C45">
            <v>141</v>
          </cell>
          <cell r="D45">
            <v>659</v>
          </cell>
          <cell r="E45">
            <v>1348</v>
          </cell>
          <cell r="F45">
            <v>16779</v>
          </cell>
          <cell r="H45">
            <v>1022</v>
          </cell>
        </row>
        <row r="46">
          <cell r="C46">
            <v>2</v>
          </cell>
          <cell r="D46">
            <v>265</v>
          </cell>
          <cell r="E46">
            <v>918</v>
          </cell>
          <cell r="F46">
            <v>14876</v>
          </cell>
          <cell r="H46">
            <v>305</v>
          </cell>
        </row>
        <row r="47">
          <cell r="C47">
            <v>593</v>
          </cell>
          <cell r="D47">
            <v>1881</v>
          </cell>
          <cell r="E47">
            <v>2666</v>
          </cell>
          <cell r="F47">
            <v>223678</v>
          </cell>
          <cell r="H47">
            <v>2379</v>
          </cell>
        </row>
        <row r="48">
          <cell r="C48">
            <v>17</v>
          </cell>
          <cell r="D48">
            <v>53</v>
          </cell>
          <cell r="E48">
            <v>683</v>
          </cell>
          <cell r="F48">
            <v>3180</v>
          </cell>
          <cell r="H48">
            <v>67</v>
          </cell>
        </row>
      </sheetData>
      <sheetData sheetId="2">
        <row r="59">
          <cell r="C59">
            <v>144</v>
          </cell>
          <cell r="D59">
            <v>481</v>
          </cell>
          <cell r="E59">
            <v>905</v>
          </cell>
          <cell r="F59">
            <v>82449</v>
          </cell>
          <cell r="H59">
            <v>471</v>
          </cell>
        </row>
        <row r="63">
          <cell r="C63">
            <v>427</v>
          </cell>
          <cell r="D63">
            <v>1551</v>
          </cell>
          <cell r="E63">
            <v>1551</v>
          </cell>
          <cell r="F63">
            <v>157640</v>
          </cell>
          <cell r="H63">
            <v>1826</v>
          </cell>
        </row>
        <row r="64">
          <cell r="C64">
            <v>9</v>
          </cell>
          <cell r="D64">
            <v>26</v>
          </cell>
          <cell r="E64">
            <v>54</v>
          </cell>
          <cell r="F64">
            <v>2340</v>
          </cell>
          <cell r="H64">
            <v>55</v>
          </cell>
        </row>
        <row r="78">
          <cell r="C78">
            <v>105</v>
          </cell>
          <cell r="D78">
            <v>276</v>
          </cell>
          <cell r="E78">
            <v>388</v>
          </cell>
          <cell r="F78">
            <v>55808</v>
          </cell>
          <cell r="H78">
            <v>349</v>
          </cell>
        </row>
        <row r="82">
          <cell r="C82">
            <v>394</v>
          </cell>
          <cell r="D82">
            <v>1000</v>
          </cell>
          <cell r="E82">
            <v>1000</v>
          </cell>
          <cell r="F82">
            <v>230581</v>
          </cell>
          <cell r="H82">
            <v>1164</v>
          </cell>
        </row>
        <row r="83">
          <cell r="C83">
            <v>10</v>
          </cell>
          <cell r="D83">
            <v>16</v>
          </cell>
          <cell r="E83">
            <v>26</v>
          </cell>
          <cell r="F83">
            <v>960</v>
          </cell>
          <cell r="H83">
            <v>33</v>
          </cell>
        </row>
        <row r="94">
          <cell r="C94">
            <v>315</v>
          </cell>
          <cell r="D94">
            <v>374</v>
          </cell>
          <cell r="E94">
            <v>392</v>
          </cell>
          <cell r="F94">
            <v>139422</v>
          </cell>
          <cell r="H94">
            <v>581</v>
          </cell>
        </row>
        <row r="95">
          <cell r="C95">
            <v>136</v>
          </cell>
          <cell r="D95">
            <v>119</v>
          </cell>
          <cell r="E95">
            <v>121</v>
          </cell>
          <cell r="F95">
            <v>35010</v>
          </cell>
          <cell r="H95">
            <v>161</v>
          </cell>
        </row>
        <row r="96">
          <cell r="C96">
            <v>59</v>
          </cell>
          <cell r="D96">
            <v>90</v>
          </cell>
          <cell r="E96">
            <v>123</v>
          </cell>
          <cell r="F96">
            <v>17786</v>
          </cell>
          <cell r="H96">
            <v>121</v>
          </cell>
        </row>
        <row r="97">
          <cell r="C97">
            <v>533</v>
          </cell>
          <cell r="D97">
            <v>153</v>
          </cell>
          <cell r="E97">
            <v>157</v>
          </cell>
          <cell r="F97">
            <v>62930</v>
          </cell>
          <cell r="H97">
            <v>337</v>
          </cell>
        </row>
        <row r="99">
          <cell r="C99">
            <v>2464</v>
          </cell>
          <cell r="D99">
            <v>98</v>
          </cell>
          <cell r="E99">
            <v>284</v>
          </cell>
          <cell r="F99">
            <v>88200</v>
          </cell>
          <cell r="H99">
            <v>456</v>
          </cell>
        </row>
        <row r="101">
          <cell r="C101">
            <v>3073</v>
          </cell>
          <cell r="D101">
            <v>1337</v>
          </cell>
          <cell r="E101">
            <v>1787</v>
          </cell>
          <cell r="F101">
            <v>558032</v>
          </cell>
          <cell r="H101">
            <v>2563</v>
          </cell>
        </row>
        <row r="113">
          <cell r="C113">
            <v>555</v>
          </cell>
          <cell r="D113">
            <v>225</v>
          </cell>
          <cell r="E113">
            <v>228</v>
          </cell>
          <cell r="F113">
            <v>113062</v>
          </cell>
          <cell r="H113">
            <v>582</v>
          </cell>
        </row>
        <row r="114">
          <cell r="C114">
            <v>159</v>
          </cell>
          <cell r="D114">
            <v>103</v>
          </cell>
          <cell r="E114">
            <v>103</v>
          </cell>
          <cell r="F114">
            <v>32281</v>
          </cell>
          <cell r="H114">
            <v>138</v>
          </cell>
        </row>
        <row r="115">
          <cell r="C115">
            <v>10</v>
          </cell>
          <cell r="D115">
            <v>21</v>
          </cell>
          <cell r="E115">
            <v>21</v>
          </cell>
          <cell r="F115">
            <v>2057</v>
          </cell>
          <cell r="H115">
            <v>38</v>
          </cell>
        </row>
        <row r="116">
          <cell r="C116">
            <v>579</v>
          </cell>
          <cell r="D116">
            <v>117</v>
          </cell>
          <cell r="E116">
            <v>118</v>
          </cell>
          <cell r="F116">
            <v>55788</v>
          </cell>
          <cell r="H116">
            <v>327</v>
          </cell>
        </row>
        <row r="120">
          <cell r="C120">
            <v>7026</v>
          </cell>
          <cell r="D120">
            <v>700</v>
          </cell>
          <cell r="E120">
            <v>772</v>
          </cell>
          <cell r="F120">
            <v>590110</v>
          </cell>
          <cell r="H120">
            <v>2659</v>
          </cell>
        </row>
        <row r="129">
          <cell r="C129">
            <v>2294</v>
          </cell>
          <cell r="D129">
            <v>3052</v>
          </cell>
          <cell r="E129">
            <v>4067</v>
          </cell>
          <cell r="F129">
            <v>736119</v>
          </cell>
          <cell r="H129">
            <v>4524</v>
          </cell>
        </row>
        <row r="130">
          <cell r="C130">
            <v>2048</v>
          </cell>
          <cell r="D130">
            <v>1931</v>
          </cell>
          <cell r="E130">
            <v>2010</v>
          </cell>
          <cell r="F130">
            <v>500040</v>
          </cell>
          <cell r="H130">
            <v>3852</v>
          </cell>
        </row>
        <row r="134">
          <cell r="C134">
            <v>1801</v>
          </cell>
          <cell r="D134">
            <v>2066</v>
          </cell>
          <cell r="E134">
            <v>2120</v>
          </cell>
          <cell r="F134">
            <v>743760</v>
          </cell>
          <cell r="H134">
            <v>2226</v>
          </cell>
        </row>
        <row r="149">
          <cell r="E149">
            <v>4529</v>
          </cell>
        </row>
        <row r="153">
          <cell r="C153">
            <v>243</v>
          </cell>
          <cell r="D153">
            <v>3866</v>
          </cell>
          <cell r="E153">
            <v>7014</v>
          </cell>
          <cell r="F153">
            <v>231960</v>
          </cell>
        </row>
        <row r="168">
          <cell r="C168">
            <v>196</v>
          </cell>
          <cell r="D168">
            <v>898</v>
          </cell>
          <cell r="E168">
            <v>898</v>
          </cell>
          <cell r="F168">
            <v>54929</v>
          </cell>
          <cell r="H168">
            <v>1035</v>
          </cell>
        </row>
        <row r="169">
          <cell r="D169">
            <v>4</v>
          </cell>
          <cell r="E169">
            <v>82</v>
          </cell>
          <cell r="F169">
            <v>240</v>
          </cell>
        </row>
        <row r="183">
          <cell r="C183">
            <v>281</v>
          </cell>
          <cell r="D183">
            <v>324</v>
          </cell>
          <cell r="E183">
            <v>384</v>
          </cell>
          <cell r="F183">
            <v>37409</v>
          </cell>
          <cell r="H183">
            <v>523</v>
          </cell>
        </row>
        <row r="186">
          <cell r="C186">
            <v>5</v>
          </cell>
          <cell r="D186">
            <v>23</v>
          </cell>
          <cell r="E186">
            <v>47</v>
          </cell>
          <cell r="F186">
            <v>1073</v>
          </cell>
          <cell r="H186">
            <v>28</v>
          </cell>
        </row>
        <row r="187">
          <cell r="C187">
            <v>58</v>
          </cell>
          <cell r="D187">
            <v>45</v>
          </cell>
          <cell r="E187">
            <v>45</v>
          </cell>
          <cell r="F187">
            <v>27208</v>
          </cell>
          <cell r="H187">
            <v>44</v>
          </cell>
        </row>
        <row r="199">
          <cell r="C199">
            <v>152</v>
          </cell>
          <cell r="D199">
            <v>432</v>
          </cell>
          <cell r="E199">
            <v>782</v>
          </cell>
          <cell r="F199">
            <v>38951</v>
          </cell>
          <cell r="H199">
            <v>583</v>
          </cell>
        </row>
        <row r="200">
          <cell r="C200">
            <v>16</v>
          </cell>
          <cell r="D200">
            <v>16</v>
          </cell>
          <cell r="E200">
            <v>378</v>
          </cell>
          <cell r="F200">
            <v>633</v>
          </cell>
          <cell r="H200">
            <v>35</v>
          </cell>
        </row>
        <row r="202">
          <cell r="C202">
            <v>7</v>
          </cell>
          <cell r="D202">
            <v>15</v>
          </cell>
          <cell r="E202">
            <v>281</v>
          </cell>
          <cell r="F202">
            <v>721</v>
          </cell>
          <cell r="H202">
            <v>23</v>
          </cell>
        </row>
        <row r="203">
          <cell r="C203">
            <v>70</v>
          </cell>
          <cell r="D203">
            <v>182</v>
          </cell>
          <cell r="E203">
            <v>182</v>
          </cell>
          <cell r="F203">
            <v>38965</v>
          </cell>
          <cell r="H203">
            <v>180</v>
          </cell>
        </row>
        <row r="204">
          <cell r="E204">
            <v>178</v>
          </cell>
        </row>
        <row r="218">
          <cell r="E218">
            <v>3</v>
          </cell>
        </row>
        <row r="221">
          <cell r="E221">
            <v>2</v>
          </cell>
        </row>
        <row r="222">
          <cell r="C222">
            <v>184</v>
          </cell>
          <cell r="D222">
            <v>597</v>
          </cell>
          <cell r="E222">
            <v>597</v>
          </cell>
          <cell r="F222">
            <v>286154</v>
          </cell>
          <cell r="H222">
            <v>452</v>
          </cell>
        </row>
      </sheetData>
      <sheetData sheetId="3">
        <row r="7">
          <cell r="N7">
            <v>0</v>
          </cell>
          <cell r="O7">
            <v>0</v>
          </cell>
        </row>
        <row r="8">
          <cell r="N8">
            <v>0</v>
          </cell>
          <cell r="O8">
            <v>0</v>
          </cell>
        </row>
        <row r="9">
          <cell r="N9">
            <v>0</v>
          </cell>
          <cell r="O9">
            <v>0</v>
          </cell>
        </row>
        <row r="10">
          <cell r="N10">
            <v>0</v>
          </cell>
          <cell r="O10">
            <v>0</v>
          </cell>
        </row>
        <row r="11">
          <cell r="N11">
            <v>0</v>
          </cell>
          <cell r="O11">
            <v>0</v>
          </cell>
        </row>
        <row r="12">
          <cell r="N12">
            <v>0</v>
          </cell>
          <cell r="O12">
            <v>37</v>
          </cell>
        </row>
        <row r="13">
          <cell r="N13">
            <v>215</v>
          </cell>
          <cell r="O13">
            <v>689</v>
          </cell>
        </row>
        <row r="14">
          <cell r="N14">
            <v>0</v>
          </cell>
          <cell r="O14">
            <v>0</v>
          </cell>
        </row>
        <row r="15">
          <cell r="O15">
            <v>0</v>
          </cell>
        </row>
        <row r="22">
          <cell r="N22">
            <v>0</v>
          </cell>
          <cell r="O22">
            <v>0</v>
          </cell>
        </row>
        <row r="23">
          <cell r="N23">
            <v>0</v>
          </cell>
          <cell r="O23">
            <v>0</v>
          </cell>
        </row>
        <row r="24">
          <cell r="N24">
            <v>0</v>
          </cell>
          <cell r="O24">
            <v>0</v>
          </cell>
        </row>
        <row r="25">
          <cell r="N25">
            <v>3083</v>
          </cell>
          <cell r="O25">
            <v>0</v>
          </cell>
        </row>
        <row r="26">
          <cell r="N26">
            <v>0</v>
          </cell>
          <cell r="O26">
            <v>0</v>
          </cell>
        </row>
        <row r="27">
          <cell r="N27">
            <v>1200</v>
          </cell>
          <cell r="O27">
            <v>318</v>
          </cell>
        </row>
        <row r="28">
          <cell r="N28">
            <v>1580</v>
          </cell>
          <cell r="O28">
            <v>1414</v>
          </cell>
        </row>
        <row r="29">
          <cell r="N29">
            <v>0</v>
          </cell>
          <cell r="O29">
            <v>0</v>
          </cell>
        </row>
        <row r="30">
          <cell r="O30">
            <v>0</v>
          </cell>
        </row>
        <row r="37">
          <cell r="N37">
            <v>0</v>
          </cell>
          <cell r="O37">
            <v>0</v>
          </cell>
        </row>
        <row r="38">
          <cell r="N38">
            <v>0</v>
          </cell>
          <cell r="O38">
            <v>0</v>
          </cell>
        </row>
        <row r="39">
          <cell r="N39">
            <v>0</v>
          </cell>
          <cell r="O39">
            <v>0</v>
          </cell>
        </row>
        <row r="40">
          <cell r="N40">
            <v>3083</v>
          </cell>
          <cell r="O40">
            <v>0</v>
          </cell>
        </row>
        <row r="41">
          <cell r="N41">
            <v>0</v>
          </cell>
          <cell r="O41">
            <v>0</v>
          </cell>
        </row>
        <row r="42">
          <cell r="N42">
            <v>1374</v>
          </cell>
          <cell r="O42">
            <v>1292</v>
          </cell>
        </row>
        <row r="43">
          <cell r="N43">
            <v>2493</v>
          </cell>
          <cell r="O43">
            <v>2376</v>
          </cell>
        </row>
        <row r="44">
          <cell r="N44">
            <v>0</v>
          </cell>
          <cell r="O44">
            <v>0</v>
          </cell>
        </row>
        <row r="45">
          <cell r="O45">
            <v>0</v>
          </cell>
        </row>
        <row r="52">
          <cell r="N52">
            <v>0</v>
          </cell>
          <cell r="O52">
            <v>0</v>
          </cell>
        </row>
        <row r="53">
          <cell r="N53">
            <v>0</v>
          </cell>
          <cell r="O53">
            <v>0</v>
          </cell>
        </row>
        <row r="54">
          <cell r="N54">
            <v>0</v>
          </cell>
          <cell r="O54">
            <v>0</v>
          </cell>
        </row>
        <row r="55">
          <cell r="N55">
            <v>2609</v>
          </cell>
          <cell r="O55">
            <v>0</v>
          </cell>
        </row>
        <row r="56">
          <cell r="N56">
            <v>0</v>
          </cell>
          <cell r="O56">
            <v>0</v>
          </cell>
        </row>
        <row r="57">
          <cell r="N57">
            <v>0</v>
          </cell>
          <cell r="O57">
            <v>0</v>
          </cell>
        </row>
        <row r="58">
          <cell r="N58">
            <v>1972</v>
          </cell>
          <cell r="O58">
            <v>1955</v>
          </cell>
        </row>
        <row r="59">
          <cell r="N59">
            <v>0</v>
          </cell>
          <cell r="O59">
            <v>0</v>
          </cell>
        </row>
        <row r="60">
          <cell r="O60">
            <v>0</v>
          </cell>
        </row>
        <row r="97">
          <cell r="N97">
            <v>0</v>
          </cell>
          <cell r="O97">
            <v>0</v>
          </cell>
        </row>
        <row r="98">
          <cell r="N98">
            <v>0</v>
          </cell>
          <cell r="O98">
            <v>0</v>
          </cell>
        </row>
        <row r="99">
          <cell r="N99">
            <v>0</v>
          </cell>
          <cell r="O99">
            <v>0</v>
          </cell>
        </row>
        <row r="100">
          <cell r="N100">
            <v>149472</v>
          </cell>
          <cell r="O100">
            <v>0</v>
          </cell>
        </row>
        <row r="101">
          <cell r="N101">
            <v>0</v>
          </cell>
          <cell r="O101">
            <v>0</v>
          </cell>
        </row>
        <row r="102">
          <cell r="N102">
            <v>108000</v>
          </cell>
          <cell r="O102">
            <v>19080</v>
          </cell>
        </row>
        <row r="103">
          <cell r="N103">
            <v>113348</v>
          </cell>
          <cell r="O103">
            <v>136595</v>
          </cell>
        </row>
        <row r="104">
          <cell r="N104">
            <v>0</v>
          </cell>
          <cell r="O104">
            <v>0</v>
          </cell>
        </row>
        <row r="105">
          <cell r="O105">
            <v>0</v>
          </cell>
        </row>
      </sheetData>
      <sheetData sheetId="4">
        <row r="7">
          <cell r="N7">
            <v>15</v>
          </cell>
          <cell r="O7">
            <v>23</v>
          </cell>
        </row>
        <row r="8">
          <cell r="N8">
            <v>11</v>
          </cell>
          <cell r="O8">
            <v>1</v>
          </cell>
        </row>
        <row r="9">
          <cell r="N9">
            <v>25</v>
          </cell>
          <cell r="O9">
            <v>21</v>
          </cell>
        </row>
        <row r="10">
          <cell r="N10">
            <v>0</v>
          </cell>
          <cell r="O10">
            <v>10</v>
          </cell>
        </row>
        <row r="11">
          <cell r="N11">
            <v>383</v>
          </cell>
          <cell r="O11">
            <v>302</v>
          </cell>
        </row>
        <row r="12">
          <cell r="N12">
            <v>3</v>
          </cell>
          <cell r="O12">
            <v>3</v>
          </cell>
        </row>
        <row r="13">
          <cell r="N13">
            <v>0</v>
          </cell>
          <cell r="O13">
            <v>0</v>
          </cell>
        </row>
        <row r="14">
          <cell r="N14">
            <v>0</v>
          </cell>
          <cell r="O14">
            <v>0</v>
          </cell>
        </row>
        <row r="15">
          <cell r="O15">
            <v>0</v>
          </cell>
        </row>
        <row r="22">
          <cell r="N22">
            <v>141</v>
          </cell>
          <cell r="O22">
            <v>142</v>
          </cell>
        </row>
        <row r="23">
          <cell r="N23">
            <v>41</v>
          </cell>
          <cell r="O23">
            <v>22</v>
          </cell>
        </row>
        <row r="24">
          <cell r="N24">
            <v>99</v>
          </cell>
          <cell r="O24">
            <v>86</v>
          </cell>
        </row>
        <row r="25">
          <cell r="N25">
            <v>98</v>
          </cell>
          <cell r="O25">
            <v>73</v>
          </cell>
        </row>
        <row r="26">
          <cell r="N26">
            <v>902</v>
          </cell>
          <cell r="O26">
            <v>1340</v>
          </cell>
        </row>
        <row r="27">
          <cell r="N27">
            <v>9</v>
          </cell>
          <cell r="O27">
            <v>10</v>
          </cell>
        </row>
        <row r="28">
          <cell r="N28">
            <v>0</v>
          </cell>
          <cell r="O28">
            <v>0</v>
          </cell>
        </row>
        <row r="29">
          <cell r="N29">
            <v>0</v>
          </cell>
          <cell r="O29">
            <v>0</v>
          </cell>
        </row>
        <row r="30">
          <cell r="O30">
            <v>0</v>
          </cell>
        </row>
        <row r="37">
          <cell r="N37">
            <v>1886</v>
          </cell>
          <cell r="O37">
            <v>1870</v>
          </cell>
        </row>
        <row r="38">
          <cell r="N38">
            <v>982</v>
          </cell>
          <cell r="O38">
            <v>1056</v>
          </cell>
        </row>
        <row r="39">
          <cell r="N39">
            <v>668</v>
          </cell>
          <cell r="O39">
            <v>986</v>
          </cell>
        </row>
        <row r="40">
          <cell r="N40">
            <v>614</v>
          </cell>
          <cell r="O40">
            <v>717</v>
          </cell>
        </row>
        <row r="41">
          <cell r="N41">
            <v>1080</v>
          </cell>
          <cell r="O41">
            <v>1340</v>
          </cell>
        </row>
        <row r="42">
          <cell r="N42">
            <v>354</v>
          </cell>
          <cell r="O42">
            <v>314</v>
          </cell>
        </row>
        <row r="43">
          <cell r="N43">
            <v>0</v>
          </cell>
          <cell r="O43">
            <v>0</v>
          </cell>
        </row>
        <row r="44">
          <cell r="N44">
            <v>0</v>
          </cell>
          <cell r="O44">
            <v>0</v>
          </cell>
        </row>
        <row r="45">
          <cell r="O45">
            <v>0</v>
          </cell>
        </row>
        <row r="52">
          <cell r="N52">
            <v>188</v>
          </cell>
          <cell r="O52">
            <v>216</v>
          </cell>
        </row>
        <row r="53">
          <cell r="N53">
            <v>54</v>
          </cell>
          <cell r="O53">
            <v>30</v>
          </cell>
        </row>
        <row r="54">
          <cell r="N54">
            <v>148</v>
          </cell>
          <cell r="O54">
            <v>24</v>
          </cell>
        </row>
        <row r="55">
          <cell r="N55">
            <v>120</v>
          </cell>
          <cell r="O55">
            <v>85</v>
          </cell>
        </row>
        <row r="56">
          <cell r="N56">
            <v>1189</v>
          </cell>
          <cell r="O56">
            <v>1372</v>
          </cell>
        </row>
        <row r="57">
          <cell r="N57">
            <v>3</v>
          </cell>
          <cell r="O57">
            <v>5</v>
          </cell>
        </row>
        <row r="58">
          <cell r="N58">
            <v>0</v>
          </cell>
          <cell r="O58">
            <v>0</v>
          </cell>
        </row>
        <row r="59">
          <cell r="N59">
            <v>0</v>
          </cell>
          <cell r="O59">
            <v>0</v>
          </cell>
        </row>
        <row r="60">
          <cell r="O60">
            <v>0</v>
          </cell>
        </row>
        <row r="97">
          <cell r="N97">
            <v>11112</v>
          </cell>
          <cell r="O97">
            <v>11064</v>
          </cell>
        </row>
        <row r="98">
          <cell r="N98">
            <v>1467</v>
          </cell>
          <cell r="O98">
            <v>2105</v>
          </cell>
        </row>
        <row r="99">
          <cell r="N99">
            <v>2975</v>
          </cell>
          <cell r="O99">
            <v>2975</v>
          </cell>
        </row>
        <row r="100">
          <cell r="N100">
            <v>5511</v>
          </cell>
          <cell r="O100">
            <v>2786</v>
          </cell>
        </row>
        <row r="101">
          <cell r="N101">
            <v>94067</v>
          </cell>
          <cell r="O101">
            <v>115705</v>
          </cell>
        </row>
        <row r="102">
          <cell r="N102">
            <v>540</v>
          </cell>
          <cell r="O102">
            <v>600</v>
          </cell>
        </row>
        <row r="103">
          <cell r="N103">
            <v>0</v>
          </cell>
          <cell r="O103">
            <v>0</v>
          </cell>
        </row>
        <row r="104">
          <cell r="N104">
            <v>0</v>
          </cell>
          <cell r="O104">
            <v>0</v>
          </cell>
        </row>
        <row r="105">
          <cell r="O105">
            <v>0</v>
          </cell>
        </row>
      </sheetData>
      <sheetData sheetId="5">
        <row r="7">
          <cell r="N7">
            <v>192</v>
          </cell>
          <cell r="O7">
            <v>407</v>
          </cell>
        </row>
        <row r="8">
          <cell r="N8">
            <v>392</v>
          </cell>
          <cell r="O8">
            <v>180</v>
          </cell>
        </row>
        <row r="9">
          <cell r="N9">
            <v>141</v>
          </cell>
          <cell r="O9">
            <v>90</v>
          </cell>
        </row>
        <row r="10">
          <cell r="N10">
            <v>2</v>
          </cell>
          <cell r="O10">
            <v>34</v>
          </cell>
        </row>
        <row r="11">
          <cell r="N11">
            <v>593</v>
          </cell>
          <cell r="O11">
            <v>273</v>
          </cell>
        </row>
        <row r="12">
          <cell r="N12">
            <v>17</v>
          </cell>
          <cell r="O12">
            <v>6</v>
          </cell>
        </row>
        <row r="13">
          <cell r="N13">
            <v>0</v>
          </cell>
          <cell r="O13">
            <v>0</v>
          </cell>
        </row>
        <row r="14">
          <cell r="N14">
            <v>0</v>
          </cell>
          <cell r="O14">
            <v>0</v>
          </cell>
        </row>
        <row r="15">
          <cell r="O15">
            <v>13</v>
          </cell>
        </row>
        <row r="22">
          <cell r="N22">
            <v>1681</v>
          </cell>
          <cell r="O22">
            <v>1780</v>
          </cell>
        </row>
        <row r="23">
          <cell r="N23">
            <v>801</v>
          </cell>
          <cell r="O23">
            <v>728</v>
          </cell>
        </row>
        <row r="24">
          <cell r="N24">
            <v>659</v>
          </cell>
          <cell r="O24">
            <v>588</v>
          </cell>
        </row>
        <row r="25">
          <cell r="N25">
            <v>265</v>
          </cell>
          <cell r="O25">
            <v>159</v>
          </cell>
        </row>
        <row r="26">
          <cell r="N26">
            <v>1881</v>
          </cell>
          <cell r="O26">
            <v>2381</v>
          </cell>
        </row>
        <row r="27">
          <cell r="N27">
            <v>53</v>
          </cell>
          <cell r="O27">
            <v>66</v>
          </cell>
        </row>
        <row r="28">
          <cell r="N28">
            <v>0</v>
          </cell>
          <cell r="O28">
            <v>0</v>
          </cell>
        </row>
        <row r="29">
          <cell r="N29">
            <v>0</v>
          </cell>
          <cell r="O29">
            <v>0</v>
          </cell>
        </row>
        <row r="30">
          <cell r="O30">
            <v>168</v>
          </cell>
        </row>
        <row r="37">
          <cell r="N37">
            <v>4870</v>
          </cell>
          <cell r="O37">
            <v>4896</v>
          </cell>
        </row>
        <row r="38">
          <cell r="N38">
            <v>2096</v>
          </cell>
          <cell r="O38">
            <v>1998</v>
          </cell>
        </row>
        <row r="39">
          <cell r="N39">
            <v>1348</v>
          </cell>
          <cell r="O39">
            <v>1687</v>
          </cell>
        </row>
        <row r="40">
          <cell r="N40">
            <v>918</v>
          </cell>
          <cell r="O40">
            <v>1356</v>
          </cell>
        </row>
        <row r="41">
          <cell r="N41">
            <v>2666</v>
          </cell>
          <cell r="O41">
            <v>2381</v>
          </cell>
        </row>
        <row r="42">
          <cell r="N42">
            <v>683</v>
          </cell>
          <cell r="O42">
            <v>760</v>
          </cell>
        </row>
        <row r="43">
          <cell r="N43">
            <v>0</v>
          </cell>
          <cell r="O43">
            <v>0</v>
          </cell>
        </row>
        <row r="44">
          <cell r="N44">
            <v>0</v>
          </cell>
          <cell r="O44">
            <v>0</v>
          </cell>
        </row>
        <row r="45">
          <cell r="O45">
            <v>1548</v>
          </cell>
        </row>
        <row r="52">
          <cell r="N52">
            <v>2216</v>
          </cell>
          <cell r="O52">
            <v>2678</v>
          </cell>
        </row>
        <row r="53">
          <cell r="N53">
            <v>1315</v>
          </cell>
          <cell r="O53">
            <v>858</v>
          </cell>
        </row>
        <row r="54">
          <cell r="N54">
            <v>1022</v>
          </cell>
          <cell r="O54">
            <v>102</v>
          </cell>
        </row>
        <row r="55">
          <cell r="N55">
            <v>305</v>
          </cell>
          <cell r="O55">
            <v>203</v>
          </cell>
        </row>
        <row r="56">
          <cell r="N56">
            <v>2379</v>
          </cell>
          <cell r="O56">
            <v>2330</v>
          </cell>
        </row>
        <row r="57">
          <cell r="N57">
            <v>67</v>
          </cell>
          <cell r="O57">
            <v>76</v>
          </cell>
        </row>
        <row r="58">
          <cell r="N58">
            <v>0</v>
          </cell>
          <cell r="O58">
            <v>0</v>
          </cell>
        </row>
        <row r="59">
          <cell r="N59">
            <v>0</v>
          </cell>
          <cell r="O59">
            <v>0</v>
          </cell>
        </row>
        <row r="60">
          <cell r="O60">
            <v>225</v>
          </cell>
        </row>
        <row r="97">
          <cell r="N97">
            <v>136181</v>
          </cell>
          <cell r="O97">
            <v>170257</v>
          </cell>
        </row>
        <row r="98">
          <cell r="N98">
            <v>53651</v>
          </cell>
          <cell r="O98">
            <v>85610</v>
          </cell>
        </row>
        <row r="99">
          <cell r="N99">
            <v>16779</v>
          </cell>
          <cell r="O99">
            <v>16779</v>
          </cell>
        </row>
        <row r="100">
          <cell r="N100">
            <v>14876</v>
          </cell>
          <cell r="O100">
            <v>6481</v>
          </cell>
        </row>
        <row r="101">
          <cell r="N101">
            <v>223678</v>
          </cell>
          <cell r="O101">
            <v>221621</v>
          </cell>
        </row>
        <row r="102">
          <cell r="N102">
            <v>3180</v>
          </cell>
          <cell r="O102">
            <v>3960</v>
          </cell>
        </row>
        <row r="103">
          <cell r="N103">
            <v>0</v>
          </cell>
          <cell r="O103">
            <v>0</v>
          </cell>
        </row>
        <row r="104">
          <cell r="N104">
            <v>0</v>
          </cell>
          <cell r="O104">
            <v>0</v>
          </cell>
        </row>
        <row r="105">
          <cell r="O105">
            <v>6859</v>
          </cell>
        </row>
      </sheetData>
      <sheetData sheetId="6">
        <row r="7">
          <cell r="N7">
            <v>220</v>
          </cell>
          <cell r="O7">
            <v>144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N11">
            <v>48</v>
          </cell>
          <cell r="O11">
            <v>427</v>
          </cell>
        </row>
        <row r="12">
          <cell r="N12">
            <v>13</v>
          </cell>
          <cell r="O12">
            <v>9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N22">
            <v>1672</v>
          </cell>
          <cell r="O22">
            <v>481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N26">
            <v>473</v>
          </cell>
          <cell r="O26">
            <v>1551</v>
          </cell>
        </row>
        <row r="27">
          <cell r="N27">
            <v>42</v>
          </cell>
          <cell r="O27">
            <v>26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N37">
            <v>2314</v>
          </cell>
          <cell r="O37">
            <v>905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N41">
            <v>925</v>
          </cell>
          <cell r="O41">
            <v>1551</v>
          </cell>
        </row>
        <row r="42">
          <cell r="N42">
            <v>59</v>
          </cell>
          <cell r="O42">
            <v>54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N52">
            <v>1896</v>
          </cell>
          <cell r="O52">
            <v>471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N56">
            <v>602</v>
          </cell>
          <cell r="O56">
            <v>1826</v>
          </cell>
        </row>
        <row r="57">
          <cell r="N57">
            <v>55</v>
          </cell>
          <cell r="O57">
            <v>55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N97">
            <v>319837</v>
          </cell>
          <cell r="O97">
            <v>82449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N101">
            <v>82883</v>
          </cell>
          <cell r="O101">
            <v>157640</v>
          </cell>
        </row>
        <row r="102">
          <cell r="N102">
            <v>3780</v>
          </cell>
          <cell r="O102">
            <v>2340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7">
        <row r="7">
          <cell r="N7">
            <v>172</v>
          </cell>
          <cell r="O7">
            <v>105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N11">
            <v>601</v>
          </cell>
          <cell r="O11">
            <v>394</v>
          </cell>
        </row>
        <row r="12">
          <cell r="N12">
            <v>8</v>
          </cell>
          <cell r="O12">
            <v>10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N22">
            <v>255</v>
          </cell>
          <cell r="O22">
            <v>276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N26">
            <v>786</v>
          </cell>
          <cell r="O26">
            <v>1000</v>
          </cell>
        </row>
        <row r="27">
          <cell r="N27">
            <v>22</v>
          </cell>
          <cell r="O27">
            <v>16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N37">
            <v>375</v>
          </cell>
          <cell r="O37">
            <v>388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N41">
            <v>975</v>
          </cell>
          <cell r="O41">
            <v>1000</v>
          </cell>
        </row>
        <row r="42">
          <cell r="N42">
            <v>95</v>
          </cell>
          <cell r="O42">
            <v>26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N52">
            <v>371</v>
          </cell>
          <cell r="O52">
            <v>349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N56">
            <v>1028</v>
          </cell>
          <cell r="O56">
            <v>1164</v>
          </cell>
        </row>
        <row r="57">
          <cell r="N57">
            <v>28</v>
          </cell>
          <cell r="O57">
            <v>33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N97">
            <v>49801</v>
          </cell>
          <cell r="O97">
            <v>55808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N101">
            <v>318588</v>
          </cell>
          <cell r="O101">
            <v>230581</v>
          </cell>
        </row>
        <row r="102">
          <cell r="N102">
            <v>1320</v>
          </cell>
          <cell r="O102">
            <v>960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9">
        <row r="7">
          <cell r="N7">
            <v>491</v>
          </cell>
          <cell r="O7">
            <v>315</v>
          </cell>
        </row>
        <row r="8">
          <cell r="N8">
            <v>170</v>
          </cell>
          <cell r="O8">
            <v>136</v>
          </cell>
        </row>
        <row r="9">
          <cell r="N9">
            <v>103</v>
          </cell>
          <cell r="O9">
            <v>59</v>
          </cell>
        </row>
        <row r="10">
          <cell r="N10">
            <v>355</v>
          </cell>
          <cell r="O10">
            <v>533</v>
          </cell>
        </row>
        <row r="11">
          <cell r="O11">
            <v>0</v>
          </cell>
        </row>
        <row r="12">
          <cell r="N12">
            <v>2557</v>
          </cell>
          <cell r="O12">
            <v>2464</v>
          </cell>
        </row>
        <row r="13">
          <cell r="O13">
            <v>0</v>
          </cell>
        </row>
        <row r="14">
          <cell r="N14">
            <v>2844</v>
          </cell>
          <cell r="O14">
            <v>3073</v>
          </cell>
        </row>
        <row r="15">
          <cell r="O15">
            <v>0</v>
          </cell>
        </row>
        <row r="22">
          <cell r="N22">
            <v>141</v>
          </cell>
          <cell r="O22">
            <v>374</v>
          </cell>
        </row>
        <row r="23">
          <cell r="N23">
            <v>85</v>
          </cell>
          <cell r="O23">
            <v>119</v>
          </cell>
        </row>
        <row r="24">
          <cell r="N24">
            <v>57</v>
          </cell>
          <cell r="O24">
            <v>90</v>
          </cell>
        </row>
        <row r="25">
          <cell r="N25">
            <v>113</v>
          </cell>
          <cell r="O25">
            <v>153</v>
          </cell>
        </row>
        <row r="26">
          <cell r="O26">
            <v>0</v>
          </cell>
        </row>
        <row r="27">
          <cell r="N27">
            <v>207</v>
          </cell>
          <cell r="O27">
            <v>98</v>
          </cell>
        </row>
        <row r="28">
          <cell r="O28">
            <v>0</v>
          </cell>
        </row>
        <row r="29">
          <cell r="N29">
            <v>1331</v>
          </cell>
          <cell r="O29">
            <v>1337</v>
          </cell>
        </row>
        <row r="30">
          <cell r="O30">
            <v>0</v>
          </cell>
        </row>
        <row r="37">
          <cell r="N37">
            <v>149</v>
          </cell>
          <cell r="O37">
            <v>392</v>
          </cell>
        </row>
        <row r="38">
          <cell r="N38">
            <v>125</v>
          </cell>
          <cell r="O38">
            <v>121</v>
          </cell>
        </row>
        <row r="39">
          <cell r="N39">
            <v>78</v>
          </cell>
          <cell r="O39">
            <v>123</v>
          </cell>
        </row>
        <row r="40">
          <cell r="N40">
            <v>113</v>
          </cell>
          <cell r="O40">
            <v>157</v>
          </cell>
        </row>
        <row r="41">
          <cell r="O41">
            <v>0</v>
          </cell>
        </row>
        <row r="42">
          <cell r="N42">
            <v>297</v>
          </cell>
          <cell r="O42">
            <v>284</v>
          </cell>
        </row>
        <row r="43">
          <cell r="O43">
            <v>0</v>
          </cell>
        </row>
        <row r="44">
          <cell r="N44">
            <v>1741</v>
          </cell>
          <cell r="O44">
            <v>1787</v>
          </cell>
        </row>
        <row r="45">
          <cell r="O45">
            <v>0</v>
          </cell>
        </row>
        <row r="52">
          <cell r="N52">
            <v>535</v>
          </cell>
          <cell r="O52">
            <v>581</v>
          </cell>
        </row>
        <row r="53">
          <cell r="N53">
            <v>133</v>
          </cell>
          <cell r="O53">
            <v>161</v>
          </cell>
        </row>
        <row r="54">
          <cell r="N54">
            <v>102</v>
          </cell>
          <cell r="O54">
            <v>121</v>
          </cell>
        </row>
        <row r="55">
          <cell r="N55">
            <v>275</v>
          </cell>
          <cell r="O55">
            <v>337</v>
          </cell>
        </row>
        <row r="56">
          <cell r="O56">
            <v>0</v>
          </cell>
        </row>
        <row r="57">
          <cell r="N57">
            <v>488</v>
          </cell>
          <cell r="O57">
            <v>456</v>
          </cell>
        </row>
        <row r="58">
          <cell r="O58">
            <v>0</v>
          </cell>
        </row>
        <row r="59">
          <cell r="N59">
            <v>2948</v>
          </cell>
          <cell r="O59">
            <v>2563</v>
          </cell>
        </row>
        <row r="60">
          <cell r="O60">
            <v>0</v>
          </cell>
        </row>
        <row r="97">
          <cell r="N97">
            <v>86255</v>
          </cell>
          <cell r="O97">
            <v>139422</v>
          </cell>
        </row>
        <row r="98">
          <cell r="N98">
            <v>28135</v>
          </cell>
          <cell r="O98">
            <v>35010</v>
          </cell>
        </row>
        <row r="99">
          <cell r="N99">
            <v>21045</v>
          </cell>
          <cell r="O99">
            <v>17786</v>
          </cell>
        </row>
        <row r="100">
          <cell r="N100">
            <v>53749</v>
          </cell>
          <cell r="O100">
            <v>62930</v>
          </cell>
        </row>
        <row r="101">
          <cell r="O101">
            <v>0</v>
          </cell>
        </row>
        <row r="102">
          <cell r="N102">
            <v>186300</v>
          </cell>
          <cell r="O102">
            <v>88200</v>
          </cell>
        </row>
        <row r="103">
          <cell r="O103">
            <v>0</v>
          </cell>
        </row>
        <row r="104">
          <cell r="N104">
            <v>590181</v>
          </cell>
          <cell r="O104">
            <v>558032</v>
          </cell>
        </row>
        <row r="105">
          <cell r="O105">
            <v>0</v>
          </cell>
        </row>
      </sheetData>
      <sheetData sheetId="10">
        <row r="7">
          <cell r="N7">
            <v>504</v>
          </cell>
          <cell r="O7">
            <v>555</v>
          </cell>
        </row>
        <row r="8">
          <cell r="N8">
            <v>253</v>
          </cell>
          <cell r="O8">
            <v>159</v>
          </cell>
        </row>
        <row r="9">
          <cell r="N9">
            <v>38</v>
          </cell>
          <cell r="O9">
            <v>10</v>
          </cell>
        </row>
        <row r="10">
          <cell r="N10">
            <v>390</v>
          </cell>
          <cell r="O10">
            <v>579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N14">
            <v>6094</v>
          </cell>
          <cell r="O14">
            <v>7026</v>
          </cell>
        </row>
        <row r="15">
          <cell r="O15">
            <v>0</v>
          </cell>
        </row>
        <row r="22">
          <cell r="N22">
            <v>111</v>
          </cell>
          <cell r="O22">
            <v>225</v>
          </cell>
        </row>
        <row r="23">
          <cell r="N23">
            <v>60</v>
          </cell>
          <cell r="O23">
            <v>103</v>
          </cell>
        </row>
        <row r="24">
          <cell r="N24">
            <v>8</v>
          </cell>
          <cell r="O24">
            <v>21</v>
          </cell>
        </row>
        <row r="25">
          <cell r="N25">
            <v>69</v>
          </cell>
          <cell r="O25">
            <v>117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N29">
            <v>519</v>
          </cell>
          <cell r="O29">
            <v>700</v>
          </cell>
        </row>
        <row r="30">
          <cell r="O30">
            <v>0</v>
          </cell>
        </row>
        <row r="37">
          <cell r="N37">
            <v>113</v>
          </cell>
          <cell r="O37">
            <v>228</v>
          </cell>
        </row>
        <row r="38">
          <cell r="N38">
            <v>64</v>
          </cell>
          <cell r="O38">
            <v>103</v>
          </cell>
        </row>
        <row r="39">
          <cell r="N39">
            <v>8</v>
          </cell>
          <cell r="O39">
            <v>21</v>
          </cell>
        </row>
        <row r="40">
          <cell r="N40">
            <v>70</v>
          </cell>
          <cell r="O40">
            <v>118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N44">
            <v>567</v>
          </cell>
          <cell r="O44">
            <v>772</v>
          </cell>
        </row>
        <row r="45">
          <cell r="O45">
            <v>0</v>
          </cell>
        </row>
        <row r="52">
          <cell r="N52">
            <v>468</v>
          </cell>
          <cell r="O52">
            <v>582</v>
          </cell>
        </row>
        <row r="53">
          <cell r="N53">
            <v>124</v>
          </cell>
          <cell r="O53">
            <v>138</v>
          </cell>
        </row>
        <row r="54">
          <cell r="N54">
            <v>36</v>
          </cell>
          <cell r="O54">
            <v>38</v>
          </cell>
        </row>
        <row r="55">
          <cell r="N55">
            <v>260</v>
          </cell>
          <cell r="O55">
            <v>327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N59">
            <v>2415</v>
          </cell>
          <cell r="O59">
            <v>2659</v>
          </cell>
        </row>
        <row r="60">
          <cell r="O60">
            <v>0</v>
          </cell>
        </row>
        <row r="97">
          <cell r="N97">
            <v>84547</v>
          </cell>
          <cell r="O97">
            <v>113062</v>
          </cell>
        </row>
        <row r="98">
          <cell r="N98">
            <v>23820</v>
          </cell>
          <cell r="O98">
            <v>32281</v>
          </cell>
        </row>
        <row r="99">
          <cell r="N99">
            <v>1508</v>
          </cell>
          <cell r="O99">
            <v>2057</v>
          </cell>
        </row>
        <row r="100">
          <cell r="N100">
            <v>37024</v>
          </cell>
          <cell r="O100">
            <v>55788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N104">
            <v>458527</v>
          </cell>
          <cell r="O104">
            <v>590110</v>
          </cell>
        </row>
        <row r="105">
          <cell r="O105">
            <v>0</v>
          </cell>
        </row>
      </sheetData>
      <sheetData sheetId="11">
        <row r="7">
          <cell r="N7">
            <v>2731</v>
          </cell>
          <cell r="O7">
            <v>2294</v>
          </cell>
        </row>
        <row r="8">
          <cell r="N8">
            <v>3212</v>
          </cell>
          <cell r="O8">
            <v>2048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N12">
            <v>1803</v>
          </cell>
          <cell r="O12">
            <v>1801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N22">
            <v>3145</v>
          </cell>
          <cell r="O22">
            <v>3052</v>
          </cell>
        </row>
        <row r="23">
          <cell r="N23">
            <v>1973</v>
          </cell>
          <cell r="O23">
            <v>1931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N27">
            <v>2800</v>
          </cell>
          <cell r="O27">
            <v>2066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N37">
            <v>4330</v>
          </cell>
          <cell r="O37">
            <v>4067</v>
          </cell>
        </row>
        <row r="38">
          <cell r="N38">
            <v>1980</v>
          </cell>
          <cell r="O38">
            <v>2010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N42">
            <v>2870</v>
          </cell>
          <cell r="O42">
            <v>2120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N52">
            <v>4615</v>
          </cell>
          <cell r="O52">
            <v>4524</v>
          </cell>
        </row>
        <row r="53">
          <cell r="N53">
            <v>3343</v>
          </cell>
          <cell r="O53">
            <v>3852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N57">
            <v>2214</v>
          </cell>
          <cell r="O57">
            <v>2226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N97">
            <v>1212196</v>
          </cell>
          <cell r="O97">
            <v>736119</v>
          </cell>
        </row>
        <row r="98">
          <cell r="N98">
            <v>357113</v>
          </cell>
          <cell r="O98">
            <v>500040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N102">
            <v>1008000</v>
          </cell>
          <cell r="O102">
            <v>743760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13"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N12">
            <v>1122</v>
          </cell>
          <cell r="O12">
            <v>243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N25">
            <v>30</v>
          </cell>
          <cell r="O25">
            <v>0</v>
          </cell>
        </row>
        <row r="26">
          <cell r="O26">
            <v>0</v>
          </cell>
        </row>
        <row r="27">
          <cell r="N27">
            <v>2122</v>
          </cell>
          <cell r="O27">
            <v>3866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O37">
            <v>0</v>
          </cell>
        </row>
        <row r="38">
          <cell r="N38">
            <v>4847</v>
          </cell>
          <cell r="O38">
            <v>4529</v>
          </cell>
        </row>
        <row r="39">
          <cell r="O39">
            <v>0</v>
          </cell>
        </row>
        <row r="40">
          <cell r="N40">
            <v>30</v>
          </cell>
          <cell r="O40">
            <v>0</v>
          </cell>
        </row>
        <row r="41">
          <cell r="O41">
            <v>0</v>
          </cell>
        </row>
        <row r="42">
          <cell r="N42">
            <v>7839</v>
          </cell>
          <cell r="O42">
            <v>7014</v>
          </cell>
        </row>
        <row r="43">
          <cell r="N43">
            <v>1</v>
          </cell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N55">
            <v>34</v>
          </cell>
          <cell r="O55">
            <v>0</v>
          </cell>
        </row>
        <row r="56">
          <cell r="O56">
            <v>0</v>
          </cell>
        </row>
        <row r="57">
          <cell r="N57">
            <v>1122</v>
          </cell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N100">
            <v>794</v>
          </cell>
          <cell r="O100">
            <v>0</v>
          </cell>
        </row>
        <row r="101">
          <cell r="O101">
            <v>0</v>
          </cell>
        </row>
        <row r="102">
          <cell r="N102">
            <v>127320</v>
          </cell>
          <cell r="O102">
            <v>231960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14"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N11">
            <v>147</v>
          </cell>
          <cell r="O11">
            <v>196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N26">
            <v>881</v>
          </cell>
          <cell r="O26">
            <v>898</v>
          </cell>
        </row>
        <row r="27">
          <cell r="O27">
            <v>4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N41">
            <v>1025</v>
          </cell>
          <cell r="O41">
            <v>898</v>
          </cell>
        </row>
        <row r="42">
          <cell r="O42">
            <v>82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N56">
            <v>1010</v>
          </cell>
          <cell r="O56">
            <v>1035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N101">
            <v>51213</v>
          </cell>
          <cell r="O101">
            <v>54929</v>
          </cell>
        </row>
        <row r="102">
          <cell r="O102">
            <v>240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15">
        <row r="7">
          <cell r="N7">
            <v>125</v>
          </cell>
          <cell r="O7">
            <v>281</v>
          </cell>
        </row>
        <row r="8">
          <cell r="O8">
            <v>0</v>
          </cell>
        </row>
        <row r="9">
          <cell r="O9">
            <v>0</v>
          </cell>
        </row>
        <row r="10">
          <cell r="N10">
            <v>3</v>
          </cell>
          <cell r="O10">
            <v>5</v>
          </cell>
        </row>
        <row r="11">
          <cell r="N11">
            <v>108</v>
          </cell>
          <cell r="O11">
            <v>58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N22">
            <v>377</v>
          </cell>
          <cell r="O22">
            <v>324</v>
          </cell>
        </row>
        <row r="23">
          <cell r="O23">
            <v>0</v>
          </cell>
        </row>
        <row r="24">
          <cell r="O24">
            <v>0</v>
          </cell>
        </row>
        <row r="25">
          <cell r="N25">
            <v>19</v>
          </cell>
          <cell r="O25">
            <v>23</v>
          </cell>
        </row>
        <row r="26">
          <cell r="N26">
            <v>31</v>
          </cell>
          <cell r="O26">
            <v>45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N37">
            <v>492</v>
          </cell>
          <cell r="O37">
            <v>384</v>
          </cell>
        </row>
        <row r="38">
          <cell r="O38">
            <v>0</v>
          </cell>
        </row>
        <row r="39">
          <cell r="O39">
            <v>0</v>
          </cell>
        </row>
        <row r="40">
          <cell r="N40">
            <v>39</v>
          </cell>
          <cell r="O40">
            <v>47</v>
          </cell>
        </row>
        <row r="41">
          <cell r="N41">
            <v>53</v>
          </cell>
          <cell r="O41">
            <v>45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N52">
            <v>479</v>
          </cell>
          <cell r="O52">
            <v>523</v>
          </cell>
        </row>
        <row r="53">
          <cell r="O53">
            <v>0</v>
          </cell>
        </row>
        <row r="54">
          <cell r="O54">
            <v>0</v>
          </cell>
        </row>
        <row r="55">
          <cell r="N55">
            <v>24</v>
          </cell>
          <cell r="O55">
            <v>28</v>
          </cell>
        </row>
        <row r="56">
          <cell r="N56">
            <v>75</v>
          </cell>
          <cell r="O56">
            <v>44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N97">
            <v>52088</v>
          </cell>
          <cell r="O97">
            <v>37409</v>
          </cell>
        </row>
        <row r="98">
          <cell r="O98">
            <v>0</v>
          </cell>
        </row>
        <row r="99">
          <cell r="O99">
            <v>0</v>
          </cell>
        </row>
        <row r="100">
          <cell r="N100">
            <v>1268</v>
          </cell>
          <cell r="O100">
            <v>1073</v>
          </cell>
        </row>
        <row r="101">
          <cell r="N101">
            <v>9125</v>
          </cell>
          <cell r="O101">
            <v>27208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16">
        <row r="7">
          <cell r="N7">
            <v>42</v>
          </cell>
          <cell r="O7">
            <v>152</v>
          </cell>
        </row>
        <row r="8">
          <cell r="O8">
            <v>16</v>
          </cell>
        </row>
        <row r="9">
          <cell r="O9">
            <v>0</v>
          </cell>
        </row>
        <row r="10">
          <cell r="O10">
            <v>7</v>
          </cell>
        </row>
        <row r="11">
          <cell r="N11">
            <v>183</v>
          </cell>
          <cell r="O11">
            <v>70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N22">
            <v>489</v>
          </cell>
          <cell r="O22">
            <v>432</v>
          </cell>
        </row>
        <row r="23">
          <cell r="N23">
            <v>22</v>
          </cell>
          <cell r="O23">
            <v>16</v>
          </cell>
        </row>
        <row r="24">
          <cell r="O24">
            <v>0</v>
          </cell>
        </row>
        <row r="25">
          <cell r="N25">
            <v>35</v>
          </cell>
          <cell r="O25">
            <v>15</v>
          </cell>
        </row>
        <row r="26">
          <cell r="N26">
            <v>186</v>
          </cell>
          <cell r="O26">
            <v>182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N37">
            <v>850</v>
          </cell>
          <cell r="O37">
            <v>782</v>
          </cell>
        </row>
        <row r="38">
          <cell r="N38">
            <v>263</v>
          </cell>
          <cell r="O38">
            <v>378</v>
          </cell>
        </row>
        <row r="39">
          <cell r="O39">
            <v>0</v>
          </cell>
        </row>
        <row r="40">
          <cell r="N40">
            <v>284</v>
          </cell>
          <cell r="O40">
            <v>281</v>
          </cell>
        </row>
        <row r="41">
          <cell r="N41">
            <v>265</v>
          </cell>
          <cell r="O41">
            <v>182</v>
          </cell>
        </row>
        <row r="42">
          <cell r="N42">
            <v>33</v>
          </cell>
          <cell r="O42">
            <v>178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N52">
            <v>519</v>
          </cell>
          <cell r="O52">
            <v>583</v>
          </cell>
        </row>
        <row r="53">
          <cell r="N53">
            <v>285</v>
          </cell>
          <cell r="O53">
            <v>35</v>
          </cell>
        </row>
        <row r="54">
          <cell r="O54">
            <v>0</v>
          </cell>
        </row>
        <row r="55">
          <cell r="N55">
            <v>5</v>
          </cell>
          <cell r="O55">
            <v>23</v>
          </cell>
        </row>
        <row r="56">
          <cell r="N56">
            <v>131</v>
          </cell>
          <cell r="O56">
            <v>180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N97">
            <v>31429</v>
          </cell>
          <cell r="O97">
            <v>38951</v>
          </cell>
        </row>
        <row r="98">
          <cell r="N98">
            <v>330</v>
          </cell>
          <cell r="O98">
            <v>633</v>
          </cell>
        </row>
        <row r="99">
          <cell r="O99">
            <v>0</v>
          </cell>
        </row>
        <row r="100">
          <cell r="N100">
            <v>2710</v>
          </cell>
          <cell r="O100">
            <v>721</v>
          </cell>
        </row>
        <row r="101">
          <cell r="N101">
            <v>29518</v>
          </cell>
          <cell r="O101">
            <v>38965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  <sheetData sheetId="17"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N10">
            <v>1</v>
          </cell>
          <cell r="O10">
            <v>0</v>
          </cell>
        </row>
        <row r="11">
          <cell r="N11">
            <v>635</v>
          </cell>
          <cell r="O11">
            <v>184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22">
          <cell r="N22">
            <v>6</v>
          </cell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N26">
            <v>585</v>
          </cell>
          <cell r="O26">
            <v>597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7">
          <cell r="N37">
            <v>12</v>
          </cell>
          <cell r="O37">
            <v>3</v>
          </cell>
        </row>
        <row r="38">
          <cell r="O38">
            <v>0</v>
          </cell>
        </row>
        <row r="39">
          <cell r="O39">
            <v>0</v>
          </cell>
        </row>
        <row r="40">
          <cell r="N40">
            <v>78</v>
          </cell>
          <cell r="O40">
            <v>2</v>
          </cell>
        </row>
        <row r="41">
          <cell r="N41">
            <v>646</v>
          </cell>
          <cell r="O41">
            <v>597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52">
          <cell r="N52">
            <v>5</v>
          </cell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N56">
            <v>1</v>
          </cell>
          <cell r="O56">
            <v>452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97">
          <cell r="N97">
            <v>412</v>
          </cell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N101">
            <v>190956</v>
          </cell>
          <cell r="O101">
            <v>286154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.7109375" style="1" customWidth="1"/>
    <col min="2" max="2" width="15.7109375" style="2" customWidth="1"/>
    <col min="3" max="3" width="100.7109375" style="2" customWidth="1"/>
    <col min="4" max="10" width="7.7109375" style="2" customWidth="1"/>
    <col min="11" max="16384" width="9.140625" style="2" customWidth="1"/>
  </cols>
  <sheetData>
    <row r="1" ht="19.5" customHeight="1"/>
    <row r="2" spans="1:10" ht="19.5" customHeight="1">
      <c r="A2" s="3" t="s">
        <v>19</v>
      </c>
      <c r="B2" s="336" t="s">
        <v>182</v>
      </c>
      <c r="C2" s="336"/>
      <c r="D2" s="336"/>
      <c r="E2" s="336"/>
      <c r="F2" s="336"/>
      <c r="G2" s="193"/>
      <c r="H2" s="193"/>
      <c r="I2" s="193"/>
      <c r="J2" s="193"/>
    </row>
    <row r="3" spans="1:2" ht="19.5" customHeight="1">
      <c r="A3" s="3"/>
      <c r="B3" s="4"/>
    </row>
    <row r="4" spans="1:17" ht="19.5" customHeight="1">
      <c r="A4" s="5">
        <v>287</v>
      </c>
      <c r="B4" s="36" t="s">
        <v>111</v>
      </c>
      <c r="C4" s="36" t="s">
        <v>112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8"/>
      <c r="P4" s="8"/>
      <c r="Q4" s="9"/>
    </row>
    <row r="5" spans="1:17" ht="19.5" customHeight="1">
      <c r="A5" s="5">
        <v>288</v>
      </c>
      <c r="B5" s="36" t="s">
        <v>111</v>
      </c>
      <c r="C5" s="36" t="s">
        <v>113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6"/>
    </row>
    <row r="6" spans="1:17" ht="19.5" customHeight="1">
      <c r="A6" s="5">
        <v>289</v>
      </c>
      <c r="B6" s="36" t="s">
        <v>111</v>
      </c>
      <c r="C6" s="40" t="s">
        <v>114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10"/>
      <c r="Q6" s="10"/>
    </row>
    <row r="7" spans="1:19" ht="19.5" customHeight="1">
      <c r="A7" s="5">
        <v>290</v>
      </c>
      <c r="B7" s="36" t="s">
        <v>111</v>
      </c>
      <c r="C7" s="37" t="s">
        <v>90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65"/>
      <c r="P7" s="65"/>
      <c r="Q7" s="65"/>
      <c r="R7" s="66"/>
      <c r="S7" s="66"/>
    </row>
    <row r="8" spans="1:17" ht="19.5" customHeight="1">
      <c r="A8" s="5">
        <v>291</v>
      </c>
      <c r="B8" s="36" t="s">
        <v>111</v>
      </c>
      <c r="C8" s="11" t="s">
        <v>115</v>
      </c>
      <c r="D8" s="36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</row>
    <row r="9" spans="1:17" ht="19.5" customHeight="1">
      <c r="A9" s="5">
        <v>292</v>
      </c>
      <c r="B9" s="36" t="s">
        <v>111</v>
      </c>
      <c r="C9" s="37" t="s">
        <v>116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7"/>
      <c r="P9" s="7"/>
      <c r="Q9" s="7"/>
    </row>
    <row r="10" spans="1:17" ht="19.5" customHeight="1">
      <c r="A10" s="5"/>
      <c r="B10" s="191"/>
      <c r="C10" s="191" t="s">
        <v>34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0"/>
      <c r="P10" s="10"/>
      <c r="Q10" s="10"/>
    </row>
    <row r="11" spans="1:17" ht="19.5" customHeight="1">
      <c r="A11" s="5">
        <v>293</v>
      </c>
      <c r="B11" s="36" t="s">
        <v>111</v>
      </c>
      <c r="C11" s="37" t="s">
        <v>117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0"/>
      <c r="P11" s="10"/>
      <c r="Q11" s="10"/>
    </row>
    <row r="12" spans="1:17" ht="19.5" customHeight="1">
      <c r="A12" s="5">
        <v>294</v>
      </c>
      <c r="B12" s="36" t="s">
        <v>111</v>
      </c>
      <c r="C12" s="37" t="s">
        <v>118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7"/>
      <c r="P12" s="7"/>
      <c r="Q12" s="7"/>
    </row>
    <row r="13" spans="1:17" ht="19.5" customHeight="1">
      <c r="A13" s="5">
        <v>295</v>
      </c>
      <c r="B13" s="36" t="s">
        <v>111</v>
      </c>
      <c r="C13" s="37" t="s">
        <v>119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10"/>
      <c r="Q13" s="10"/>
    </row>
    <row r="14" spans="1:17" ht="19.5" customHeight="1">
      <c r="A14" s="5">
        <v>296</v>
      </c>
      <c r="B14" s="36" t="s">
        <v>111</v>
      </c>
      <c r="C14" s="37" t="s">
        <v>120</v>
      </c>
      <c r="D14" s="7"/>
      <c r="E14" s="7"/>
      <c r="F14" s="7"/>
      <c r="G14" s="7"/>
      <c r="H14" s="7"/>
      <c r="I14" s="7"/>
      <c r="J14" s="7"/>
      <c r="L14" s="7"/>
      <c r="M14" s="7"/>
      <c r="N14" s="7"/>
      <c r="O14" s="7"/>
      <c r="P14" s="7"/>
      <c r="Q14" s="7"/>
    </row>
    <row r="15" spans="1:17" ht="19.5" customHeight="1">
      <c r="A15" s="5">
        <v>297</v>
      </c>
      <c r="B15" s="36" t="s">
        <v>111</v>
      </c>
      <c r="C15" s="36" t="s">
        <v>130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6"/>
    </row>
    <row r="16" spans="1:17" ht="19.5" customHeight="1">
      <c r="A16" s="5">
        <v>298</v>
      </c>
      <c r="B16" s="36" t="s">
        <v>111</v>
      </c>
      <c r="C16" s="36" t="s">
        <v>136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90"/>
    </row>
    <row r="17" spans="1:16" ht="19.5" customHeight="1">
      <c r="A17" s="5">
        <v>299</v>
      </c>
      <c r="B17" s="36" t="s">
        <v>111</v>
      </c>
      <c r="C17" s="36" t="s">
        <v>129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0" ht="19.5" customHeight="1">
      <c r="A18" s="5">
        <v>300</v>
      </c>
      <c r="B18" s="36" t="s">
        <v>111</v>
      </c>
      <c r="C18" s="36" t="s">
        <v>139</v>
      </c>
      <c r="D18" s="11"/>
      <c r="E18" s="190"/>
      <c r="F18" s="190"/>
      <c r="G18" s="190"/>
      <c r="H18" s="190"/>
      <c r="I18" s="190"/>
      <c r="J18" s="190"/>
    </row>
    <row r="19" spans="1:16" ht="19.5" customHeight="1">
      <c r="A19" s="5">
        <v>301</v>
      </c>
      <c r="B19" s="36" t="s">
        <v>111</v>
      </c>
      <c r="C19" s="36" t="s">
        <v>138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</row>
    <row r="20" spans="1:10" ht="19.5" customHeight="1">
      <c r="A20" s="5"/>
      <c r="B20" s="8"/>
      <c r="C20" s="8"/>
      <c r="D20" s="8"/>
      <c r="E20" s="8"/>
      <c r="F20" s="8"/>
      <c r="G20" s="8"/>
      <c r="H20" s="8"/>
      <c r="I20" s="8"/>
      <c r="J20" s="8"/>
    </row>
    <row r="21" spans="1:10" ht="19.5" customHeight="1">
      <c r="A21" s="5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1">
    <mergeCell ref="B2:F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41">
      <selection activeCell="C15" sqref="C15:M15"/>
    </sheetView>
  </sheetViews>
  <sheetFormatPr defaultColWidth="9.140625" defaultRowHeight="12.75"/>
  <cols>
    <col min="1" max="1" width="3.7109375" style="14" customWidth="1"/>
    <col min="2" max="2" width="43.00390625" style="14" customWidth="1"/>
    <col min="3" max="16" width="7.7109375" style="14" customWidth="1"/>
    <col min="17" max="17" width="15.7109375" style="14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185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88</v>
      </c>
    </row>
    <row r="4" spans="1:16" ht="15" customHeight="1">
      <c r="A4" s="219" t="s">
        <v>31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7" ht="15" customHeight="1">
      <c r="A6" s="363"/>
      <c r="B6" s="366"/>
      <c r="C6" s="180">
        <v>2007</v>
      </c>
      <c r="D6" s="180">
        <v>2008</v>
      </c>
      <c r="E6" s="180">
        <v>2009</v>
      </c>
      <c r="F6" s="180">
        <v>2010</v>
      </c>
      <c r="G6" s="180">
        <v>2011</v>
      </c>
      <c r="H6" s="180">
        <v>2012</v>
      </c>
      <c r="I6" s="180">
        <v>2013</v>
      </c>
      <c r="J6" s="180">
        <v>2014</v>
      </c>
      <c r="K6" s="180">
        <v>2015</v>
      </c>
      <c r="L6" s="180">
        <v>2016</v>
      </c>
      <c r="M6" s="180">
        <v>2017</v>
      </c>
      <c r="N6" s="286">
        <v>2018</v>
      </c>
      <c r="O6" s="286">
        <v>2019</v>
      </c>
      <c r="P6" s="250">
        <v>2020</v>
      </c>
      <c r="Q6" s="383" t="s">
        <v>33</v>
      </c>
    </row>
    <row r="7" spans="1:17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>
        <v>491</v>
      </c>
      <c r="O7" s="288">
        <f>'[1]LISTE CEKANJA  TAB 38 GOD 2019'!C94</f>
        <v>315</v>
      </c>
      <c r="P7" s="288">
        <v>648</v>
      </c>
      <c r="Q7" s="383"/>
    </row>
    <row r="8" spans="1:17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8">
        <v>170</v>
      </c>
      <c r="O8" s="288">
        <f>'[1]LISTE CEKANJA  TAB 38 GOD 2019'!C95</f>
        <v>136</v>
      </c>
      <c r="P8" s="288">
        <v>121</v>
      </c>
      <c r="Q8" s="383"/>
    </row>
    <row r="9" spans="1:17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8">
        <v>103</v>
      </c>
      <c r="O9" s="288">
        <f>'[1]LISTE CEKANJA  TAB 38 GOD 2019'!C96</f>
        <v>59</v>
      </c>
      <c r="P9" s="288">
        <v>78</v>
      </c>
      <c r="Q9" s="383"/>
    </row>
    <row r="10" spans="1:17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>
        <v>355</v>
      </c>
      <c r="O10" s="288">
        <f>'[1]LISTE CEKANJA  TAB 38 GOD 2019'!C97</f>
        <v>533</v>
      </c>
      <c r="P10" s="288">
        <v>529</v>
      </c>
      <c r="Q10" s="383"/>
    </row>
    <row r="11" spans="1:17" ht="15" customHeight="1">
      <c r="A11" s="154">
        <v>5</v>
      </c>
      <c r="B11" s="159" t="s">
        <v>76</v>
      </c>
      <c r="C11" s="161"/>
      <c r="D11" s="161"/>
      <c r="E11" s="161"/>
      <c r="F11" s="161"/>
      <c r="G11" s="161"/>
      <c r="H11" s="162"/>
      <c r="I11" s="163"/>
      <c r="J11" s="158"/>
      <c r="K11" s="163"/>
      <c r="L11" s="158"/>
      <c r="M11" s="163"/>
      <c r="N11" s="332">
        <v>2557</v>
      </c>
      <c r="O11" s="288">
        <f>'[1]LISTE CEKANJA  TAB 38 GOD 2019'!C99</f>
        <v>2464</v>
      </c>
      <c r="P11" s="288">
        <v>936</v>
      </c>
      <c r="Q11" s="383"/>
    </row>
    <row r="12" spans="1:16" ht="21" customHeight="1">
      <c r="A12" s="154">
        <v>6</v>
      </c>
      <c r="B12" s="155" t="s">
        <v>75</v>
      </c>
      <c r="C12" s="156"/>
      <c r="D12" s="156"/>
      <c r="E12" s="156"/>
      <c r="F12" s="156"/>
      <c r="G12" s="156"/>
      <c r="H12" s="156"/>
      <c r="I12" s="157"/>
      <c r="J12" s="158"/>
      <c r="K12" s="157"/>
      <c r="L12" s="158"/>
      <c r="M12" s="157"/>
      <c r="N12" s="288">
        <v>2844</v>
      </c>
      <c r="O12" s="288">
        <f>'[1]LISTE CEKANJA  TAB 38 GOD 2019'!C101</f>
        <v>3073</v>
      </c>
      <c r="P12" s="288">
        <v>3375</v>
      </c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>
        <f>SUM(N7:N14)</f>
        <v>6520</v>
      </c>
      <c r="O15" s="166">
        <f>SUM(O7:O14)</f>
        <v>6580</v>
      </c>
      <c r="P15" s="166">
        <v>5687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19" t="s">
        <v>31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221"/>
      <c r="P17" s="221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1">
        <v>2007</v>
      </c>
      <c r="D19" s="181">
        <v>2008</v>
      </c>
      <c r="E19" s="181">
        <v>2009</v>
      </c>
      <c r="F19" s="181">
        <v>2010</v>
      </c>
      <c r="G19" s="181">
        <v>2011</v>
      </c>
      <c r="H19" s="181">
        <v>2012</v>
      </c>
      <c r="I19" s="181">
        <v>2013</v>
      </c>
      <c r="J19" s="181">
        <v>2014</v>
      </c>
      <c r="K19" s="181">
        <v>2015</v>
      </c>
      <c r="L19" s="181">
        <v>2016</v>
      </c>
      <c r="M19" s="180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>
        <v>141</v>
      </c>
      <c r="O20" s="288">
        <f>'[1]LISTE CEKANJA  TAB 38 GOD 2019'!D94</f>
        <v>374</v>
      </c>
      <c r="P20" s="288">
        <v>78</v>
      </c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>
        <v>85</v>
      </c>
      <c r="O21" s="288">
        <f>'[1]LISTE CEKANJA  TAB 38 GOD 2019'!D95</f>
        <v>119</v>
      </c>
      <c r="P21" s="288">
        <v>31</v>
      </c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>
        <v>57</v>
      </c>
      <c r="O22" s="288">
        <f>'[1]LISTE CEKANJA  TAB 38 GOD 2019'!D96</f>
        <v>90</v>
      </c>
      <c r="P22" s="288">
        <v>10</v>
      </c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>
        <v>113</v>
      </c>
      <c r="O23" s="288">
        <f>'[1]LISTE CEKANJA  TAB 38 GOD 2019'!D97</f>
        <v>153</v>
      </c>
      <c r="P23" s="288">
        <v>45</v>
      </c>
    </row>
    <row r="24" spans="1:16" ht="15" customHeight="1">
      <c r="A24" s="154">
        <v>5</v>
      </c>
      <c r="B24" s="159" t="s">
        <v>76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207</v>
      </c>
      <c r="O24" s="288">
        <f>'[1]LISTE CEKANJA  TAB 38 GOD 2019'!D99</f>
        <v>98</v>
      </c>
      <c r="P24" s="288">
        <v>15</v>
      </c>
    </row>
    <row r="25" spans="1:16" ht="26.25" customHeight="1">
      <c r="A25" s="154">
        <v>6</v>
      </c>
      <c r="B25" s="155" t="s">
        <v>75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>
        <v>1331</v>
      </c>
      <c r="O25" s="288">
        <f>'[1]LISTE CEKANJA  TAB 38 GOD 2019'!D101</f>
        <v>1337</v>
      </c>
      <c r="P25" s="288">
        <v>525</v>
      </c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f>SUM(N20:N27)</f>
        <v>1934</v>
      </c>
      <c r="O28" s="25">
        <f>SUM(O20:O27)</f>
        <v>2171</v>
      </c>
      <c r="P28" s="25">
        <v>704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19" t="s">
        <v>31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221"/>
      <c r="P30" s="221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0">
        <v>2007</v>
      </c>
      <c r="D32" s="180">
        <v>2008</v>
      </c>
      <c r="E32" s="180">
        <v>2009</v>
      </c>
      <c r="F32" s="180">
        <v>2010</v>
      </c>
      <c r="G32" s="180">
        <v>2011</v>
      </c>
      <c r="H32" s="180">
        <v>2012</v>
      </c>
      <c r="I32" s="180">
        <v>2013</v>
      </c>
      <c r="J32" s="180">
        <v>2014</v>
      </c>
      <c r="K32" s="180">
        <v>2015</v>
      </c>
      <c r="L32" s="180">
        <v>2016</v>
      </c>
      <c r="M32" s="180">
        <v>2017</v>
      </c>
      <c r="N32" s="286">
        <v>2018</v>
      </c>
      <c r="O32" s="286">
        <v>2019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>
        <v>149</v>
      </c>
      <c r="O33" s="288">
        <f>'[1]LISTE CEKANJA  TAB 38 GOD 2019'!E94</f>
        <v>392</v>
      </c>
      <c r="P33" s="288">
        <v>199</v>
      </c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>
        <v>125</v>
      </c>
      <c r="O34" s="288">
        <f>'[1]LISTE CEKANJA  TAB 38 GOD 2019'!E95</f>
        <v>121</v>
      </c>
      <c r="P34" s="288">
        <v>31</v>
      </c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>
        <v>78</v>
      </c>
      <c r="O35" s="288">
        <f>'[1]LISTE CEKANJA  TAB 38 GOD 2019'!E96</f>
        <v>123</v>
      </c>
      <c r="P35" s="288">
        <v>12</v>
      </c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>
        <v>113</v>
      </c>
      <c r="O36" s="288">
        <f>'[1]LISTE CEKANJA  TAB 38 GOD 2019'!E97</f>
        <v>157</v>
      </c>
      <c r="P36" s="288">
        <v>59</v>
      </c>
    </row>
    <row r="37" spans="1:16" ht="15" customHeight="1">
      <c r="A37" s="154">
        <v>5</v>
      </c>
      <c r="B37" s="159" t="s">
        <v>76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32">
        <v>297</v>
      </c>
      <c r="O37" s="288">
        <f>'[1]LISTE CEKANJA  TAB 38 GOD 2019'!E99</f>
        <v>284</v>
      </c>
      <c r="P37" s="288">
        <v>42</v>
      </c>
    </row>
    <row r="38" spans="1:16" ht="22.5" customHeight="1">
      <c r="A38" s="154">
        <v>6</v>
      </c>
      <c r="B38" s="155" t="s">
        <v>75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>
        <v>1741</v>
      </c>
      <c r="O38" s="288">
        <f>'[1]LISTE CEKANJA  TAB 38 GOD 2019'!E101</f>
        <v>1787</v>
      </c>
      <c r="P38" s="288">
        <v>847</v>
      </c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f>SUM(N33:N40)</f>
        <v>2503</v>
      </c>
      <c r="O41" s="25">
        <f>SUM(O33:O40)</f>
        <v>2864</v>
      </c>
      <c r="P41" s="25">
        <v>1190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19" t="s">
        <v>31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221"/>
      <c r="P43" s="221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0">
        <v>2007</v>
      </c>
      <c r="D45" s="180">
        <v>2008</v>
      </c>
      <c r="E45" s="180">
        <v>2009</v>
      </c>
      <c r="F45" s="180">
        <v>2010</v>
      </c>
      <c r="G45" s="180">
        <v>2011</v>
      </c>
      <c r="H45" s="180">
        <v>2012</v>
      </c>
      <c r="I45" s="180">
        <v>2013</v>
      </c>
      <c r="J45" s="180">
        <v>2014</v>
      </c>
      <c r="K45" s="180">
        <v>2015</v>
      </c>
      <c r="L45" s="180">
        <v>2016</v>
      </c>
      <c r="M45" s="180">
        <v>2017</v>
      </c>
      <c r="N45" s="286">
        <v>2018</v>
      </c>
      <c r="O45" s="286">
        <v>2019</v>
      </c>
      <c r="P45" s="250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>
        <v>535</v>
      </c>
      <c r="O46" s="288">
        <f>'[1]LISTE CEKANJA  TAB 38 GOD 2019'!H94</f>
        <v>581</v>
      </c>
      <c r="P46" s="288">
        <v>376</v>
      </c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>
        <v>133</v>
      </c>
      <c r="O47" s="288">
        <f>'[1]LISTE CEKANJA  TAB 38 GOD 2019'!H95</f>
        <v>161</v>
      </c>
      <c r="P47" s="288">
        <v>67</v>
      </c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>
        <v>102</v>
      </c>
      <c r="O48" s="288">
        <f>'[1]LISTE CEKANJA  TAB 38 GOD 2019'!H96</f>
        <v>121</v>
      </c>
      <c r="P48" s="288">
        <v>45</v>
      </c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>
        <v>275</v>
      </c>
      <c r="O49" s="288">
        <f>'[1]LISTE CEKANJA  TAB 38 GOD 2019'!H97</f>
        <v>337</v>
      </c>
      <c r="P49" s="288">
        <v>73</v>
      </c>
    </row>
    <row r="50" spans="1:16" ht="15" customHeight="1">
      <c r="A50" s="154">
        <v>5</v>
      </c>
      <c r="B50" s="159" t="s">
        <v>76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32">
        <v>488</v>
      </c>
      <c r="O50" s="288">
        <f>'[1]LISTE CEKANJA  TAB 38 GOD 2019'!H99</f>
        <v>456</v>
      </c>
      <c r="P50" s="288">
        <v>19</v>
      </c>
    </row>
    <row r="51" spans="1:16" ht="24.75" customHeight="1">
      <c r="A51" s="154">
        <v>6</v>
      </c>
      <c r="B51" s="155" t="s">
        <v>75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>
        <v>2948</v>
      </c>
      <c r="O51" s="288">
        <f>'[1]LISTE CEKANJA  TAB 38 GOD 2019'!H101</f>
        <v>2563</v>
      </c>
      <c r="P51" s="288">
        <v>1239</v>
      </c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f>SUM(N46:N53)</f>
        <v>4481</v>
      </c>
      <c r="O54" s="25">
        <f>SUM(O46:O53)</f>
        <v>4219</v>
      </c>
      <c r="P54" s="25">
        <v>1819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  <c r="Q55" s="374" t="s">
        <v>11</v>
      </c>
    </row>
    <row r="56" spans="1:17" ht="15" customHeight="1">
      <c r="A56" s="219" t="s">
        <v>31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221"/>
      <c r="P56" s="221"/>
      <c r="Q56" s="375"/>
    </row>
    <row r="57" spans="1:17" ht="15" customHeight="1">
      <c r="A57" s="364" t="s">
        <v>0</v>
      </c>
      <c r="B57" s="365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375"/>
    </row>
    <row r="58" spans="1:17" ht="15" customHeight="1">
      <c r="A58" s="363"/>
      <c r="B58" s="366"/>
      <c r="C58" s="180">
        <v>2007</v>
      </c>
      <c r="D58" s="180">
        <v>2008</v>
      </c>
      <c r="E58" s="180">
        <v>2009</v>
      </c>
      <c r="F58" s="180">
        <v>2010</v>
      </c>
      <c r="G58" s="180">
        <v>2011</v>
      </c>
      <c r="H58" s="180">
        <v>2012</v>
      </c>
      <c r="I58" s="180">
        <v>2013</v>
      </c>
      <c r="J58" s="180">
        <v>2014</v>
      </c>
      <c r="K58" s="180">
        <v>2015</v>
      </c>
      <c r="L58" s="180">
        <v>2016</v>
      </c>
      <c r="M58" s="180">
        <v>2017</v>
      </c>
      <c r="N58" s="286">
        <v>2018</v>
      </c>
      <c r="O58" s="286">
        <v>2019</v>
      </c>
      <c r="P58" s="240">
        <v>2020</v>
      </c>
      <c r="Q58" s="375"/>
    </row>
    <row r="59" spans="1:17" ht="15" customHeight="1">
      <c r="A59" s="173">
        <v>1</v>
      </c>
      <c r="B59" s="174" t="s">
        <v>78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>
        <f aca="true" t="shared" si="0" ref="N59:O64">N20/N33*100</f>
        <v>94.63087248322147</v>
      </c>
      <c r="O59" s="33">
        <f t="shared" si="0"/>
        <v>95.40816326530613</v>
      </c>
      <c r="P59" s="33">
        <v>39.19597989949749</v>
      </c>
      <c r="Q59" s="375"/>
    </row>
    <row r="60" spans="1:17" ht="15" customHeight="1">
      <c r="A60" s="173">
        <v>2</v>
      </c>
      <c r="B60" s="175" t="s">
        <v>79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>
        <f t="shared" si="0"/>
        <v>68</v>
      </c>
      <c r="O60" s="33">
        <f t="shared" si="0"/>
        <v>98.34710743801654</v>
      </c>
      <c r="P60" s="33">
        <v>100</v>
      </c>
      <c r="Q60" s="197" t="s">
        <v>21</v>
      </c>
    </row>
    <row r="61" spans="1:17" ht="15" customHeight="1">
      <c r="A61" s="173">
        <v>3</v>
      </c>
      <c r="B61" s="175" t="s">
        <v>80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>
        <f t="shared" si="0"/>
        <v>73.07692307692307</v>
      </c>
      <c r="O61" s="33">
        <f t="shared" si="0"/>
        <v>73.17073170731707</v>
      </c>
      <c r="P61" s="33">
        <v>83.33333333333334</v>
      </c>
      <c r="Q61" s="376" t="s">
        <v>140</v>
      </c>
    </row>
    <row r="62" spans="1:17" ht="15" customHeight="1">
      <c r="A62" s="173">
        <v>4</v>
      </c>
      <c r="B62" s="174" t="s">
        <v>81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>
        <f t="shared" si="0"/>
        <v>100</v>
      </c>
      <c r="O62" s="33">
        <f t="shared" si="0"/>
        <v>97.45222929936305</v>
      </c>
      <c r="P62" s="33">
        <v>76.27118644067797</v>
      </c>
      <c r="Q62" s="376"/>
    </row>
    <row r="63" spans="1:17" ht="15" customHeight="1">
      <c r="A63" s="173">
        <v>5</v>
      </c>
      <c r="B63" s="175" t="s">
        <v>76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f t="shared" si="0"/>
        <v>69.6969696969697</v>
      </c>
      <c r="O63" s="33">
        <f t="shared" si="0"/>
        <v>34.50704225352113</v>
      </c>
      <c r="P63" s="33">
        <v>35.714285714285715</v>
      </c>
      <c r="Q63" s="376"/>
    </row>
    <row r="64" spans="1:17" ht="27" customHeight="1">
      <c r="A64" s="173">
        <v>6</v>
      </c>
      <c r="B64" s="174" t="s">
        <v>75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>
        <f t="shared" si="0"/>
        <v>76.45031591039633</v>
      </c>
      <c r="O64" s="33">
        <f t="shared" si="0"/>
        <v>74.81813094571909</v>
      </c>
      <c r="P64" s="33">
        <v>61.98347107438017</v>
      </c>
      <c r="Q64" s="377" t="s">
        <v>10</v>
      </c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f>N28/N41*100</f>
        <v>77.26727926488213</v>
      </c>
      <c r="O67" s="33">
        <f>O28/O41*100</f>
        <v>75.80307262569832</v>
      </c>
      <c r="P67" s="33">
        <v>59.15966386554622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  <c r="Q68" s="378"/>
    </row>
    <row r="69" spans="1:17" ht="15" customHeight="1">
      <c r="A69" s="219" t="s">
        <v>31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1"/>
      <c r="O69" s="221"/>
      <c r="P69" s="221"/>
      <c r="Q69" s="199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  <c r="Q70" s="370" t="s">
        <v>20</v>
      </c>
    </row>
    <row r="71" spans="1:17" ht="15" customHeight="1">
      <c r="A71" s="363"/>
      <c r="B71" s="366"/>
      <c r="C71" s="180">
        <v>2007</v>
      </c>
      <c r="D71" s="180">
        <v>2008</v>
      </c>
      <c r="E71" s="180">
        <v>2009</v>
      </c>
      <c r="F71" s="180">
        <v>2010</v>
      </c>
      <c r="G71" s="180">
        <v>2011</v>
      </c>
      <c r="H71" s="180">
        <v>2012</v>
      </c>
      <c r="I71" s="180">
        <v>2013</v>
      </c>
      <c r="J71" s="180">
        <v>2014</v>
      </c>
      <c r="K71" s="180">
        <v>2015</v>
      </c>
      <c r="L71" s="180">
        <v>2016</v>
      </c>
      <c r="M71" s="180">
        <v>2017</v>
      </c>
      <c r="N71" s="286">
        <v>2018</v>
      </c>
      <c r="O71" s="286">
        <v>2019</v>
      </c>
      <c r="P71" s="240">
        <v>2020</v>
      </c>
      <c r="Q71" s="371"/>
    </row>
    <row r="72" spans="1:17" ht="15" customHeight="1">
      <c r="A72" s="173">
        <v>1</v>
      </c>
      <c r="B72" s="174" t="s">
        <v>78</v>
      </c>
      <c r="C72" s="290"/>
      <c r="D72" s="291"/>
      <c r="E72" s="34"/>
      <c r="F72" s="34"/>
      <c r="G72" s="34"/>
      <c r="H72" s="34"/>
      <c r="I72" s="34"/>
      <c r="J72" s="34"/>
      <c r="K72" s="34"/>
      <c r="L72" s="34"/>
      <c r="M72" s="34"/>
      <c r="N72" s="34">
        <f aca="true" t="shared" si="1" ref="N72:O77">N85/N20</f>
        <v>611.7375886524823</v>
      </c>
      <c r="O72" s="34">
        <f t="shared" si="1"/>
        <v>372.7860962566845</v>
      </c>
      <c r="P72" s="34">
        <v>420</v>
      </c>
      <c r="Q72" s="371"/>
    </row>
    <row r="73" spans="1:17" ht="15" customHeight="1">
      <c r="A73" s="173">
        <v>2</v>
      </c>
      <c r="B73" s="175" t="s">
        <v>79</v>
      </c>
      <c r="C73" s="292"/>
      <c r="D73" s="291"/>
      <c r="E73" s="34"/>
      <c r="F73" s="34"/>
      <c r="G73" s="34"/>
      <c r="H73" s="34"/>
      <c r="I73" s="34"/>
      <c r="J73" s="34"/>
      <c r="K73" s="34"/>
      <c r="L73" s="34"/>
      <c r="M73" s="34"/>
      <c r="N73" s="34">
        <f t="shared" si="1"/>
        <v>331</v>
      </c>
      <c r="O73" s="34">
        <f t="shared" si="1"/>
        <v>294.20168067226894</v>
      </c>
      <c r="P73" s="34">
        <v>234</v>
      </c>
      <c r="Q73" s="200" t="s">
        <v>21</v>
      </c>
    </row>
    <row r="74" spans="1:17" ht="15" customHeight="1">
      <c r="A74" s="173">
        <v>3</v>
      </c>
      <c r="B74" s="175" t="s">
        <v>80</v>
      </c>
      <c r="C74" s="290"/>
      <c r="D74" s="291"/>
      <c r="E74" s="34"/>
      <c r="F74" s="34"/>
      <c r="G74" s="34"/>
      <c r="H74" s="34"/>
      <c r="I74" s="34"/>
      <c r="J74" s="34"/>
      <c r="K74" s="34"/>
      <c r="L74" s="34"/>
      <c r="M74" s="34"/>
      <c r="N74" s="34">
        <f t="shared" si="1"/>
        <v>369.2105263157895</v>
      </c>
      <c r="O74" s="34">
        <f t="shared" si="1"/>
        <v>197.62222222222223</v>
      </c>
      <c r="P74" s="34">
        <v>147.3</v>
      </c>
      <c r="Q74" s="371" t="s">
        <v>11</v>
      </c>
    </row>
    <row r="75" spans="1:17" ht="15" customHeight="1">
      <c r="A75" s="173">
        <v>4</v>
      </c>
      <c r="B75" s="174" t="s">
        <v>81</v>
      </c>
      <c r="C75" s="292"/>
      <c r="D75" s="291"/>
      <c r="E75" s="34"/>
      <c r="F75" s="34"/>
      <c r="G75" s="34"/>
      <c r="H75" s="34"/>
      <c r="I75" s="34"/>
      <c r="J75" s="34"/>
      <c r="K75" s="34"/>
      <c r="L75" s="34"/>
      <c r="M75" s="34"/>
      <c r="N75" s="34">
        <f t="shared" si="1"/>
        <v>475.65486725663715</v>
      </c>
      <c r="O75" s="34">
        <f t="shared" si="1"/>
        <v>411.3071895424837</v>
      </c>
      <c r="P75" s="34">
        <v>462.2</v>
      </c>
      <c r="Q75" s="371"/>
    </row>
    <row r="76" spans="1:17" ht="15" customHeight="1">
      <c r="A76" s="173">
        <v>5</v>
      </c>
      <c r="B76" s="175" t="s">
        <v>76</v>
      </c>
      <c r="C76" s="292"/>
      <c r="D76" s="291"/>
      <c r="E76" s="34"/>
      <c r="F76" s="34"/>
      <c r="G76" s="34"/>
      <c r="H76" s="34"/>
      <c r="I76" s="34"/>
      <c r="J76" s="34"/>
      <c r="K76" s="34"/>
      <c r="L76" s="34"/>
      <c r="M76" s="34"/>
      <c r="N76" s="34">
        <f t="shared" si="1"/>
        <v>900</v>
      </c>
      <c r="O76" s="34">
        <f t="shared" si="1"/>
        <v>900</v>
      </c>
      <c r="P76" s="34">
        <v>900</v>
      </c>
      <c r="Q76" s="371"/>
    </row>
    <row r="77" spans="1:17" ht="30.75" customHeight="1">
      <c r="A77" s="173">
        <v>6</v>
      </c>
      <c r="B77" s="174" t="s">
        <v>75</v>
      </c>
      <c r="C77" s="292"/>
      <c r="D77" s="291"/>
      <c r="E77" s="34"/>
      <c r="F77" s="34"/>
      <c r="G77" s="34"/>
      <c r="H77" s="34"/>
      <c r="I77" s="34"/>
      <c r="J77" s="34"/>
      <c r="K77" s="34"/>
      <c r="L77" s="34"/>
      <c r="M77" s="34"/>
      <c r="N77" s="34">
        <f t="shared" si="1"/>
        <v>443.41172051089404</v>
      </c>
      <c r="O77" s="34">
        <f t="shared" si="1"/>
        <v>417.37621540762905</v>
      </c>
      <c r="P77" s="34">
        <v>488.20952380952383</v>
      </c>
      <c r="Q77" s="198" t="s">
        <v>22</v>
      </c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2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2"/>
    </row>
    <row r="80" spans="1:17" ht="15" customHeight="1">
      <c r="A80" s="363" t="s">
        <v>2</v>
      </c>
      <c r="B80" s="363"/>
      <c r="C80" s="33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>
        <f>N93/N28</f>
        <v>499.3097207859359</v>
      </c>
      <c r="O80" s="34">
        <f>O93/O28</f>
        <v>415.19115614924</v>
      </c>
      <c r="P80" s="34">
        <v>471.72727272727275</v>
      </c>
      <c r="Q80" s="373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385"/>
    </row>
    <row r="82" spans="1:17" ht="15" customHeight="1">
      <c r="A82" s="219" t="s">
        <v>31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1"/>
      <c r="O82" s="221"/>
      <c r="P82" s="221"/>
      <c r="Q82" s="385"/>
    </row>
    <row r="83" spans="1:17" ht="15" customHeight="1">
      <c r="A83" s="364" t="s">
        <v>0</v>
      </c>
      <c r="B83" s="365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224"/>
      <c r="P83" s="224"/>
      <c r="Q83" s="179"/>
    </row>
    <row r="84" spans="1:17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2018</v>
      </c>
      <c r="O84" s="286">
        <v>2019</v>
      </c>
      <c r="P84" s="286">
        <v>2020</v>
      </c>
      <c r="Q84" s="179"/>
    </row>
    <row r="85" spans="1:17" ht="15" customHeight="1">
      <c r="A85" s="173">
        <v>1</v>
      </c>
      <c r="B85" s="174" t="s">
        <v>78</v>
      </c>
      <c r="C85" s="293"/>
      <c r="D85" s="293"/>
      <c r="E85" s="294"/>
      <c r="F85" s="294"/>
      <c r="G85" s="294"/>
      <c r="H85" s="294"/>
      <c r="I85" s="294"/>
      <c r="J85" s="294"/>
      <c r="K85" s="294"/>
      <c r="L85" s="294"/>
      <c r="M85" s="294"/>
      <c r="N85" s="25">
        <v>86255</v>
      </c>
      <c r="O85" s="25">
        <f>'[1]LISTE CEKANJA  TAB 38 GOD 2019'!F94</f>
        <v>139422</v>
      </c>
      <c r="P85" s="25">
        <v>32760</v>
      </c>
      <c r="Q85" s="179"/>
    </row>
    <row r="86" spans="1:17" ht="15" customHeight="1">
      <c r="A86" s="173">
        <v>2</v>
      </c>
      <c r="B86" s="175" t="s">
        <v>79</v>
      </c>
      <c r="C86" s="274"/>
      <c r="D86" s="274"/>
      <c r="E86" s="294"/>
      <c r="F86" s="294"/>
      <c r="G86" s="294"/>
      <c r="H86" s="294"/>
      <c r="I86" s="294"/>
      <c r="J86" s="294"/>
      <c r="K86" s="294"/>
      <c r="L86" s="294"/>
      <c r="M86" s="294"/>
      <c r="N86" s="25">
        <v>28135</v>
      </c>
      <c r="O86" s="25">
        <f>'[1]LISTE CEKANJA  TAB 38 GOD 2019'!F95</f>
        <v>35010</v>
      </c>
      <c r="P86" s="25">
        <v>7254</v>
      </c>
      <c r="Q86" s="32"/>
    </row>
    <row r="87" spans="1:17" ht="15" customHeight="1">
      <c r="A87" s="173">
        <v>3</v>
      </c>
      <c r="B87" s="175" t="s">
        <v>80</v>
      </c>
      <c r="C87" s="274"/>
      <c r="D87" s="274"/>
      <c r="E87" s="294"/>
      <c r="F87" s="294"/>
      <c r="G87" s="294"/>
      <c r="H87" s="294"/>
      <c r="I87" s="294"/>
      <c r="J87" s="294"/>
      <c r="K87" s="294"/>
      <c r="L87" s="294"/>
      <c r="M87" s="294"/>
      <c r="N87" s="25">
        <v>21045</v>
      </c>
      <c r="O87" s="25">
        <f>'[1]LISTE CEKANJA  TAB 38 GOD 2019'!F96</f>
        <v>17786</v>
      </c>
      <c r="P87" s="25">
        <v>1473</v>
      </c>
      <c r="Q87" s="30"/>
    </row>
    <row r="88" spans="1:17" ht="15" customHeight="1">
      <c r="A88" s="173">
        <v>4</v>
      </c>
      <c r="B88" s="174" t="s">
        <v>81</v>
      </c>
      <c r="C88" s="274"/>
      <c r="D88" s="274"/>
      <c r="E88" s="294"/>
      <c r="F88" s="294"/>
      <c r="G88" s="294"/>
      <c r="H88" s="294"/>
      <c r="I88" s="294"/>
      <c r="J88" s="294"/>
      <c r="K88" s="294"/>
      <c r="L88" s="294"/>
      <c r="M88" s="294"/>
      <c r="N88" s="25">
        <v>53749</v>
      </c>
      <c r="O88" s="25">
        <f>'[1]LISTE CEKANJA  TAB 38 GOD 2019'!F97</f>
        <v>62930</v>
      </c>
      <c r="P88" s="25">
        <v>20799</v>
      </c>
      <c r="Q88" s="179"/>
    </row>
    <row r="89" spans="1:17" ht="15" customHeight="1">
      <c r="A89" s="173">
        <v>5</v>
      </c>
      <c r="B89" s="175" t="s">
        <v>76</v>
      </c>
      <c r="C89" s="274"/>
      <c r="D89" s="274"/>
      <c r="E89" s="295"/>
      <c r="F89" s="295"/>
      <c r="G89" s="295"/>
      <c r="H89" s="294"/>
      <c r="I89" s="294"/>
      <c r="J89" s="295"/>
      <c r="K89" s="295"/>
      <c r="L89" s="294"/>
      <c r="M89" s="294"/>
      <c r="N89" s="25">
        <v>186300</v>
      </c>
      <c r="O89" s="25">
        <f>'[1]LISTE CEKANJA  TAB 38 GOD 2019'!F99</f>
        <v>88200</v>
      </c>
      <c r="P89" s="25">
        <v>13500</v>
      </c>
      <c r="Q89" s="179"/>
    </row>
    <row r="90" spans="1:17" ht="26.25" customHeight="1">
      <c r="A90" s="173">
        <v>6</v>
      </c>
      <c r="B90" s="174" t="s">
        <v>75</v>
      </c>
      <c r="C90" s="274"/>
      <c r="D90" s="274"/>
      <c r="E90" s="295"/>
      <c r="F90" s="295"/>
      <c r="G90" s="295"/>
      <c r="H90" s="294"/>
      <c r="I90" s="294"/>
      <c r="J90" s="295"/>
      <c r="K90" s="295"/>
      <c r="L90" s="294"/>
      <c r="M90" s="294"/>
      <c r="N90" s="25">
        <v>590181</v>
      </c>
      <c r="O90" s="25">
        <f>'[1]LISTE CEKANJA  TAB 38 GOD 2019'!F101</f>
        <v>558032</v>
      </c>
      <c r="P90" s="25">
        <v>256310</v>
      </c>
      <c r="Q90" s="385"/>
    </row>
    <row r="91" spans="1:17" ht="15" customHeight="1">
      <c r="A91" s="173"/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5"/>
      <c r="P91" s="25"/>
      <c r="Q91" s="385"/>
    </row>
    <row r="92" spans="1:17" ht="15" customHeight="1">
      <c r="A92" s="173"/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5"/>
      <c r="P92" s="25"/>
      <c r="Q92" s="179"/>
    </row>
    <row r="93" spans="1:17" ht="15" customHeight="1">
      <c r="A93" s="363" t="s">
        <v>2</v>
      </c>
      <c r="B93" s="36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>
        <f>SUM(N85:N92)</f>
        <v>965665</v>
      </c>
      <c r="O93" s="25">
        <f>SUM(O85:O92)</f>
        <v>901380</v>
      </c>
      <c r="P93" s="25">
        <v>332096</v>
      </c>
      <c r="Q93" s="179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7" ht="15" customHeight="1">
      <c r="A97" s="367" t="s">
        <v>103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34">
    <mergeCell ref="Q64:Q68"/>
    <mergeCell ref="Q70:Q72"/>
    <mergeCell ref="Q74:Q76"/>
    <mergeCell ref="Q78:Q80"/>
    <mergeCell ref="Q6:Q11"/>
    <mergeCell ref="I1:K1"/>
    <mergeCell ref="L1:O1"/>
    <mergeCell ref="Q61:Q63"/>
    <mergeCell ref="A5:A6"/>
    <mergeCell ref="B5:B6"/>
    <mergeCell ref="A2:P2"/>
    <mergeCell ref="A31:A32"/>
    <mergeCell ref="B31:B32"/>
    <mergeCell ref="A41:B41"/>
    <mergeCell ref="A15:B15"/>
    <mergeCell ref="A18:A19"/>
    <mergeCell ref="B18:B19"/>
    <mergeCell ref="A28:B28"/>
    <mergeCell ref="A67:B67"/>
    <mergeCell ref="A70:A71"/>
    <mergeCell ref="B70:B71"/>
    <mergeCell ref="Q90:Q91"/>
    <mergeCell ref="A44:A45"/>
    <mergeCell ref="B44:B45"/>
    <mergeCell ref="A54:B54"/>
    <mergeCell ref="A57:A58"/>
    <mergeCell ref="B57:B58"/>
    <mergeCell ref="Q55:Q59"/>
    <mergeCell ref="A93:B93"/>
    <mergeCell ref="A80:B80"/>
    <mergeCell ref="Q81:Q82"/>
    <mergeCell ref="A83:A84"/>
    <mergeCell ref="B83:B84"/>
    <mergeCell ref="A97:P9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O50" sqref="O50"/>
    </sheetView>
  </sheetViews>
  <sheetFormatPr defaultColWidth="9.140625" defaultRowHeight="12.75"/>
  <cols>
    <col min="1" max="1" width="3.7109375" style="14" customWidth="1"/>
    <col min="2" max="2" width="43.574218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 customHeight="1">
      <c r="A2" s="368" t="s">
        <v>186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106</v>
      </c>
    </row>
    <row r="4" spans="1:17" ht="15" customHeight="1">
      <c r="A4" s="219" t="s">
        <v>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  <c r="Q4" s="383" t="s">
        <v>142</v>
      </c>
    </row>
    <row r="5" spans="1:17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  <c r="Q5" s="383"/>
    </row>
    <row r="6" spans="1:17" ht="15" customHeight="1">
      <c r="A6" s="363"/>
      <c r="B6" s="366"/>
      <c r="C6" s="182">
        <v>2007</v>
      </c>
      <c r="D6" s="182">
        <v>2008</v>
      </c>
      <c r="E6" s="182">
        <v>2009</v>
      </c>
      <c r="F6" s="182">
        <v>2010</v>
      </c>
      <c r="G6" s="182">
        <v>2011</v>
      </c>
      <c r="H6" s="182">
        <v>2012</v>
      </c>
      <c r="I6" s="182">
        <v>2013</v>
      </c>
      <c r="J6" s="182">
        <v>2014</v>
      </c>
      <c r="K6" s="182">
        <v>2015</v>
      </c>
      <c r="L6" s="182">
        <v>2016</v>
      </c>
      <c r="M6" s="182">
        <v>2017</v>
      </c>
      <c r="N6" s="286">
        <v>2018</v>
      </c>
      <c r="O6" s="286">
        <v>2019</v>
      </c>
      <c r="P6" s="250">
        <v>2020</v>
      </c>
      <c r="Q6" s="383"/>
    </row>
    <row r="7" spans="1:17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331">
        <v>504</v>
      </c>
      <c r="O7" s="331">
        <f>'[1]LISTE CEKANJA  TAB 38 GOD 2019'!C113</f>
        <v>555</v>
      </c>
      <c r="P7" s="331">
        <v>775</v>
      </c>
      <c r="Q7" s="383"/>
    </row>
    <row r="8" spans="1:17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331">
        <v>253</v>
      </c>
      <c r="O8" s="331">
        <f>'[1]LISTE CEKANJA  TAB 38 GOD 2019'!C114</f>
        <v>159</v>
      </c>
      <c r="P8" s="331">
        <v>141</v>
      </c>
      <c r="Q8" s="383"/>
    </row>
    <row r="9" spans="1:17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331">
        <v>38</v>
      </c>
      <c r="O9" s="331">
        <f>'[1]LISTE CEKANJA  TAB 38 GOD 2019'!C115</f>
        <v>10</v>
      </c>
      <c r="P9" s="331">
        <v>30</v>
      </c>
      <c r="Q9" s="383"/>
    </row>
    <row r="10" spans="1:17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331">
        <v>390</v>
      </c>
      <c r="O10" s="331">
        <f>'[1]LISTE CEKANJA  TAB 38 GOD 2019'!C116</f>
        <v>579</v>
      </c>
      <c r="P10" s="331">
        <v>614</v>
      </c>
      <c r="Q10" s="383"/>
    </row>
    <row r="11" spans="1:16" ht="15" customHeight="1">
      <c r="A11" s="154">
        <v>5</v>
      </c>
      <c r="B11" s="159" t="s">
        <v>76</v>
      </c>
      <c r="C11" s="161"/>
      <c r="D11" s="161"/>
      <c r="E11" s="161"/>
      <c r="F11" s="161"/>
      <c r="G11" s="161"/>
      <c r="H11" s="162"/>
      <c r="I11" s="163"/>
      <c r="J11" s="158"/>
      <c r="K11" s="163"/>
      <c r="L11" s="158"/>
      <c r="M11" s="163"/>
      <c r="N11" s="332"/>
      <c r="O11" s="331">
        <f>'[1]LISTE CEKANJA  TAB 38 GOD 2019'!C118</f>
        <v>0</v>
      </c>
      <c r="P11" s="331">
        <v>1484</v>
      </c>
    </row>
    <row r="12" spans="1:16" ht="22.5" customHeight="1">
      <c r="A12" s="154">
        <v>6</v>
      </c>
      <c r="B12" s="155" t="s">
        <v>75</v>
      </c>
      <c r="C12" s="156"/>
      <c r="D12" s="156"/>
      <c r="E12" s="156"/>
      <c r="F12" s="156"/>
      <c r="G12" s="156"/>
      <c r="H12" s="156"/>
      <c r="I12" s="157"/>
      <c r="J12" s="158"/>
      <c r="K12" s="157"/>
      <c r="L12" s="158"/>
      <c r="M12" s="157"/>
      <c r="N12" s="331">
        <v>6094</v>
      </c>
      <c r="O12" s="331">
        <f>'[1]LISTE CEKANJA  TAB 38 GOD 2019'!C120</f>
        <v>7026</v>
      </c>
      <c r="P12" s="331">
        <v>7493</v>
      </c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331"/>
      <c r="P13" s="331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331"/>
      <c r="P14" s="331"/>
    </row>
    <row r="15" spans="1:16" ht="15" customHeight="1">
      <c r="A15" s="369" t="s">
        <v>67</v>
      </c>
      <c r="B15" s="369"/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7279</v>
      </c>
      <c r="O15" s="166">
        <f>SUM(O7:O14)</f>
        <v>8329</v>
      </c>
      <c r="P15" s="166">
        <v>10537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19" t="s">
        <v>32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221"/>
      <c r="P17" s="221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3">
        <v>2007</v>
      </c>
      <c r="D19" s="183">
        <v>2008</v>
      </c>
      <c r="E19" s="183">
        <v>2009</v>
      </c>
      <c r="F19" s="183">
        <v>2010</v>
      </c>
      <c r="G19" s="183">
        <v>2011</v>
      </c>
      <c r="H19" s="183">
        <v>2012</v>
      </c>
      <c r="I19" s="183">
        <v>2013</v>
      </c>
      <c r="J19" s="183">
        <v>2014</v>
      </c>
      <c r="K19" s="183">
        <v>2015</v>
      </c>
      <c r="L19" s="183">
        <v>2016</v>
      </c>
      <c r="M19" s="182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31">
        <v>111</v>
      </c>
      <c r="O20" s="331">
        <f>'[1]LISTE CEKANJA  TAB 38 GOD 2019'!D113</f>
        <v>225</v>
      </c>
      <c r="P20" s="331">
        <v>23</v>
      </c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31">
        <v>60</v>
      </c>
      <c r="O21" s="331">
        <f>'[1]LISTE CEKANJA  TAB 38 GOD 2019'!D114</f>
        <v>103</v>
      </c>
      <c r="P21" s="331">
        <v>18</v>
      </c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31">
        <v>8</v>
      </c>
      <c r="O22" s="331">
        <f>'[1]LISTE CEKANJA  TAB 38 GOD 2019'!D115</f>
        <v>21</v>
      </c>
      <c r="P22" s="331">
        <v>3</v>
      </c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31">
        <v>69</v>
      </c>
      <c r="O23" s="331">
        <f>'[1]LISTE CEKANJA  TAB 38 GOD 2019'!D116</f>
        <v>117</v>
      </c>
      <c r="P23" s="331">
        <v>27</v>
      </c>
    </row>
    <row r="24" spans="1:16" ht="15" customHeight="1">
      <c r="A24" s="154">
        <v>5</v>
      </c>
      <c r="B24" s="159" t="s">
        <v>76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/>
      <c r="O24" s="331">
        <f>'[1]LISTE CEKANJA  TAB 38 GOD 2019'!D118</f>
        <v>0</v>
      </c>
      <c r="P24" s="331">
        <v>60</v>
      </c>
    </row>
    <row r="25" spans="1:16" ht="27" customHeight="1">
      <c r="A25" s="154">
        <v>6</v>
      </c>
      <c r="B25" s="155" t="s">
        <v>75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31">
        <v>519</v>
      </c>
      <c r="O25" s="331">
        <f>'[1]LISTE CEKANJA  TAB 38 GOD 2019'!D120</f>
        <v>700</v>
      </c>
      <c r="P25" s="331">
        <v>220</v>
      </c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331"/>
      <c r="P26" s="331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331"/>
      <c r="P27" s="331"/>
    </row>
    <row r="28" spans="1:16" ht="15" customHeight="1">
      <c r="A28" s="363" t="s">
        <v>2</v>
      </c>
      <c r="B28" s="36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v>767</v>
      </c>
      <c r="O28" s="25">
        <f>SUM(O20:O27)</f>
        <v>1166</v>
      </c>
      <c r="P28" s="25">
        <v>351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19" t="s">
        <v>32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221"/>
      <c r="P30" s="221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2">
        <v>2007</v>
      </c>
      <c r="D32" s="182">
        <v>2008</v>
      </c>
      <c r="E32" s="182">
        <v>2009</v>
      </c>
      <c r="F32" s="182">
        <v>2010</v>
      </c>
      <c r="G32" s="182">
        <v>2011</v>
      </c>
      <c r="H32" s="182">
        <v>2012</v>
      </c>
      <c r="I32" s="182">
        <v>2013</v>
      </c>
      <c r="J32" s="182">
        <v>2014</v>
      </c>
      <c r="K32" s="182">
        <v>2015</v>
      </c>
      <c r="L32" s="182">
        <v>2016</v>
      </c>
      <c r="M32" s="182">
        <v>2017</v>
      </c>
      <c r="N32" s="286">
        <v>2018</v>
      </c>
      <c r="O32" s="286">
        <v>2019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31">
        <v>113</v>
      </c>
      <c r="O33" s="331">
        <f>'[1]LISTE CEKANJA  TAB 38 GOD 2019'!E113</f>
        <v>228</v>
      </c>
      <c r="P33" s="331">
        <v>126</v>
      </c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331">
        <v>64</v>
      </c>
      <c r="O34" s="331">
        <f>'[1]LISTE CEKANJA  TAB 38 GOD 2019'!E114</f>
        <v>103</v>
      </c>
      <c r="P34" s="331">
        <v>18</v>
      </c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31">
        <v>8</v>
      </c>
      <c r="O35" s="331">
        <f>'[1]LISTE CEKANJA  TAB 38 GOD 2019'!E115</f>
        <v>21</v>
      </c>
      <c r="P35" s="331">
        <v>3</v>
      </c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31">
        <v>70</v>
      </c>
      <c r="O36" s="331">
        <f>'[1]LISTE CEKANJA  TAB 38 GOD 2019'!E116</f>
        <v>118</v>
      </c>
      <c r="P36" s="331">
        <v>29</v>
      </c>
    </row>
    <row r="37" spans="1:16" ht="15" customHeight="1">
      <c r="A37" s="154">
        <v>5</v>
      </c>
      <c r="B37" s="159" t="s">
        <v>76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32"/>
      <c r="O37" s="331"/>
      <c r="P37" s="331">
        <v>60</v>
      </c>
    </row>
    <row r="38" spans="1:16" ht="25.5" customHeight="1">
      <c r="A38" s="154">
        <v>6</v>
      </c>
      <c r="B38" s="155" t="s">
        <v>75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31">
        <v>567</v>
      </c>
      <c r="O38" s="331">
        <f>'[1]LISTE CEKANJA  TAB 38 GOD 2019'!E120</f>
        <v>772</v>
      </c>
      <c r="P38" s="331">
        <v>269</v>
      </c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331"/>
      <c r="P39" s="331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331"/>
      <c r="P40" s="331"/>
    </row>
    <row r="41" spans="1:16" ht="15" customHeight="1">
      <c r="A41" s="363" t="s">
        <v>2</v>
      </c>
      <c r="B41" s="36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v>822</v>
      </c>
      <c r="O41" s="25">
        <f>SUM(O33:O40)</f>
        <v>1242</v>
      </c>
      <c r="P41" s="25">
        <v>505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19" t="s">
        <v>32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221"/>
      <c r="P43" s="221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2">
        <v>2007</v>
      </c>
      <c r="D45" s="182">
        <v>2008</v>
      </c>
      <c r="E45" s="182">
        <v>2009</v>
      </c>
      <c r="F45" s="182">
        <v>2010</v>
      </c>
      <c r="G45" s="182">
        <v>2011</v>
      </c>
      <c r="H45" s="182">
        <v>2012</v>
      </c>
      <c r="I45" s="182">
        <v>2013</v>
      </c>
      <c r="J45" s="182">
        <v>2014</v>
      </c>
      <c r="K45" s="182">
        <v>2015</v>
      </c>
      <c r="L45" s="182">
        <v>2016</v>
      </c>
      <c r="M45" s="182">
        <v>2017</v>
      </c>
      <c r="N45" s="286">
        <v>2018</v>
      </c>
      <c r="O45" s="286">
        <v>2019</v>
      </c>
      <c r="P45" s="250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31">
        <v>468</v>
      </c>
      <c r="O46" s="331">
        <f>'[1]LISTE CEKANJA  TAB 38 GOD 2019'!H113</f>
        <v>582</v>
      </c>
      <c r="P46" s="331" t="s">
        <v>176</v>
      </c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31">
        <v>124</v>
      </c>
      <c r="O47" s="331">
        <f>'[1]LISTE CEKANJA  TAB 38 GOD 2019'!H114</f>
        <v>138</v>
      </c>
      <c r="P47" s="331" t="s">
        <v>177</v>
      </c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31">
        <v>36</v>
      </c>
      <c r="O48" s="331">
        <f>'[1]LISTE CEKANJA  TAB 38 GOD 2019'!H115</f>
        <v>38</v>
      </c>
      <c r="P48" s="331" t="s">
        <v>178</v>
      </c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31">
        <v>260</v>
      </c>
      <c r="O49" s="331">
        <f>'[1]LISTE CEKANJA  TAB 38 GOD 2019'!H116</f>
        <v>327</v>
      </c>
      <c r="P49" s="331" t="s">
        <v>179</v>
      </c>
    </row>
    <row r="50" spans="1:16" ht="15" customHeight="1">
      <c r="A50" s="154">
        <v>5</v>
      </c>
      <c r="B50" s="159" t="s">
        <v>76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32"/>
      <c r="O50" s="331"/>
      <c r="P50" s="331" t="s">
        <v>180</v>
      </c>
    </row>
    <row r="51" spans="1:16" ht="21.75" customHeight="1">
      <c r="A51" s="154">
        <v>6</v>
      </c>
      <c r="B51" s="155" t="s">
        <v>75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31">
        <v>2415</v>
      </c>
      <c r="O51" s="331">
        <f>'[1]LISTE CEKANJA  TAB 38 GOD 2019'!H120</f>
        <v>2659</v>
      </c>
      <c r="P51" s="331" t="s">
        <v>181</v>
      </c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331"/>
      <c r="P52" s="331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331"/>
      <c r="P53" s="331"/>
    </row>
    <row r="54" spans="1:16" ht="15" customHeight="1">
      <c r="A54" s="363" t="s">
        <v>2</v>
      </c>
      <c r="B54" s="36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>
        <v>3303</v>
      </c>
      <c r="O54" s="25">
        <f>SUM(O46:O53)</f>
        <v>3744</v>
      </c>
      <c r="P54" s="25">
        <v>0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  <c r="Q55" s="374" t="s">
        <v>11</v>
      </c>
    </row>
    <row r="56" spans="1:17" ht="15" customHeight="1">
      <c r="A56" s="219" t="s">
        <v>32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221"/>
      <c r="P56" s="221"/>
      <c r="Q56" s="375"/>
    </row>
    <row r="57" spans="1:17" ht="15" customHeight="1">
      <c r="A57" s="364" t="s">
        <v>0</v>
      </c>
      <c r="B57" s="365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375"/>
    </row>
    <row r="58" spans="1:17" ht="15" customHeight="1">
      <c r="A58" s="363"/>
      <c r="B58" s="366"/>
      <c r="C58" s="182">
        <v>2007</v>
      </c>
      <c r="D58" s="182">
        <v>2008</v>
      </c>
      <c r="E58" s="182">
        <v>2009</v>
      </c>
      <c r="F58" s="182">
        <v>2010</v>
      </c>
      <c r="G58" s="182">
        <v>2011</v>
      </c>
      <c r="H58" s="182">
        <v>2012</v>
      </c>
      <c r="I58" s="182">
        <v>2013</v>
      </c>
      <c r="J58" s="182">
        <v>2014</v>
      </c>
      <c r="K58" s="182">
        <v>2015</v>
      </c>
      <c r="L58" s="182">
        <v>2016</v>
      </c>
      <c r="M58" s="182">
        <v>2017</v>
      </c>
      <c r="N58" s="286">
        <v>2018</v>
      </c>
      <c r="O58" s="286">
        <v>2019</v>
      </c>
      <c r="P58" s="240">
        <v>2020</v>
      </c>
      <c r="Q58" s="375"/>
    </row>
    <row r="59" spans="1:17" ht="15" customHeight="1">
      <c r="A59" s="173">
        <v>1</v>
      </c>
      <c r="B59" s="174" t="s">
        <v>78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>
        <v>98.23008849557522</v>
      </c>
      <c r="O59" s="33">
        <f aca="true" t="shared" si="0" ref="O59:O64">O20/O33*100</f>
        <v>98.68421052631578</v>
      </c>
      <c r="P59" s="33">
        <v>18.253968253968253</v>
      </c>
      <c r="Q59" s="375"/>
    </row>
    <row r="60" spans="1:17" ht="15" customHeight="1">
      <c r="A60" s="173">
        <v>2</v>
      </c>
      <c r="B60" s="175" t="s">
        <v>79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>
        <v>93.75</v>
      </c>
      <c r="O60" s="33">
        <f t="shared" si="0"/>
        <v>100</v>
      </c>
      <c r="P60" s="33">
        <v>100</v>
      </c>
      <c r="Q60" s="197" t="s">
        <v>21</v>
      </c>
    </row>
    <row r="61" spans="1:17" ht="15" customHeight="1">
      <c r="A61" s="173">
        <v>3</v>
      </c>
      <c r="B61" s="175" t="s">
        <v>80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>
        <v>100</v>
      </c>
      <c r="O61" s="33">
        <f t="shared" si="0"/>
        <v>100</v>
      </c>
      <c r="P61" s="33">
        <v>100</v>
      </c>
      <c r="Q61" s="376" t="s">
        <v>140</v>
      </c>
    </row>
    <row r="62" spans="1:17" ht="15" customHeight="1">
      <c r="A62" s="173">
        <v>4</v>
      </c>
      <c r="B62" s="174" t="s">
        <v>81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>
        <v>98.57142857142858</v>
      </c>
      <c r="O62" s="33">
        <f t="shared" si="0"/>
        <v>99.15254237288136</v>
      </c>
      <c r="P62" s="33">
        <v>93.10344827586206</v>
      </c>
      <c r="Q62" s="376"/>
    </row>
    <row r="63" spans="1:17" ht="15" customHeight="1">
      <c r="A63" s="173">
        <v>5</v>
      </c>
      <c r="B63" s="175" t="s">
        <v>76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 t="e">
        <v>#DIV/0!</v>
      </c>
      <c r="O63" s="33" t="e">
        <f t="shared" si="0"/>
        <v>#DIV/0!</v>
      </c>
      <c r="P63" s="33">
        <v>100</v>
      </c>
      <c r="Q63" s="376"/>
    </row>
    <row r="64" spans="1:17" ht="24" customHeight="1">
      <c r="A64" s="173">
        <v>6</v>
      </c>
      <c r="B64" s="174" t="s">
        <v>75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>
        <v>91.53439153439153</v>
      </c>
      <c r="O64" s="33">
        <f t="shared" si="0"/>
        <v>90.67357512953367</v>
      </c>
      <c r="P64" s="33">
        <v>81.78438661710037</v>
      </c>
      <c r="Q64" s="377" t="s">
        <v>10</v>
      </c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v>93.30900243309003</v>
      </c>
      <c r="O67" s="33">
        <f>O28/O41*100</f>
        <v>93.88083735909822</v>
      </c>
      <c r="P67" s="33">
        <v>69.5049504950495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  <c r="Q68" s="378"/>
    </row>
    <row r="69" spans="1:17" ht="15" customHeight="1">
      <c r="A69" s="219" t="s">
        <v>32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1"/>
      <c r="O69" s="221"/>
      <c r="P69" s="221"/>
      <c r="Q69" s="199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  <c r="Q70" s="370" t="s">
        <v>20</v>
      </c>
    </row>
    <row r="71" spans="1:17" ht="15" customHeight="1">
      <c r="A71" s="363"/>
      <c r="B71" s="366"/>
      <c r="C71" s="182">
        <v>2007</v>
      </c>
      <c r="D71" s="182">
        <v>2008</v>
      </c>
      <c r="E71" s="182">
        <v>2009</v>
      </c>
      <c r="F71" s="182">
        <v>2010</v>
      </c>
      <c r="G71" s="182">
        <v>2011</v>
      </c>
      <c r="H71" s="182">
        <v>2012</v>
      </c>
      <c r="I71" s="182">
        <v>2013</v>
      </c>
      <c r="J71" s="182">
        <v>2014</v>
      </c>
      <c r="K71" s="182">
        <v>2015</v>
      </c>
      <c r="L71" s="182">
        <v>2016</v>
      </c>
      <c r="M71" s="182">
        <v>2017</v>
      </c>
      <c r="N71" s="286">
        <v>2018</v>
      </c>
      <c r="O71" s="286">
        <v>2019</v>
      </c>
      <c r="P71" s="240">
        <v>2020</v>
      </c>
      <c r="Q71" s="371"/>
    </row>
    <row r="72" spans="1:17" ht="15" customHeight="1">
      <c r="A72" s="173">
        <v>1</v>
      </c>
      <c r="B72" s="174" t="s">
        <v>78</v>
      </c>
      <c r="C72" s="290"/>
      <c r="D72" s="291"/>
      <c r="E72" s="34"/>
      <c r="F72" s="34"/>
      <c r="G72" s="34"/>
      <c r="H72" s="34"/>
      <c r="I72" s="34"/>
      <c r="J72" s="34"/>
      <c r="K72" s="34"/>
      <c r="L72" s="34"/>
      <c r="M72" s="34"/>
      <c r="N72" s="34">
        <v>761.6846846846847</v>
      </c>
      <c r="O72" s="34">
        <f aca="true" t="shared" si="1" ref="O72:O77">O85/O20</f>
        <v>502.4977777777778</v>
      </c>
      <c r="P72" s="34">
        <v>365</v>
      </c>
      <c r="Q72" s="371"/>
    </row>
    <row r="73" spans="1:17" ht="15" customHeight="1">
      <c r="A73" s="173">
        <v>2</v>
      </c>
      <c r="B73" s="175" t="s">
        <v>79</v>
      </c>
      <c r="C73" s="292"/>
      <c r="D73" s="291"/>
      <c r="E73" s="34"/>
      <c r="F73" s="34"/>
      <c r="G73" s="34"/>
      <c r="H73" s="34"/>
      <c r="I73" s="34"/>
      <c r="J73" s="34"/>
      <c r="K73" s="34"/>
      <c r="L73" s="34"/>
      <c r="M73" s="34"/>
      <c r="N73" s="34">
        <v>397</v>
      </c>
      <c r="O73" s="34">
        <f t="shared" si="1"/>
        <v>313.40776699029124</v>
      </c>
      <c r="P73" s="34">
        <v>375.3333333333333</v>
      </c>
      <c r="Q73" s="200" t="s">
        <v>21</v>
      </c>
    </row>
    <row r="74" spans="1:17" ht="15" customHeight="1">
      <c r="A74" s="173">
        <v>3</v>
      </c>
      <c r="B74" s="175" t="s">
        <v>80</v>
      </c>
      <c r="C74" s="290"/>
      <c r="D74" s="291"/>
      <c r="E74" s="34"/>
      <c r="F74" s="34"/>
      <c r="G74" s="34"/>
      <c r="H74" s="34"/>
      <c r="I74" s="34"/>
      <c r="J74" s="34"/>
      <c r="K74" s="34"/>
      <c r="L74" s="34"/>
      <c r="M74" s="34"/>
      <c r="N74" s="34">
        <v>188.5</v>
      </c>
      <c r="O74" s="34">
        <f t="shared" si="1"/>
        <v>97.95238095238095</v>
      </c>
      <c r="P74" s="34">
        <v>87</v>
      </c>
      <c r="Q74" s="371" t="s">
        <v>11</v>
      </c>
    </row>
    <row r="75" spans="1:17" ht="15" customHeight="1">
      <c r="A75" s="173">
        <v>4</v>
      </c>
      <c r="B75" s="174" t="s">
        <v>81</v>
      </c>
      <c r="C75" s="292"/>
      <c r="D75" s="291"/>
      <c r="E75" s="34"/>
      <c r="F75" s="34"/>
      <c r="G75" s="34"/>
      <c r="H75" s="34"/>
      <c r="I75" s="34"/>
      <c r="J75" s="34"/>
      <c r="K75" s="34"/>
      <c r="L75" s="34"/>
      <c r="M75" s="34"/>
      <c r="N75" s="34">
        <v>536.5797101449275</v>
      </c>
      <c r="O75" s="34">
        <f t="shared" si="1"/>
        <v>476.8205128205128</v>
      </c>
      <c r="P75" s="34">
        <v>336.962962962963</v>
      </c>
      <c r="Q75" s="371"/>
    </row>
    <row r="76" spans="1:17" ht="15" customHeight="1">
      <c r="A76" s="173">
        <v>5</v>
      </c>
      <c r="B76" s="175" t="s">
        <v>76</v>
      </c>
      <c r="C76" s="292"/>
      <c r="D76" s="291"/>
      <c r="E76" s="34"/>
      <c r="F76" s="34"/>
      <c r="G76" s="34"/>
      <c r="H76" s="34"/>
      <c r="I76" s="34"/>
      <c r="J76" s="34"/>
      <c r="K76" s="34"/>
      <c r="L76" s="34"/>
      <c r="M76" s="34"/>
      <c r="N76" s="34" t="e">
        <v>#DIV/0!</v>
      </c>
      <c r="O76" s="34" t="e">
        <f t="shared" si="1"/>
        <v>#DIV/0!</v>
      </c>
      <c r="P76" s="34">
        <v>900</v>
      </c>
      <c r="Q76" s="371"/>
    </row>
    <row r="77" spans="1:17" ht="27.75" customHeight="1">
      <c r="A77" s="173">
        <v>6</v>
      </c>
      <c r="B77" s="174" t="s">
        <v>75</v>
      </c>
      <c r="C77" s="292"/>
      <c r="D77" s="291"/>
      <c r="E77" s="34"/>
      <c r="F77" s="34"/>
      <c r="G77" s="34"/>
      <c r="H77" s="34"/>
      <c r="I77" s="34"/>
      <c r="J77" s="34"/>
      <c r="K77" s="34"/>
      <c r="L77" s="34"/>
      <c r="M77" s="34"/>
      <c r="N77" s="34">
        <v>883.4816955684008</v>
      </c>
      <c r="O77" s="34">
        <f t="shared" si="1"/>
        <v>843.0142857142857</v>
      </c>
      <c r="P77" s="34">
        <v>782.7545454545455</v>
      </c>
      <c r="Q77" s="198" t="s">
        <v>22</v>
      </c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2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2"/>
    </row>
    <row r="80" spans="1:17" ht="15" customHeight="1">
      <c r="A80" s="363" t="s">
        <v>2</v>
      </c>
      <c r="B80" s="363"/>
      <c r="C80" s="33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>
        <v>789.3428943937419</v>
      </c>
      <c r="O80" s="34">
        <f>O93/O28</f>
        <v>680.3584905660377</v>
      </c>
      <c r="P80" s="34">
        <v>714.2905982905983</v>
      </c>
      <c r="Q80" s="373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99"/>
    </row>
    <row r="82" spans="1:17" ht="15" customHeight="1">
      <c r="A82" s="219" t="s">
        <v>32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1"/>
      <c r="O82" s="221"/>
      <c r="P82" s="221"/>
      <c r="Q82" s="199"/>
    </row>
    <row r="83" spans="1:17" ht="15" customHeight="1">
      <c r="A83" s="364" t="s">
        <v>0</v>
      </c>
      <c r="B83" s="365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224"/>
      <c r="P83" s="224"/>
      <c r="Q83" s="184"/>
    </row>
    <row r="84" spans="1:17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2018</v>
      </c>
      <c r="O84" s="286">
        <v>2019</v>
      </c>
      <c r="P84" s="286">
        <v>2020</v>
      </c>
      <c r="Q84" s="184"/>
    </row>
    <row r="85" spans="1:17" ht="15" customHeight="1">
      <c r="A85" s="173">
        <v>1</v>
      </c>
      <c r="B85" s="174" t="s">
        <v>78</v>
      </c>
      <c r="C85" s="293"/>
      <c r="D85" s="293"/>
      <c r="E85" s="294"/>
      <c r="F85" s="294"/>
      <c r="G85" s="294"/>
      <c r="H85" s="294"/>
      <c r="I85" s="294"/>
      <c r="J85" s="294"/>
      <c r="K85" s="294"/>
      <c r="L85" s="294"/>
      <c r="M85" s="294"/>
      <c r="N85" s="275">
        <v>84547</v>
      </c>
      <c r="O85" s="275">
        <f>'[1]LISTE CEKANJA  TAB 38 GOD 2019'!F113</f>
        <v>113062</v>
      </c>
      <c r="P85" s="275">
        <v>8395</v>
      </c>
      <c r="Q85" s="184"/>
    </row>
    <row r="86" spans="1:17" ht="15" customHeight="1">
      <c r="A86" s="173">
        <v>2</v>
      </c>
      <c r="B86" s="175" t="s">
        <v>79</v>
      </c>
      <c r="C86" s="274"/>
      <c r="D86" s="274"/>
      <c r="E86" s="294"/>
      <c r="F86" s="294"/>
      <c r="G86" s="294"/>
      <c r="H86" s="294"/>
      <c r="I86" s="294"/>
      <c r="J86" s="294"/>
      <c r="K86" s="294"/>
      <c r="L86" s="294"/>
      <c r="M86" s="294"/>
      <c r="N86" s="275">
        <v>23820</v>
      </c>
      <c r="O86" s="275">
        <f>'[1]LISTE CEKANJA  TAB 38 GOD 2019'!F114</f>
        <v>32281</v>
      </c>
      <c r="P86" s="275">
        <v>6756</v>
      </c>
      <c r="Q86" s="185"/>
    </row>
    <row r="87" spans="1:17" ht="15" customHeight="1">
      <c r="A87" s="173">
        <v>3</v>
      </c>
      <c r="B87" s="175" t="s">
        <v>80</v>
      </c>
      <c r="C87" s="274"/>
      <c r="D87" s="274"/>
      <c r="E87" s="294"/>
      <c r="F87" s="294"/>
      <c r="G87" s="294"/>
      <c r="H87" s="294"/>
      <c r="I87" s="294"/>
      <c r="J87" s="294"/>
      <c r="K87" s="294"/>
      <c r="L87" s="294"/>
      <c r="M87" s="294"/>
      <c r="N87" s="275">
        <v>1508</v>
      </c>
      <c r="O87" s="275">
        <f>'[1]LISTE CEKANJA  TAB 38 GOD 2019'!F115</f>
        <v>2057</v>
      </c>
      <c r="P87" s="275">
        <v>261</v>
      </c>
      <c r="Q87" s="201"/>
    </row>
    <row r="88" spans="1:17" ht="15" customHeight="1">
      <c r="A88" s="173">
        <v>4</v>
      </c>
      <c r="B88" s="174" t="s">
        <v>81</v>
      </c>
      <c r="C88" s="274"/>
      <c r="D88" s="274"/>
      <c r="E88" s="294"/>
      <c r="F88" s="294"/>
      <c r="G88" s="294"/>
      <c r="H88" s="294"/>
      <c r="I88" s="294"/>
      <c r="J88" s="294"/>
      <c r="K88" s="294"/>
      <c r="L88" s="294"/>
      <c r="M88" s="294"/>
      <c r="N88" s="275">
        <v>37024</v>
      </c>
      <c r="O88" s="275">
        <f>'[1]LISTE CEKANJA  TAB 38 GOD 2019'!F116</f>
        <v>55788</v>
      </c>
      <c r="P88" s="275">
        <v>9098</v>
      </c>
      <c r="Q88" s="184"/>
    </row>
    <row r="89" spans="1:17" ht="15" customHeight="1">
      <c r="A89" s="173">
        <v>5</v>
      </c>
      <c r="B89" s="175" t="s">
        <v>76</v>
      </c>
      <c r="C89" s="274"/>
      <c r="D89" s="274"/>
      <c r="E89" s="295"/>
      <c r="F89" s="295"/>
      <c r="G89" s="295"/>
      <c r="H89" s="294"/>
      <c r="I89" s="294"/>
      <c r="J89" s="295"/>
      <c r="K89" s="295"/>
      <c r="L89" s="294"/>
      <c r="M89" s="294"/>
      <c r="N89" s="25"/>
      <c r="O89" s="275"/>
      <c r="P89" s="275">
        <v>54000</v>
      </c>
      <c r="Q89" s="184"/>
    </row>
    <row r="90" spans="1:17" ht="28.5" customHeight="1">
      <c r="A90" s="173">
        <v>6</v>
      </c>
      <c r="B90" s="174" t="s">
        <v>75</v>
      </c>
      <c r="C90" s="274"/>
      <c r="D90" s="274"/>
      <c r="E90" s="295"/>
      <c r="F90" s="295"/>
      <c r="G90" s="295"/>
      <c r="H90" s="294"/>
      <c r="I90" s="294"/>
      <c r="J90" s="295"/>
      <c r="K90" s="295"/>
      <c r="L90" s="294"/>
      <c r="M90" s="294"/>
      <c r="N90" s="275">
        <v>458527</v>
      </c>
      <c r="O90" s="275">
        <f>'[1]LISTE CEKANJA  TAB 38 GOD 2019'!F120</f>
        <v>590110</v>
      </c>
      <c r="P90" s="275">
        <v>172206</v>
      </c>
      <c r="Q90" s="199"/>
    </row>
    <row r="91" spans="1:17" ht="15" customHeight="1">
      <c r="A91" s="173"/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75"/>
      <c r="P91" s="275"/>
      <c r="Q91" s="199"/>
    </row>
    <row r="92" spans="1:17" ht="15" customHeight="1">
      <c r="A92" s="173"/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75"/>
      <c r="P92" s="275"/>
      <c r="Q92" s="184"/>
    </row>
    <row r="93" spans="1:17" ht="15" customHeight="1">
      <c r="A93" s="363" t="s">
        <v>2</v>
      </c>
      <c r="B93" s="36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>
        <v>605426</v>
      </c>
      <c r="O93" s="25">
        <f>SUM(O85:O92)</f>
        <v>793298</v>
      </c>
      <c r="P93" s="25">
        <v>250716</v>
      </c>
      <c r="Q93" s="184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7" ht="15" customHeight="1">
      <c r="A97" s="367" t="s">
        <v>105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32">
    <mergeCell ref="Q78:Q80"/>
    <mergeCell ref="I1:K1"/>
    <mergeCell ref="L1:O1"/>
    <mergeCell ref="A5:A6"/>
    <mergeCell ref="B5:B6"/>
    <mergeCell ref="A15:B15"/>
    <mergeCell ref="A67:B67"/>
    <mergeCell ref="A31:A32"/>
    <mergeCell ref="B31:B32"/>
    <mergeCell ref="A2:P2"/>
    <mergeCell ref="A18:A19"/>
    <mergeCell ref="B18:B19"/>
    <mergeCell ref="Q70:Q72"/>
    <mergeCell ref="Q74:Q76"/>
    <mergeCell ref="B70:B71"/>
    <mergeCell ref="A44:A45"/>
    <mergeCell ref="A80:B80"/>
    <mergeCell ref="A41:B41"/>
    <mergeCell ref="A28:B28"/>
    <mergeCell ref="A83:A84"/>
    <mergeCell ref="B83:B84"/>
    <mergeCell ref="A54:B54"/>
    <mergeCell ref="A97:P97"/>
    <mergeCell ref="A93:B93"/>
    <mergeCell ref="A57:A58"/>
    <mergeCell ref="B57:B58"/>
    <mergeCell ref="A70:A71"/>
    <mergeCell ref="Q4:Q10"/>
    <mergeCell ref="Q55:Q59"/>
    <mergeCell ref="Q61:Q63"/>
    <mergeCell ref="Q64:Q68"/>
    <mergeCell ref="B44:B4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69">
      <selection activeCell="A71" sqref="A71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174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107</v>
      </c>
    </row>
    <row r="4" spans="1:16" ht="15" customHeight="1">
      <c r="A4" s="219" t="s">
        <v>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6">
        <v>2007</v>
      </c>
      <c r="D6" s="186">
        <v>2008</v>
      </c>
      <c r="E6" s="186">
        <v>2009</v>
      </c>
      <c r="F6" s="186">
        <v>2010</v>
      </c>
      <c r="G6" s="186">
        <v>2011</v>
      </c>
      <c r="H6" s="186">
        <v>2012</v>
      </c>
      <c r="I6" s="186">
        <v>2013</v>
      </c>
      <c r="J6" s="186">
        <v>2014</v>
      </c>
      <c r="K6" s="186">
        <v>2015</v>
      </c>
      <c r="L6" s="186">
        <v>2016</v>
      </c>
      <c r="M6" s="186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57">
        <v>286</v>
      </c>
      <c r="D7" s="49">
        <v>1337</v>
      </c>
      <c r="E7" s="49">
        <v>1913</v>
      </c>
      <c r="F7" s="49">
        <v>2312</v>
      </c>
      <c r="G7" s="49">
        <v>3634</v>
      </c>
      <c r="H7" s="49">
        <v>3820</v>
      </c>
      <c r="I7" s="58">
        <v>5312</v>
      </c>
      <c r="J7" s="58">
        <v>6064</v>
      </c>
      <c r="K7" s="58">
        <v>6672</v>
      </c>
      <c r="L7" s="58">
        <v>6389</v>
      </c>
      <c r="M7" s="24">
        <v>4963</v>
      </c>
      <c r="N7" s="288">
        <v>2731</v>
      </c>
      <c r="O7" s="288">
        <f>'[1]LISTE CEKANJA  TAB 38 GOD 2019'!C129</f>
        <v>2294</v>
      </c>
      <c r="P7" s="288">
        <v>1000</v>
      </c>
    </row>
    <row r="8" spans="1:16" ht="15" customHeight="1">
      <c r="A8" s="154">
        <v>2</v>
      </c>
      <c r="B8" s="159" t="s">
        <v>79</v>
      </c>
      <c r="C8" s="50">
        <v>2453</v>
      </c>
      <c r="D8" s="51">
        <v>2972</v>
      </c>
      <c r="E8" s="52">
        <v>2831</v>
      </c>
      <c r="F8" s="52">
        <v>2029</v>
      </c>
      <c r="G8" s="52">
        <v>1350</v>
      </c>
      <c r="H8" s="52">
        <v>314</v>
      </c>
      <c r="I8" s="53">
        <v>175</v>
      </c>
      <c r="J8" s="53">
        <v>85</v>
      </c>
      <c r="K8" s="53">
        <v>2</v>
      </c>
      <c r="L8" s="53">
        <v>2755</v>
      </c>
      <c r="M8" s="24">
        <v>3368</v>
      </c>
      <c r="N8" s="288">
        <v>3212</v>
      </c>
      <c r="O8" s="288">
        <f>'[1]LISTE CEKANJA  TAB 38 GOD 2019'!C130</f>
        <v>2048</v>
      </c>
      <c r="P8" s="288">
        <v>521</v>
      </c>
    </row>
    <row r="9" spans="1:16" ht="15" customHeight="1">
      <c r="A9" s="154">
        <v>3</v>
      </c>
      <c r="B9" s="159" t="s">
        <v>76</v>
      </c>
      <c r="C9" s="161"/>
      <c r="D9" s="161"/>
      <c r="E9" s="161"/>
      <c r="F9" s="161"/>
      <c r="G9" s="161"/>
      <c r="H9" s="162"/>
      <c r="I9" s="163"/>
      <c r="J9" s="158"/>
      <c r="K9" s="163"/>
      <c r="L9" s="158"/>
      <c r="M9" s="163"/>
      <c r="N9" s="288">
        <v>1803</v>
      </c>
      <c r="O9" s="288">
        <f>'[1]LISTE CEKANJA  TAB 38 GOD 2019'!C134</f>
        <v>1801</v>
      </c>
      <c r="P9" s="288">
        <v>2247</v>
      </c>
    </row>
    <row r="10" spans="1:16" ht="15" customHeight="1">
      <c r="A10" s="154"/>
      <c r="B10" s="164"/>
      <c r="C10" s="161"/>
      <c r="D10" s="161"/>
      <c r="E10" s="161"/>
      <c r="F10" s="161"/>
      <c r="G10" s="161"/>
      <c r="H10" s="161"/>
      <c r="I10" s="163"/>
      <c r="J10" s="158"/>
      <c r="K10" s="163"/>
      <c r="L10" s="158"/>
      <c r="M10" s="163"/>
      <c r="N10" s="289"/>
      <c r="O10" s="288"/>
      <c r="P10" s="288"/>
    </row>
    <row r="11" spans="1:16" ht="15" customHeight="1">
      <c r="A11" s="154"/>
      <c r="B11" s="165"/>
      <c r="C11" s="156"/>
      <c r="D11" s="156"/>
      <c r="E11" s="156"/>
      <c r="F11" s="156"/>
      <c r="G11" s="161"/>
      <c r="H11" s="161"/>
      <c r="I11" s="163"/>
      <c r="J11" s="158"/>
      <c r="K11" s="163"/>
      <c r="L11" s="158"/>
      <c r="M11" s="163"/>
      <c r="N11" s="289"/>
      <c r="O11" s="288"/>
      <c r="P11" s="288"/>
    </row>
    <row r="12" spans="1:16" ht="15" customHeight="1">
      <c r="A12" s="369" t="s">
        <v>67</v>
      </c>
      <c r="B12" s="369"/>
      <c r="C12" s="166">
        <v>2739</v>
      </c>
      <c r="D12" s="166">
        <v>4309</v>
      </c>
      <c r="E12" s="166">
        <v>4744</v>
      </c>
      <c r="F12" s="166">
        <v>4341</v>
      </c>
      <c r="G12" s="166">
        <v>4984</v>
      </c>
      <c r="H12" s="166">
        <v>4134</v>
      </c>
      <c r="I12" s="166">
        <v>5487</v>
      </c>
      <c r="J12" s="166">
        <v>6149</v>
      </c>
      <c r="K12" s="166">
        <v>6674</v>
      </c>
      <c r="L12" s="166">
        <v>9144</v>
      </c>
      <c r="M12" s="166">
        <v>8331</v>
      </c>
      <c r="N12" s="166">
        <f>SUM(N7:N11)</f>
        <v>7746</v>
      </c>
      <c r="O12" s="166">
        <f>SUM(O7:O11)</f>
        <v>6143</v>
      </c>
      <c r="P12" s="166">
        <v>3768</v>
      </c>
    </row>
    <row r="13" spans="1:16" ht="15" customHeight="1">
      <c r="A13" s="170"/>
      <c r="B13" s="171"/>
      <c r="C13" s="168"/>
      <c r="D13" s="168"/>
      <c r="E13" s="168"/>
      <c r="F13" s="168"/>
      <c r="G13" s="168"/>
      <c r="H13" s="168"/>
      <c r="I13" s="169"/>
      <c r="J13" s="169"/>
      <c r="K13" s="169"/>
      <c r="L13" s="169"/>
      <c r="M13" s="169"/>
      <c r="N13" s="172"/>
      <c r="O13" s="172"/>
      <c r="P13" s="172"/>
    </row>
    <row r="14" spans="1:16" ht="15" customHeight="1">
      <c r="A14" s="219" t="s">
        <v>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221"/>
      <c r="P14" s="221"/>
    </row>
    <row r="15" spans="1:16" ht="15" customHeight="1">
      <c r="A15" s="363" t="s">
        <v>0</v>
      </c>
      <c r="B15" s="366" t="s">
        <v>13</v>
      </c>
      <c r="C15" s="222" t="s">
        <v>11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4"/>
      <c r="O15" s="224"/>
      <c r="P15" s="224"/>
    </row>
    <row r="16" spans="1:16" ht="15" customHeight="1">
      <c r="A16" s="363"/>
      <c r="B16" s="366"/>
      <c r="C16" s="187">
        <v>2007</v>
      </c>
      <c r="D16" s="187">
        <v>2008</v>
      </c>
      <c r="E16" s="187">
        <v>2009</v>
      </c>
      <c r="F16" s="187">
        <v>2010</v>
      </c>
      <c r="G16" s="187">
        <v>2011</v>
      </c>
      <c r="H16" s="187">
        <v>2012</v>
      </c>
      <c r="I16" s="187">
        <v>2013</v>
      </c>
      <c r="J16" s="187">
        <v>2014</v>
      </c>
      <c r="K16" s="187">
        <v>2015</v>
      </c>
      <c r="L16" s="187">
        <v>2016</v>
      </c>
      <c r="M16" s="186">
        <v>2017</v>
      </c>
      <c r="N16" s="286">
        <v>2018</v>
      </c>
      <c r="O16" s="286">
        <v>2019</v>
      </c>
      <c r="P16" s="250">
        <v>2020</v>
      </c>
    </row>
    <row r="17" spans="1:16" ht="15" customHeight="1">
      <c r="A17" s="154">
        <v>1</v>
      </c>
      <c r="B17" s="155" t="s">
        <v>78</v>
      </c>
      <c r="C17" s="57">
        <v>186</v>
      </c>
      <c r="D17" s="49">
        <v>2345</v>
      </c>
      <c r="E17" s="49">
        <v>3349</v>
      </c>
      <c r="F17" s="49">
        <v>3610</v>
      </c>
      <c r="G17" s="49">
        <v>1219</v>
      </c>
      <c r="H17" s="49">
        <v>3441</v>
      </c>
      <c r="I17" s="58">
        <v>2920</v>
      </c>
      <c r="J17" s="58">
        <v>3636</v>
      </c>
      <c r="K17" s="58">
        <v>3589</v>
      </c>
      <c r="L17" s="58">
        <v>3514</v>
      </c>
      <c r="M17" s="24">
        <v>3240</v>
      </c>
      <c r="N17" s="288">
        <v>3145</v>
      </c>
      <c r="O17" s="288">
        <f>'[1]LISTE CEKANJA  TAB 38 GOD 2019'!D129</f>
        <v>3052</v>
      </c>
      <c r="P17" s="288">
        <v>1169</v>
      </c>
    </row>
    <row r="18" spans="1:16" ht="15" customHeight="1">
      <c r="A18" s="154">
        <v>2</v>
      </c>
      <c r="B18" s="159" t="s">
        <v>79</v>
      </c>
      <c r="C18" s="50">
        <v>578</v>
      </c>
      <c r="D18" s="51">
        <v>962</v>
      </c>
      <c r="E18" s="52">
        <v>809</v>
      </c>
      <c r="F18" s="52">
        <v>713</v>
      </c>
      <c r="G18" s="52">
        <v>323</v>
      </c>
      <c r="H18" s="52">
        <v>277</v>
      </c>
      <c r="I18" s="53">
        <v>54</v>
      </c>
      <c r="J18" s="53">
        <v>18</v>
      </c>
      <c r="K18" s="53">
        <v>3</v>
      </c>
      <c r="L18" s="53">
        <v>1925</v>
      </c>
      <c r="M18" s="24">
        <v>1759</v>
      </c>
      <c r="N18" s="288">
        <v>1973</v>
      </c>
      <c r="O18" s="288">
        <f>'[1]LISTE CEKANJA  TAB 38 GOD 2019'!D130</f>
        <v>1931</v>
      </c>
      <c r="P18" s="288">
        <v>1005</v>
      </c>
    </row>
    <row r="19" spans="1:16" ht="15" customHeight="1">
      <c r="A19" s="154">
        <v>3</v>
      </c>
      <c r="B19" s="159" t="s">
        <v>76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88">
        <v>2800</v>
      </c>
      <c r="O19" s="288">
        <f>'[1]LISTE CEKANJA  TAB 38 GOD 2019'!D134</f>
        <v>2066</v>
      </c>
      <c r="P19" s="288">
        <v>975</v>
      </c>
    </row>
    <row r="20" spans="1:16" ht="15" customHeight="1">
      <c r="A20" s="154"/>
      <c r="B20" s="164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/>
      <c r="O20" s="288"/>
      <c r="P20" s="288"/>
    </row>
    <row r="21" spans="1:16" ht="15" customHeight="1">
      <c r="A21" s="154"/>
      <c r="B21" s="165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/>
      <c r="O21" s="288"/>
      <c r="P21" s="288"/>
    </row>
    <row r="22" spans="1:16" ht="15" customHeight="1">
      <c r="A22" s="363" t="s">
        <v>2</v>
      </c>
      <c r="B22" s="363"/>
      <c r="C22" s="25">
        <v>764</v>
      </c>
      <c r="D22" s="25">
        <v>3307</v>
      </c>
      <c r="E22" s="25">
        <v>4158</v>
      </c>
      <c r="F22" s="25">
        <v>4323</v>
      </c>
      <c r="G22" s="25">
        <v>1542</v>
      </c>
      <c r="H22" s="25">
        <v>3718</v>
      </c>
      <c r="I22" s="25">
        <v>2974</v>
      </c>
      <c r="J22" s="25">
        <v>3654</v>
      </c>
      <c r="K22" s="25">
        <v>3592</v>
      </c>
      <c r="L22" s="25">
        <v>5439</v>
      </c>
      <c r="M22" s="25">
        <v>4999</v>
      </c>
      <c r="N22" s="25">
        <f>SUM(N17:N21)</f>
        <v>7918</v>
      </c>
      <c r="O22" s="25">
        <f>SUM(O17:O21)</f>
        <v>7049</v>
      </c>
      <c r="P22" s="25">
        <v>3149</v>
      </c>
    </row>
    <row r="23" spans="1:16" ht="15" customHeight="1">
      <c r="A23" s="15"/>
      <c r="B23" s="16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61"/>
      <c r="N23" s="12"/>
      <c r="O23" s="12"/>
      <c r="P23" s="12"/>
    </row>
    <row r="24" spans="1:16" ht="15" customHeight="1">
      <c r="A24" s="219" t="s">
        <v>6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1"/>
      <c r="O24" s="221"/>
      <c r="P24" s="221"/>
    </row>
    <row r="25" spans="1:16" ht="15" customHeight="1">
      <c r="A25" s="243" t="s">
        <v>0</v>
      </c>
      <c r="B25" s="244" t="s">
        <v>13</v>
      </c>
      <c r="C25" s="222" t="s">
        <v>12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224"/>
      <c r="P25" s="224"/>
    </row>
    <row r="26" spans="1:16" ht="15" customHeight="1">
      <c r="A26" s="245"/>
      <c r="B26" s="246"/>
      <c r="C26" s="240">
        <v>2007</v>
      </c>
      <c r="D26" s="240">
        <v>2008</v>
      </c>
      <c r="E26" s="240">
        <v>2009</v>
      </c>
      <c r="F26" s="240">
        <v>2010</v>
      </c>
      <c r="G26" s="240">
        <v>2011</v>
      </c>
      <c r="H26" s="240">
        <v>2012</v>
      </c>
      <c r="I26" s="240">
        <v>2013</v>
      </c>
      <c r="J26" s="240">
        <v>2014</v>
      </c>
      <c r="K26" s="240">
        <v>2015</v>
      </c>
      <c r="L26" s="240">
        <v>2016</v>
      </c>
      <c r="M26" s="240">
        <v>2017</v>
      </c>
      <c r="N26" s="286">
        <v>2018</v>
      </c>
      <c r="O26" s="286">
        <v>2019</v>
      </c>
      <c r="P26" s="250">
        <v>2020</v>
      </c>
    </row>
    <row r="27" spans="1:16" ht="15" customHeight="1">
      <c r="A27" s="154">
        <v>1</v>
      </c>
      <c r="B27" s="155" t="s">
        <v>78</v>
      </c>
      <c r="C27" s="57">
        <v>571</v>
      </c>
      <c r="D27" s="49">
        <v>3679</v>
      </c>
      <c r="E27" s="49">
        <v>4321</v>
      </c>
      <c r="F27" s="49">
        <v>4606</v>
      </c>
      <c r="G27" s="49">
        <v>1778</v>
      </c>
      <c r="H27" s="49">
        <v>4796</v>
      </c>
      <c r="I27" s="58">
        <v>4314</v>
      </c>
      <c r="J27" s="58">
        <v>5160</v>
      </c>
      <c r="K27" s="58">
        <v>5080</v>
      </c>
      <c r="L27" s="58">
        <v>4815</v>
      </c>
      <c r="M27" s="24">
        <v>4722</v>
      </c>
      <c r="N27" s="288">
        <v>4330</v>
      </c>
      <c r="O27" s="288">
        <f>'[1]LISTE CEKANJA  TAB 38 GOD 2019'!E129</f>
        <v>4067</v>
      </c>
      <c r="P27" s="288">
        <v>1438</v>
      </c>
    </row>
    <row r="28" spans="1:16" ht="15" customHeight="1">
      <c r="A28" s="154">
        <v>2</v>
      </c>
      <c r="B28" s="159" t="s">
        <v>79</v>
      </c>
      <c r="C28" s="50">
        <v>578</v>
      </c>
      <c r="D28" s="51">
        <v>1001</v>
      </c>
      <c r="E28" s="52">
        <v>827</v>
      </c>
      <c r="F28" s="52">
        <v>743</v>
      </c>
      <c r="G28" s="52">
        <v>326</v>
      </c>
      <c r="H28" s="52">
        <v>281</v>
      </c>
      <c r="I28" s="53">
        <v>57</v>
      </c>
      <c r="J28" s="53">
        <v>19</v>
      </c>
      <c r="K28" s="53">
        <v>3</v>
      </c>
      <c r="L28" s="53">
        <v>1957</v>
      </c>
      <c r="M28" s="24">
        <v>1764</v>
      </c>
      <c r="N28" s="288">
        <v>1980</v>
      </c>
      <c r="O28" s="288">
        <f>'[1]LISTE CEKANJA  TAB 38 GOD 2019'!E130</f>
        <v>2010</v>
      </c>
      <c r="P28" s="288">
        <v>1182</v>
      </c>
    </row>
    <row r="29" spans="1:16" ht="15" customHeight="1">
      <c r="A29" s="154">
        <v>3</v>
      </c>
      <c r="B29" s="159" t="s">
        <v>76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88">
        <v>2870</v>
      </c>
      <c r="O29" s="288">
        <f>'[1]LISTE CEKANJA  TAB 38 GOD 2019'!E134</f>
        <v>2120</v>
      </c>
      <c r="P29" s="288">
        <v>975</v>
      </c>
    </row>
    <row r="30" spans="1:16" ht="15" customHeight="1">
      <c r="A30" s="154"/>
      <c r="B30" s="164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88"/>
      <c r="O30" s="288"/>
      <c r="P30" s="288"/>
    </row>
    <row r="31" spans="1:16" ht="15" customHeight="1">
      <c r="A31" s="154"/>
      <c r="B31" s="165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88"/>
      <c r="O31" s="288"/>
      <c r="P31" s="288"/>
    </row>
    <row r="32" spans="1:16" ht="15" customHeight="1">
      <c r="A32" s="363" t="s">
        <v>2</v>
      </c>
      <c r="B32" s="363"/>
      <c r="C32" s="25">
        <v>1149</v>
      </c>
      <c r="D32" s="25">
        <v>4680</v>
      </c>
      <c r="E32" s="25">
        <v>5148</v>
      </c>
      <c r="F32" s="25">
        <v>5349</v>
      </c>
      <c r="G32" s="25">
        <v>2104</v>
      </c>
      <c r="H32" s="25">
        <v>5077</v>
      </c>
      <c r="I32" s="25">
        <v>4371</v>
      </c>
      <c r="J32" s="25">
        <v>5179</v>
      </c>
      <c r="K32" s="25">
        <v>5083</v>
      </c>
      <c r="L32" s="25">
        <v>6772</v>
      </c>
      <c r="M32" s="25">
        <v>6486</v>
      </c>
      <c r="N32" s="25">
        <f>SUM(N27:N31)</f>
        <v>9180</v>
      </c>
      <c r="O32" s="25">
        <f>SUM(O27:O31)</f>
        <v>8197</v>
      </c>
      <c r="P32" s="25">
        <v>3595</v>
      </c>
    </row>
    <row r="33" spans="1:16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2"/>
      <c r="N33" s="26"/>
      <c r="O33" s="26"/>
      <c r="P33" s="26"/>
    </row>
    <row r="34" spans="1:16" ht="15" customHeight="1">
      <c r="A34" s="219" t="s">
        <v>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21"/>
      <c r="P34" s="221"/>
    </row>
    <row r="35" spans="1:16" ht="15" customHeight="1">
      <c r="A35" s="364" t="s">
        <v>0</v>
      </c>
      <c r="B35" s="365" t="s">
        <v>13</v>
      </c>
      <c r="C35" s="247" t="s">
        <v>8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2"/>
      <c r="O35" s="242"/>
      <c r="P35" s="242"/>
    </row>
    <row r="36" spans="1:16" ht="15" customHeight="1">
      <c r="A36" s="363"/>
      <c r="B36" s="366"/>
      <c r="C36" s="186">
        <v>2007</v>
      </c>
      <c r="D36" s="186">
        <v>2008</v>
      </c>
      <c r="E36" s="186">
        <v>2009</v>
      </c>
      <c r="F36" s="186">
        <v>2010</v>
      </c>
      <c r="G36" s="186">
        <v>2011</v>
      </c>
      <c r="H36" s="186">
        <v>2012</v>
      </c>
      <c r="I36" s="186">
        <v>2013</v>
      </c>
      <c r="J36" s="186">
        <v>2014</v>
      </c>
      <c r="K36" s="186">
        <v>2015</v>
      </c>
      <c r="L36" s="186">
        <v>2016</v>
      </c>
      <c r="M36" s="186">
        <v>2017</v>
      </c>
      <c r="N36" s="286">
        <v>2018</v>
      </c>
      <c r="O36" s="286">
        <v>2019</v>
      </c>
      <c r="P36" s="250">
        <v>2020</v>
      </c>
    </row>
    <row r="37" spans="1:16" ht="15" customHeight="1">
      <c r="A37" s="154">
        <v>1</v>
      </c>
      <c r="B37" s="155" t="s">
        <v>78</v>
      </c>
      <c r="C37" s="57">
        <v>175</v>
      </c>
      <c r="D37" s="49">
        <v>3746</v>
      </c>
      <c r="E37" s="49">
        <v>5070</v>
      </c>
      <c r="F37" s="49">
        <v>5184</v>
      </c>
      <c r="G37" s="49">
        <v>2359</v>
      </c>
      <c r="H37" s="49">
        <v>4781</v>
      </c>
      <c r="I37" s="58">
        <v>5191</v>
      </c>
      <c r="J37" s="58">
        <v>5312</v>
      </c>
      <c r="K37" s="58">
        <v>5598</v>
      </c>
      <c r="L37" s="58">
        <v>5170</v>
      </c>
      <c r="M37" s="24">
        <v>4200</v>
      </c>
      <c r="N37" s="288">
        <v>4615</v>
      </c>
      <c r="O37" s="288">
        <f>'[1]LISTE CEKANJA  TAB 38 GOD 2019'!H129</f>
        <v>4524</v>
      </c>
      <c r="P37" s="288">
        <v>2226</v>
      </c>
    </row>
    <row r="38" spans="1:16" ht="15" customHeight="1">
      <c r="A38" s="154">
        <v>2</v>
      </c>
      <c r="B38" s="159" t="s">
        <v>79</v>
      </c>
      <c r="C38" s="54">
        <v>1</v>
      </c>
      <c r="D38" s="51">
        <v>2175</v>
      </c>
      <c r="E38" s="52">
        <v>1285</v>
      </c>
      <c r="F38" s="52">
        <v>728</v>
      </c>
      <c r="G38" s="52"/>
      <c r="H38" s="52">
        <v>56</v>
      </c>
      <c r="I38" s="53">
        <v>2</v>
      </c>
      <c r="J38" s="53">
        <v>3</v>
      </c>
      <c r="K38" s="53">
        <v>1</v>
      </c>
      <c r="L38" s="53">
        <v>3021</v>
      </c>
      <c r="M38" s="24">
        <v>3992</v>
      </c>
      <c r="N38" s="288">
        <v>3343</v>
      </c>
      <c r="O38" s="288">
        <f>'[1]LISTE CEKANJA  TAB 38 GOD 2019'!H130</f>
        <v>3852</v>
      </c>
      <c r="P38" s="288">
        <v>1803</v>
      </c>
    </row>
    <row r="39" spans="1:16" ht="15" customHeight="1">
      <c r="A39" s="154">
        <v>3</v>
      </c>
      <c r="B39" s="159" t="s">
        <v>76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>
        <v>2214</v>
      </c>
      <c r="O39" s="288">
        <f>'[1]LISTE CEKANJA  TAB 38 GOD 2019'!H134</f>
        <v>2226</v>
      </c>
      <c r="P39" s="288">
        <v>579</v>
      </c>
    </row>
    <row r="40" spans="1:16" ht="15" customHeight="1">
      <c r="A40" s="154"/>
      <c r="B40" s="164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154"/>
      <c r="B41" s="165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88"/>
      <c r="O41" s="288"/>
      <c r="P41" s="288"/>
    </row>
    <row r="42" spans="1:16" ht="15" customHeight="1">
      <c r="A42" s="363" t="s">
        <v>2</v>
      </c>
      <c r="B42" s="363"/>
      <c r="C42" s="25">
        <v>176</v>
      </c>
      <c r="D42" s="25">
        <v>5921</v>
      </c>
      <c r="E42" s="25">
        <v>6355</v>
      </c>
      <c r="F42" s="25">
        <v>5912</v>
      </c>
      <c r="G42" s="25">
        <v>2359</v>
      </c>
      <c r="H42" s="25">
        <v>4837</v>
      </c>
      <c r="I42" s="25">
        <v>5193</v>
      </c>
      <c r="J42" s="25">
        <v>5315</v>
      </c>
      <c r="K42" s="25">
        <v>5599</v>
      </c>
      <c r="L42" s="25">
        <v>8191</v>
      </c>
      <c r="M42" s="25">
        <v>8192</v>
      </c>
      <c r="N42" s="25">
        <f>SUM(N37:N41)</f>
        <v>10172</v>
      </c>
      <c r="O42" s="25">
        <f>SUM(O37:O41)</f>
        <v>10602</v>
      </c>
      <c r="P42" s="25">
        <v>4608</v>
      </c>
    </row>
    <row r="43" spans="1:17" ht="15" customHeight="1">
      <c r="A43" s="15"/>
      <c r="B43" s="16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61"/>
      <c r="N43" s="26"/>
      <c r="O43" s="26"/>
      <c r="P43" s="26"/>
      <c r="Q43" s="374" t="s">
        <v>11</v>
      </c>
    </row>
    <row r="44" spans="1:17" ht="15" customHeight="1">
      <c r="A44" s="219" t="s">
        <v>6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1"/>
      <c r="O44" s="221"/>
      <c r="P44" s="221"/>
      <c r="Q44" s="375"/>
    </row>
    <row r="45" spans="1:17" ht="15" customHeight="1">
      <c r="A45" s="364" t="s">
        <v>0</v>
      </c>
      <c r="B45" s="365" t="s">
        <v>13</v>
      </c>
      <c r="C45" s="247" t="s">
        <v>10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2"/>
      <c r="O45" s="242"/>
      <c r="P45" s="242"/>
      <c r="Q45" s="375"/>
    </row>
    <row r="46" spans="1:17" ht="15" customHeight="1">
      <c r="A46" s="363"/>
      <c r="B46" s="366"/>
      <c r="C46" s="186">
        <v>2007</v>
      </c>
      <c r="D46" s="186">
        <v>2008</v>
      </c>
      <c r="E46" s="186">
        <v>2009</v>
      </c>
      <c r="F46" s="186">
        <v>2010</v>
      </c>
      <c r="G46" s="186">
        <v>2011</v>
      </c>
      <c r="H46" s="186">
        <v>2012</v>
      </c>
      <c r="I46" s="186">
        <v>2013</v>
      </c>
      <c r="J46" s="186">
        <v>2014</v>
      </c>
      <c r="K46" s="186">
        <v>2015</v>
      </c>
      <c r="L46" s="186">
        <v>2016</v>
      </c>
      <c r="M46" s="186">
        <v>2017</v>
      </c>
      <c r="N46" s="286">
        <v>2018</v>
      </c>
      <c r="O46" s="286">
        <v>2019</v>
      </c>
      <c r="P46" s="240">
        <v>2020</v>
      </c>
      <c r="Q46" s="375"/>
    </row>
    <row r="47" spans="1:17" ht="15" customHeight="1">
      <c r="A47" s="173">
        <v>1</v>
      </c>
      <c r="B47" s="174" t="s">
        <v>78</v>
      </c>
      <c r="C47" s="33">
        <v>32.57443082311734</v>
      </c>
      <c r="D47" s="33">
        <v>63.74014677901604</v>
      </c>
      <c r="E47" s="33">
        <v>77.50520712797963</v>
      </c>
      <c r="F47" s="33">
        <v>78.37603126356926</v>
      </c>
      <c r="G47" s="33">
        <v>68.56017997750281</v>
      </c>
      <c r="H47" s="33">
        <v>71.74728940783986</v>
      </c>
      <c r="I47" s="33">
        <v>67.68660176170607</v>
      </c>
      <c r="J47" s="33">
        <v>70.46511627906978</v>
      </c>
      <c r="K47" s="33">
        <v>70.64960629921259</v>
      </c>
      <c r="L47" s="33">
        <v>72.98026998961579</v>
      </c>
      <c r="M47" s="33">
        <v>68.61499364675984</v>
      </c>
      <c r="N47" s="33">
        <f aca="true" t="shared" si="0" ref="N47:O49">N17/N27*100</f>
        <v>72.63279445727483</v>
      </c>
      <c r="O47" s="33">
        <f t="shared" si="0"/>
        <v>75.04302925989673</v>
      </c>
      <c r="P47" s="33">
        <v>81.29346314325451</v>
      </c>
      <c r="Q47" s="375"/>
    </row>
    <row r="48" spans="1:17" ht="15" customHeight="1">
      <c r="A48" s="173">
        <v>2</v>
      </c>
      <c r="B48" s="175" t="s">
        <v>79</v>
      </c>
      <c r="C48" s="33">
        <v>100</v>
      </c>
      <c r="D48" s="33">
        <v>96.1038961038961</v>
      </c>
      <c r="E48" s="33">
        <v>97.82345828295043</v>
      </c>
      <c r="F48" s="33">
        <v>95.96231493943472</v>
      </c>
      <c r="G48" s="33">
        <v>99.079754601227</v>
      </c>
      <c r="H48" s="33">
        <v>98.57651245551602</v>
      </c>
      <c r="I48" s="33">
        <v>94.73684210526315</v>
      </c>
      <c r="J48" s="33">
        <v>94.73684210526315</v>
      </c>
      <c r="K48" s="33">
        <v>100</v>
      </c>
      <c r="L48" s="33">
        <v>98.36484414920797</v>
      </c>
      <c r="M48" s="33">
        <v>99.71655328798185</v>
      </c>
      <c r="N48" s="33">
        <f t="shared" si="0"/>
        <v>99.64646464646465</v>
      </c>
      <c r="O48" s="33">
        <f t="shared" si="0"/>
        <v>96.06965174129353</v>
      </c>
      <c r="P48" s="33">
        <v>85.0253807106599</v>
      </c>
      <c r="Q48" s="197" t="s">
        <v>21</v>
      </c>
    </row>
    <row r="49" spans="1:17" ht="15" customHeight="1">
      <c r="A49" s="173">
        <v>3</v>
      </c>
      <c r="B49" s="175" t="s">
        <v>76</v>
      </c>
      <c r="C49" s="33" t="e">
        <v>#DIV/0!</v>
      </c>
      <c r="D49" s="33" t="e">
        <v>#DIV/0!</v>
      </c>
      <c r="E49" s="33" t="e">
        <v>#DIV/0!</v>
      </c>
      <c r="F49" s="33" t="e">
        <v>#DIV/0!</v>
      </c>
      <c r="G49" s="33" t="e">
        <v>#DIV/0!</v>
      </c>
      <c r="H49" s="33" t="e">
        <v>#DIV/0!</v>
      </c>
      <c r="I49" s="33" t="e">
        <v>#DIV/0!</v>
      </c>
      <c r="J49" s="33" t="e">
        <v>#DIV/0!</v>
      </c>
      <c r="K49" s="33" t="e">
        <v>#DIV/0!</v>
      </c>
      <c r="L49" s="33" t="e">
        <v>#DIV/0!</v>
      </c>
      <c r="M49" s="33" t="e">
        <v>#DIV/0!</v>
      </c>
      <c r="N49" s="33">
        <f t="shared" si="0"/>
        <v>97.5609756097561</v>
      </c>
      <c r="O49" s="33">
        <f t="shared" si="0"/>
        <v>97.45283018867924</v>
      </c>
      <c r="P49" s="33">
        <v>100</v>
      </c>
      <c r="Q49" s="334"/>
    </row>
    <row r="50" spans="1:17" ht="15" customHeight="1">
      <c r="A50" s="173"/>
      <c r="B50" s="17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77"/>
    </row>
    <row r="51" spans="1:17" ht="15" customHeight="1">
      <c r="A51" s="173"/>
      <c r="B51" s="17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77"/>
    </row>
    <row r="52" spans="1:17" ht="15" customHeight="1">
      <c r="A52" s="363" t="s">
        <v>2</v>
      </c>
      <c r="B52" s="363"/>
      <c r="C52" s="33">
        <v>66.49260226283725</v>
      </c>
      <c r="D52" s="33">
        <v>70.66239316239317</v>
      </c>
      <c r="E52" s="33">
        <v>80.76923076923077</v>
      </c>
      <c r="F52" s="33">
        <v>80.81884464385867</v>
      </c>
      <c r="G52" s="33">
        <v>73.28897338403041</v>
      </c>
      <c r="H52" s="33">
        <v>73.23222375418554</v>
      </c>
      <c r="I52" s="33">
        <v>68.03935026309769</v>
      </c>
      <c r="J52" s="33">
        <v>70.55416103494883</v>
      </c>
      <c r="K52" s="33">
        <v>70.66692897894944</v>
      </c>
      <c r="L52" s="33">
        <v>80.31600708800946</v>
      </c>
      <c r="M52" s="33">
        <v>77.07369719395622</v>
      </c>
      <c r="N52" s="33">
        <f>N22/N32*100</f>
        <v>86.25272331154684</v>
      </c>
      <c r="O52" s="33">
        <f>O22/O32*100</f>
        <v>85.99487617421008</v>
      </c>
      <c r="P52" s="33">
        <v>87.59388038942977</v>
      </c>
      <c r="Q52" s="377"/>
    </row>
    <row r="53" spans="1:17" ht="15" customHeight="1">
      <c r="A53" s="15"/>
      <c r="B53" s="16"/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61"/>
      <c r="N53" s="26"/>
      <c r="O53" s="26"/>
      <c r="P53" s="26"/>
      <c r="Q53" s="378"/>
    </row>
    <row r="54" spans="1:17" ht="15" customHeight="1">
      <c r="A54" s="219" t="s">
        <v>6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1"/>
      <c r="O54" s="221"/>
      <c r="P54" s="221"/>
      <c r="Q54" s="199"/>
    </row>
    <row r="55" spans="1:17" ht="15" customHeight="1">
      <c r="A55" s="363" t="s">
        <v>0</v>
      </c>
      <c r="B55" s="366" t="s">
        <v>13</v>
      </c>
      <c r="C55" s="222" t="s">
        <v>9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  <c r="O55" s="242"/>
      <c r="P55" s="242"/>
      <c r="Q55" s="370" t="s">
        <v>20</v>
      </c>
    </row>
    <row r="56" spans="1:17" ht="15" customHeight="1">
      <c r="A56" s="363"/>
      <c r="B56" s="366"/>
      <c r="C56" s="186">
        <v>2007</v>
      </c>
      <c r="D56" s="186">
        <v>2008</v>
      </c>
      <c r="E56" s="186">
        <v>2009</v>
      </c>
      <c r="F56" s="186">
        <v>2010</v>
      </c>
      <c r="G56" s="186">
        <v>2011</v>
      </c>
      <c r="H56" s="186">
        <v>2012</v>
      </c>
      <c r="I56" s="186">
        <v>2013</v>
      </c>
      <c r="J56" s="186">
        <v>2014</v>
      </c>
      <c r="K56" s="186">
        <v>2015</v>
      </c>
      <c r="L56" s="186">
        <v>2016</v>
      </c>
      <c r="M56" s="186">
        <v>2017</v>
      </c>
      <c r="N56" s="286">
        <v>2018</v>
      </c>
      <c r="O56" s="286">
        <v>2019</v>
      </c>
      <c r="P56" s="240">
        <v>2020</v>
      </c>
      <c r="Q56" s="371"/>
    </row>
    <row r="57" spans="1:17" ht="15" customHeight="1">
      <c r="A57" s="173">
        <v>1</v>
      </c>
      <c r="B57" s="174" t="s">
        <v>78</v>
      </c>
      <c r="C57" s="305">
        <v>69.75</v>
      </c>
      <c r="D57" s="301">
        <v>77.3</v>
      </c>
      <c r="E57" s="34">
        <v>115.28247237981488</v>
      </c>
      <c r="F57" s="34">
        <v>144.07340720221606</v>
      </c>
      <c r="G57" s="34">
        <v>261.53978671041835</v>
      </c>
      <c r="H57" s="34">
        <v>284.3039814007556</v>
      </c>
      <c r="I57" s="34">
        <v>313.3147260273973</v>
      </c>
      <c r="J57" s="34">
        <v>340.01017601760174</v>
      </c>
      <c r="K57" s="34">
        <v>356.7071607690164</v>
      </c>
      <c r="L57" s="34">
        <v>433.1280591918042</v>
      </c>
      <c r="M57" s="34">
        <v>346.35555555555555</v>
      </c>
      <c r="N57" s="34">
        <f aca="true" t="shared" si="1" ref="N57:O59">N67/N17</f>
        <v>385.43593004769474</v>
      </c>
      <c r="O57" s="34">
        <f t="shared" si="1"/>
        <v>241.19233289646132</v>
      </c>
      <c r="P57" s="34">
        <v>240</v>
      </c>
      <c r="Q57" s="371"/>
    </row>
    <row r="58" spans="1:17" ht="15" customHeight="1">
      <c r="A58" s="173">
        <v>2</v>
      </c>
      <c r="B58" s="175" t="s">
        <v>79</v>
      </c>
      <c r="C58" s="305">
        <v>309.27</v>
      </c>
      <c r="D58" s="301">
        <v>304</v>
      </c>
      <c r="E58" s="34">
        <v>557.5055624227441</v>
      </c>
      <c r="F58" s="34">
        <v>571.656381486676</v>
      </c>
      <c r="G58" s="34">
        <v>799.9814241486068</v>
      </c>
      <c r="H58" s="34">
        <v>794.4548736462094</v>
      </c>
      <c r="I58" s="34">
        <v>1042.2962962962963</v>
      </c>
      <c r="J58" s="34">
        <v>1219.1666666666667</v>
      </c>
      <c r="K58" s="34">
        <v>801</v>
      </c>
      <c r="L58" s="34">
        <v>208</v>
      </c>
      <c r="M58" s="34">
        <v>187</v>
      </c>
      <c r="N58" s="34">
        <f t="shared" si="1"/>
        <v>181</v>
      </c>
      <c r="O58" s="34">
        <f t="shared" si="1"/>
        <v>258.95390989124803</v>
      </c>
      <c r="P58" s="34">
        <v>280.60895522388057</v>
      </c>
      <c r="Q58" s="200" t="s">
        <v>21</v>
      </c>
    </row>
    <row r="59" spans="1:17" ht="15" customHeight="1">
      <c r="A59" s="173">
        <v>3</v>
      </c>
      <c r="B59" s="175" t="s">
        <v>76</v>
      </c>
      <c r="C59" s="292"/>
      <c r="D59" s="291"/>
      <c r="E59" s="34" t="e">
        <v>#DIV/0!</v>
      </c>
      <c r="F59" s="34" t="e">
        <v>#DIV/0!</v>
      </c>
      <c r="G59" s="34" t="e">
        <v>#DIV/0!</v>
      </c>
      <c r="H59" s="34" t="e">
        <v>#DIV/0!</v>
      </c>
      <c r="I59" s="34" t="e">
        <v>#DIV/0!</v>
      </c>
      <c r="J59" s="34" t="e">
        <v>#DIV/0!</v>
      </c>
      <c r="K59" s="34" t="e">
        <v>#DIV/0!</v>
      </c>
      <c r="L59" s="34" t="e">
        <v>#DIV/0!</v>
      </c>
      <c r="M59" s="34" t="e">
        <v>#DIV/0!</v>
      </c>
      <c r="N59" s="34">
        <f t="shared" si="1"/>
        <v>360</v>
      </c>
      <c r="O59" s="34">
        <f t="shared" si="1"/>
        <v>360</v>
      </c>
      <c r="P59" s="34">
        <v>360</v>
      </c>
      <c r="Q59" s="333"/>
    </row>
    <row r="60" spans="1:17" ht="15" customHeight="1">
      <c r="A60" s="173"/>
      <c r="B60" s="175"/>
      <c r="C60" s="292"/>
      <c r="D60" s="291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72" t="s">
        <v>9</v>
      </c>
    </row>
    <row r="61" spans="1:17" ht="15" customHeight="1">
      <c r="A61" s="173"/>
      <c r="B61" s="175"/>
      <c r="C61" s="292"/>
      <c r="D61" s="291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72"/>
    </row>
    <row r="62" spans="1:17" ht="15" customHeight="1">
      <c r="A62" s="363" t="s">
        <v>2</v>
      </c>
      <c r="B62" s="363"/>
      <c r="C62" s="306">
        <v>250.95</v>
      </c>
      <c r="D62" s="306">
        <v>109.9</v>
      </c>
      <c r="E62" s="34">
        <v>201.32347282347283</v>
      </c>
      <c r="F62" s="34">
        <v>214.59541984732823</v>
      </c>
      <c r="G62" s="34">
        <v>374.3261997405966</v>
      </c>
      <c r="H62" s="34">
        <v>322.3114577729962</v>
      </c>
      <c r="I62" s="34">
        <v>326.5511096166779</v>
      </c>
      <c r="J62" s="34">
        <v>344.34099616858236</v>
      </c>
      <c r="K62" s="34">
        <v>357.0782293986637</v>
      </c>
      <c r="L62" s="34">
        <v>353.44953116381686</v>
      </c>
      <c r="M62" s="34">
        <v>290.28305661132225</v>
      </c>
      <c r="N62" s="34">
        <f>N72/N22</f>
        <v>325.5</v>
      </c>
      <c r="O62" s="34">
        <f>O72/O22</f>
        <v>280.8794155199319</v>
      </c>
      <c r="P62" s="34">
        <v>290.1149571292474</v>
      </c>
      <c r="Q62" s="373"/>
    </row>
    <row r="63" spans="1:17" ht="1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99"/>
    </row>
    <row r="64" spans="1:17" ht="15" customHeight="1">
      <c r="A64" s="219" t="s">
        <v>6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221"/>
      <c r="P64" s="221"/>
      <c r="Q64" s="199"/>
    </row>
    <row r="65" spans="1:17" ht="15" customHeight="1">
      <c r="A65" s="364" t="s">
        <v>0</v>
      </c>
      <c r="B65" s="365" t="s">
        <v>13</v>
      </c>
      <c r="C65" s="222" t="s">
        <v>20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224"/>
      <c r="P65" s="224"/>
      <c r="Q65" s="184"/>
    </row>
    <row r="66" spans="1:17" ht="15" customHeight="1">
      <c r="A66" s="363"/>
      <c r="B66" s="366"/>
      <c r="C66" s="286">
        <v>2007</v>
      </c>
      <c r="D66" s="286">
        <v>2008</v>
      </c>
      <c r="E66" s="286">
        <v>2009</v>
      </c>
      <c r="F66" s="286">
        <v>2010</v>
      </c>
      <c r="G66" s="286">
        <v>2011</v>
      </c>
      <c r="H66" s="286">
        <v>2012</v>
      </c>
      <c r="I66" s="286">
        <v>2013</v>
      </c>
      <c r="J66" s="286">
        <v>2014</v>
      </c>
      <c r="K66" s="286">
        <v>2015</v>
      </c>
      <c r="L66" s="286">
        <v>2016</v>
      </c>
      <c r="M66" s="286">
        <v>2017</v>
      </c>
      <c r="N66" s="286">
        <v>2018</v>
      </c>
      <c r="O66" s="286">
        <v>2019</v>
      </c>
      <c r="P66" s="286">
        <v>2020</v>
      </c>
      <c r="Q66" s="184"/>
    </row>
    <row r="67" spans="1:17" ht="15" customHeight="1">
      <c r="A67" s="173">
        <v>1</v>
      </c>
      <c r="B67" s="174" t="s">
        <v>78</v>
      </c>
      <c r="C67" s="293">
        <v>12973.5</v>
      </c>
      <c r="D67" s="293">
        <v>181268.5</v>
      </c>
      <c r="E67" s="25">
        <v>386081</v>
      </c>
      <c r="F67" s="25">
        <v>520105</v>
      </c>
      <c r="G67" s="25">
        <v>318817</v>
      </c>
      <c r="H67" s="25">
        <v>978290</v>
      </c>
      <c r="I67" s="25">
        <v>914879</v>
      </c>
      <c r="J67" s="25">
        <v>1236277</v>
      </c>
      <c r="K67" s="25">
        <v>1280222</v>
      </c>
      <c r="L67" s="25">
        <v>1522012</v>
      </c>
      <c r="M67" s="25">
        <v>1122192</v>
      </c>
      <c r="N67" s="25">
        <v>1212196</v>
      </c>
      <c r="O67" s="25">
        <f>'[1]LISTE CEKANJA  TAB 38 GOD 2019'!F129</f>
        <v>736119</v>
      </c>
      <c r="P67" s="25">
        <v>280560</v>
      </c>
      <c r="Q67" s="184"/>
    </row>
    <row r="68" spans="1:17" ht="15" customHeight="1">
      <c r="A68" s="173">
        <v>2</v>
      </c>
      <c r="B68" s="175" t="s">
        <v>79</v>
      </c>
      <c r="C68" s="274">
        <v>178758.06</v>
      </c>
      <c r="D68" s="274">
        <v>292448</v>
      </c>
      <c r="E68" s="25">
        <v>451022</v>
      </c>
      <c r="F68" s="25">
        <v>407591</v>
      </c>
      <c r="G68" s="25">
        <v>258394</v>
      </c>
      <c r="H68" s="25">
        <v>220064</v>
      </c>
      <c r="I68" s="25">
        <v>56284</v>
      </c>
      <c r="J68" s="25">
        <v>21945</v>
      </c>
      <c r="K68" s="25">
        <v>2403</v>
      </c>
      <c r="L68" s="25">
        <v>400400</v>
      </c>
      <c r="M68" s="25">
        <v>328933</v>
      </c>
      <c r="N68" s="25">
        <v>357113</v>
      </c>
      <c r="O68" s="25">
        <f>'[1]LISTE CEKANJA  TAB 38 GOD 2019'!F130</f>
        <v>500040</v>
      </c>
      <c r="P68" s="25">
        <v>282012</v>
      </c>
      <c r="Q68" s="185"/>
    </row>
    <row r="69" spans="1:17" ht="15" customHeight="1">
      <c r="A69" s="173">
        <v>3</v>
      </c>
      <c r="B69" s="175" t="s">
        <v>76</v>
      </c>
      <c r="C69" s="274"/>
      <c r="D69" s="274"/>
      <c r="E69" s="295"/>
      <c r="F69" s="295"/>
      <c r="G69" s="295"/>
      <c r="H69" s="294"/>
      <c r="I69" s="294"/>
      <c r="J69" s="295"/>
      <c r="K69" s="295"/>
      <c r="L69" s="294"/>
      <c r="M69" s="294"/>
      <c r="N69" s="25">
        <v>1008000</v>
      </c>
      <c r="O69" s="25">
        <f>'[1]LISTE CEKANJA  TAB 38 GOD 2019'!F134</f>
        <v>743760</v>
      </c>
      <c r="P69" s="25">
        <v>351000</v>
      </c>
      <c r="Q69" s="184"/>
    </row>
    <row r="70" spans="1:17" ht="15" customHeight="1">
      <c r="A70" s="173"/>
      <c r="B70" s="175"/>
      <c r="C70" s="274"/>
      <c r="D70" s="274"/>
      <c r="E70" s="295"/>
      <c r="F70" s="295"/>
      <c r="G70" s="295"/>
      <c r="H70" s="294"/>
      <c r="I70" s="294"/>
      <c r="J70" s="295"/>
      <c r="K70" s="295"/>
      <c r="L70" s="294"/>
      <c r="M70" s="294"/>
      <c r="N70" s="294"/>
      <c r="O70" s="25"/>
      <c r="P70" s="25"/>
      <c r="Q70" s="199"/>
    </row>
    <row r="71" spans="1:17" ht="15" customHeight="1">
      <c r="A71" s="173"/>
      <c r="B71" s="175"/>
      <c r="C71" s="274"/>
      <c r="D71" s="274"/>
      <c r="E71" s="294"/>
      <c r="F71" s="295"/>
      <c r="G71" s="295"/>
      <c r="H71" s="294"/>
      <c r="I71" s="294"/>
      <c r="J71" s="295"/>
      <c r="K71" s="295"/>
      <c r="L71" s="294"/>
      <c r="M71" s="294"/>
      <c r="N71" s="294"/>
      <c r="O71" s="25"/>
      <c r="P71" s="25"/>
      <c r="Q71" s="184"/>
    </row>
    <row r="72" spans="1:17" ht="15" customHeight="1">
      <c r="A72" s="363" t="s">
        <v>2</v>
      </c>
      <c r="B72" s="363"/>
      <c r="C72" s="25">
        <v>191731.56</v>
      </c>
      <c r="D72" s="25">
        <v>473716.5</v>
      </c>
      <c r="E72" s="25">
        <v>837103</v>
      </c>
      <c r="F72" s="25">
        <v>927696</v>
      </c>
      <c r="G72" s="25">
        <v>577211</v>
      </c>
      <c r="H72" s="25">
        <v>1198354</v>
      </c>
      <c r="I72" s="25">
        <v>971163</v>
      </c>
      <c r="J72" s="25">
        <v>1258222</v>
      </c>
      <c r="K72" s="25">
        <v>1282625</v>
      </c>
      <c r="L72" s="25">
        <v>1922412</v>
      </c>
      <c r="M72" s="25">
        <v>1451125</v>
      </c>
      <c r="N72" s="25">
        <f>SUM(N67:N71)</f>
        <v>2577309</v>
      </c>
      <c r="O72" s="25">
        <f>SUM(O67:O71)</f>
        <v>1979919</v>
      </c>
      <c r="P72" s="25">
        <v>913572</v>
      </c>
      <c r="Q72" s="184"/>
    </row>
    <row r="73" spans="1:16" ht="15" customHeight="1">
      <c r="A73" s="19"/>
      <c r="B73" s="19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12"/>
      <c r="N73" s="12"/>
      <c r="O73" s="12"/>
      <c r="P73" s="12"/>
    </row>
    <row r="74" spans="1:16" ht="15" customHeight="1">
      <c r="A74" s="19"/>
      <c r="B74" s="19"/>
      <c r="C74" s="20"/>
      <c r="D74" s="20"/>
      <c r="E74" s="20"/>
      <c r="F74" s="20"/>
      <c r="G74" s="20"/>
      <c r="H74" s="20"/>
      <c r="I74" s="21"/>
      <c r="J74" s="21"/>
      <c r="K74" s="21"/>
      <c r="L74" s="21"/>
      <c r="M74" s="12"/>
      <c r="N74" s="12"/>
      <c r="O74" s="12"/>
      <c r="P74" s="12"/>
    </row>
    <row r="75" spans="1:16" ht="15" customHeight="1">
      <c r="A75" s="19"/>
      <c r="B75" s="19"/>
      <c r="C75" s="20"/>
      <c r="D75" s="20"/>
      <c r="E75" s="20"/>
      <c r="F75" s="20"/>
      <c r="G75" s="20"/>
      <c r="H75" s="20"/>
      <c r="I75" s="21"/>
      <c r="J75" s="21"/>
      <c r="K75" s="21"/>
      <c r="L75" s="21"/>
      <c r="M75" s="12"/>
      <c r="N75" s="12"/>
      <c r="O75" s="12"/>
      <c r="P75" s="12"/>
    </row>
    <row r="76" spans="1:17" ht="15" customHeight="1">
      <c r="A76" s="367" t="s">
        <v>108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27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27">
    <mergeCell ref="A32:B32"/>
    <mergeCell ref="Q50:Q53"/>
    <mergeCell ref="Q55:Q57"/>
    <mergeCell ref="Q60:Q62"/>
    <mergeCell ref="I1:K1"/>
    <mergeCell ref="L1:O1"/>
    <mergeCell ref="A2:P2"/>
    <mergeCell ref="A5:A6"/>
    <mergeCell ref="B5:B6"/>
    <mergeCell ref="Q43:Q47"/>
    <mergeCell ref="A12:B12"/>
    <mergeCell ref="A15:A16"/>
    <mergeCell ref="B15:B16"/>
    <mergeCell ref="A22:B22"/>
    <mergeCell ref="A62:B62"/>
    <mergeCell ref="A65:A66"/>
    <mergeCell ref="B65:B66"/>
    <mergeCell ref="B35:B36"/>
    <mergeCell ref="A42:B42"/>
    <mergeCell ref="A45:A46"/>
    <mergeCell ref="A76:P76"/>
    <mergeCell ref="A52:B52"/>
    <mergeCell ref="A55:A56"/>
    <mergeCell ref="B55:B56"/>
    <mergeCell ref="A72:B72"/>
    <mergeCell ref="A35:A36"/>
    <mergeCell ref="B45:B4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63" sqref="A63:A64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6" ht="16.5">
      <c r="A2" s="368" t="s">
        <v>146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43"/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8"/>
      <c r="O3" s="327"/>
      <c r="P3" s="216" t="s">
        <v>109</v>
      </c>
    </row>
    <row r="4" spans="1:16" ht="15" customHeight="1">
      <c r="A4" s="220" t="s">
        <v>146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224"/>
    </row>
    <row r="6" spans="1:16" ht="15" customHeight="1">
      <c r="A6" s="363"/>
      <c r="B6" s="366"/>
      <c r="C6" s="189">
        <v>2007</v>
      </c>
      <c r="D6" s="189">
        <v>2008</v>
      </c>
      <c r="E6" s="189">
        <v>2009</v>
      </c>
      <c r="F6" s="189">
        <v>2010</v>
      </c>
      <c r="G6" s="189">
        <v>2011</v>
      </c>
      <c r="H6" s="189">
        <v>2012</v>
      </c>
      <c r="I6" s="189">
        <v>2013</v>
      </c>
      <c r="J6" s="189">
        <v>2014</v>
      </c>
      <c r="K6" s="189">
        <v>2015</v>
      </c>
      <c r="L6" s="189">
        <v>2016</v>
      </c>
      <c r="M6" s="189">
        <v>2017</v>
      </c>
      <c r="N6" s="286">
        <v>2018</v>
      </c>
      <c r="O6" s="189">
        <v>2019</v>
      </c>
      <c r="P6" s="24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/>
      <c r="O7" s="288"/>
      <c r="P7" s="288"/>
    </row>
    <row r="8" spans="1:16" ht="15" customHeight="1">
      <c r="A8" s="154">
        <v>2</v>
      </c>
      <c r="B8" s="159" t="s">
        <v>79</v>
      </c>
      <c r="C8" s="38"/>
      <c r="D8" s="24"/>
      <c r="E8" s="24"/>
      <c r="F8" s="24"/>
      <c r="G8" s="60">
        <v>1334</v>
      </c>
      <c r="H8" s="59">
        <v>1928</v>
      </c>
      <c r="I8" s="59">
        <v>2267</v>
      </c>
      <c r="J8" s="59">
        <v>2291</v>
      </c>
      <c r="K8" s="59">
        <v>2632</v>
      </c>
      <c r="L8" s="158"/>
      <c r="M8" s="157"/>
      <c r="N8" s="329"/>
      <c r="O8" s="289"/>
      <c r="P8" s="289"/>
    </row>
    <row r="9" spans="1:16" ht="15" customHeight="1">
      <c r="A9" s="154"/>
      <c r="B9" s="164"/>
      <c r="C9" s="161"/>
      <c r="D9" s="161"/>
      <c r="E9" s="161"/>
      <c r="F9" s="161"/>
      <c r="G9" s="161"/>
      <c r="H9" s="161"/>
      <c r="I9" s="163"/>
      <c r="J9" s="158"/>
      <c r="K9" s="163"/>
      <c r="L9" s="158"/>
      <c r="M9" s="163"/>
      <c r="N9" s="330"/>
      <c r="O9" s="289"/>
      <c r="P9" s="289"/>
    </row>
    <row r="10" spans="1:16" ht="15" customHeight="1">
      <c r="A10" s="154"/>
      <c r="B10" s="165"/>
      <c r="C10" s="156"/>
      <c r="D10" s="156"/>
      <c r="E10" s="156"/>
      <c r="F10" s="156"/>
      <c r="G10" s="161"/>
      <c r="H10" s="161"/>
      <c r="I10" s="163"/>
      <c r="J10" s="158"/>
      <c r="K10" s="163"/>
      <c r="L10" s="158"/>
      <c r="M10" s="163"/>
      <c r="N10" s="330"/>
      <c r="O10" s="289"/>
      <c r="P10" s="289"/>
    </row>
    <row r="11" spans="1:16" ht="15" customHeight="1">
      <c r="A11" s="369" t="s">
        <v>67</v>
      </c>
      <c r="B11" s="369"/>
      <c r="C11" s="166"/>
      <c r="D11" s="166"/>
      <c r="E11" s="166"/>
      <c r="F11" s="166"/>
      <c r="G11" s="166">
        <v>1334</v>
      </c>
      <c r="H11" s="166">
        <v>1928</v>
      </c>
      <c r="I11" s="166">
        <v>2267</v>
      </c>
      <c r="J11" s="166">
        <v>2291</v>
      </c>
      <c r="K11" s="166">
        <v>2632</v>
      </c>
      <c r="L11" s="166"/>
      <c r="M11" s="166"/>
      <c r="N11" s="166"/>
      <c r="O11" s="166"/>
      <c r="P11" s="166"/>
    </row>
    <row r="12" spans="1:16" ht="15" customHeight="1">
      <c r="A12" s="170"/>
      <c r="B12" s="171"/>
      <c r="C12" s="168"/>
      <c r="D12" s="168"/>
      <c r="E12" s="168"/>
      <c r="F12" s="168"/>
      <c r="G12" s="168"/>
      <c r="H12" s="168"/>
      <c r="I12" s="169"/>
      <c r="J12" s="169"/>
      <c r="K12" s="169"/>
      <c r="L12" s="169"/>
      <c r="M12" s="169"/>
      <c r="N12" s="169"/>
      <c r="O12" s="172"/>
      <c r="P12" s="172"/>
    </row>
    <row r="13" spans="1:16" ht="15" customHeight="1">
      <c r="A13" s="220" t="s">
        <v>147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1"/>
      <c r="P13" s="221"/>
    </row>
    <row r="14" spans="1:16" ht="15" customHeight="1">
      <c r="A14" s="363" t="s">
        <v>0</v>
      </c>
      <c r="B14" s="366" t="s">
        <v>13</v>
      </c>
      <c r="C14" s="222" t="s">
        <v>11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  <c r="P14" s="224"/>
    </row>
    <row r="15" spans="1:16" ht="15" customHeight="1">
      <c r="A15" s="363"/>
      <c r="B15" s="366"/>
      <c r="C15" s="188">
        <v>2007</v>
      </c>
      <c r="D15" s="188">
        <v>2008</v>
      </c>
      <c r="E15" s="188">
        <v>2009</v>
      </c>
      <c r="F15" s="188">
        <v>2010</v>
      </c>
      <c r="G15" s="188">
        <v>2011</v>
      </c>
      <c r="H15" s="188">
        <v>2012</v>
      </c>
      <c r="I15" s="188">
        <v>2013</v>
      </c>
      <c r="J15" s="188">
        <v>2014</v>
      </c>
      <c r="K15" s="188">
        <v>2015</v>
      </c>
      <c r="L15" s="188">
        <v>2016</v>
      </c>
      <c r="M15" s="189">
        <v>2017</v>
      </c>
      <c r="N15" s="286"/>
      <c r="O15" s="189">
        <v>2019</v>
      </c>
      <c r="P15" s="240">
        <v>2020</v>
      </c>
    </row>
    <row r="16" spans="1:16" ht="15" customHeight="1">
      <c r="A16" s="154">
        <v>1</v>
      </c>
      <c r="B16" s="155" t="s">
        <v>78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88"/>
      <c r="O16" s="288"/>
      <c r="P16" s="288"/>
    </row>
    <row r="17" spans="1:16" ht="15" customHeight="1">
      <c r="A17" s="154">
        <v>2</v>
      </c>
      <c r="B17" s="159" t="s">
        <v>79</v>
      </c>
      <c r="C17" s="23"/>
      <c r="D17" s="24"/>
      <c r="E17" s="24"/>
      <c r="F17" s="24"/>
      <c r="G17" s="60">
        <v>49</v>
      </c>
      <c r="H17" s="60">
        <v>471</v>
      </c>
      <c r="I17" s="60">
        <v>806</v>
      </c>
      <c r="J17" s="60">
        <v>1546</v>
      </c>
      <c r="K17" s="60">
        <v>1604</v>
      </c>
      <c r="L17" s="24"/>
      <c r="M17" s="24"/>
      <c r="N17" s="288"/>
      <c r="O17" s="288"/>
      <c r="P17" s="288"/>
    </row>
    <row r="18" spans="1:16" ht="15" customHeight="1">
      <c r="A18" s="154"/>
      <c r="B18" s="164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88"/>
      <c r="O18" s="288"/>
      <c r="P18" s="288"/>
    </row>
    <row r="19" spans="1:16" ht="15" customHeight="1">
      <c r="A19" s="154"/>
      <c r="B19" s="165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88"/>
      <c r="O19" s="288"/>
      <c r="P19" s="288"/>
    </row>
    <row r="20" spans="1:16" ht="15" customHeight="1">
      <c r="A20" s="363" t="s">
        <v>2</v>
      </c>
      <c r="B20" s="363"/>
      <c r="C20" s="25"/>
      <c r="D20" s="25"/>
      <c r="E20" s="25"/>
      <c r="F20" s="25"/>
      <c r="G20" s="25">
        <v>49</v>
      </c>
      <c r="H20" s="25">
        <v>471</v>
      </c>
      <c r="I20" s="25">
        <v>806</v>
      </c>
      <c r="J20" s="25">
        <v>1546</v>
      </c>
      <c r="K20" s="25">
        <v>1604</v>
      </c>
      <c r="L20" s="25"/>
      <c r="M20" s="25"/>
      <c r="N20" s="25"/>
      <c r="O20" s="25"/>
      <c r="P20" s="25"/>
    </row>
    <row r="21" spans="1:16" ht="15" customHeight="1">
      <c r="A21" s="15"/>
      <c r="B21" s="16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61"/>
      <c r="N21" s="12"/>
      <c r="O21" s="12"/>
      <c r="P21" s="12"/>
    </row>
    <row r="22" spans="1:16" ht="15" customHeight="1">
      <c r="A22" s="220" t="s">
        <v>146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1"/>
      <c r="P22" s="221"/>
    </row>
    <row r="23" spans="1:16" ht="15" customHeight="1">
      <c r="A23" s="363" t="s">
        <v>0</v>
      </c>
      <c r="B23" s="366" t="s">
        <v>13</v>
      </c>
      <c r="C23" s="222" t="s">
        <v>12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224"/>
    </row>
    <row r="24" spans="1:16" ht="15" customHeight="1">
      <c r="A24" s="363"/>
      <c r="B24" s="366"/>
      <c r="C24" s="189">
        <v>2007</v>
      </c>
      <c r="D24" s="189">
        <v>2008</v>
      </c>
      <c r="E24" s="189">
        <v>2009</v>
      </c>
      <c r="F24" s="189">
        <v>2010</v>
      </c>
      <c r="G24" s="189">
        <v>2011</v>
      </c>
      <c r="H24" s="189">
        <v>2012</v>
      </c>
      <c r="I24" s="189">
        <v>2013</v>
      </c>
      <c r="J24" s="189">
        <v>2014</v>
      </c>
      <c r="K24" s="189">
        <v>2015</v>
      </c>
      <c r="L24" s="189">
        <v>2016</v>
      </c>
      <c r="M24" s="189">
        <v>2017</v>
      </c>
      <c r="N24" s="286"/>
      <c r="O24" s="189">
        <v>2019</v>
      </c>
      <c r="P24" s="240">
        <v>2020</v>
      </c>
    </row>
    <row r="25" spans="1:16" ht="15" customHeight="1">
      <c r="A25" s="154">
        <v>1</v>
      </c>
      <c r="B25" s="155" t="s">
        <v>78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/>
      <c r="O25" s="288"/>
      <c r="P25" s="288"/>
    </row>
    <row r="26" spans="1:16" ht="15" customHeight="1">
      <c r="A26" s="154">
        <v>2</v>
      </c>
      <c r="B26" s="159" t="s">
        <v>79</v>
      </c>
      <c r="C26" s="38"/>
      <c r="D26" s="24"/>
      <c r="E26" s="24"/>
      <c r="F26" s="24"/>
      <c r="G26" s="60">
        <v>56</v>
      </c>
      <c r="H26" s="60">
        <v>494</v>
      </c>
      <c r="I26" s="60">
        <v>835</v>
      </c>
      <c r="J26" s="60">
        <v>1605</v>
      </c>
      <c r="K26" s="60">
        <v>1633</v>
      </c>
      <c r="L26" s="24"/>
      <c r="M26" s="24"/>
      <c r="N26" s="288"/>
      <c r="O26" s="288"/>
      <c r="P26" s="288"/>
    </row>
    <row r="27" spans="1:16" ht="15" customHeight="1">
      <c r="A27" s="154"/>
      <c r="B27" s="164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154"/>
      <c r="B28" s="165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88"/>
      <c r="O28" s="288"/>
      <c r="P28" s="288"/>
    </row>
    <row r="29" spans="1:16" ht="15" customHeight="1">
      <c r="A29" s="363" t="s">
        <v>2</v>
      </c>
      <c r="B29" s="363"/>
      <c r="C29" s="25"/>
      <c r="D29" s="25"/>
      <c r="E29" s="25"/>
      <c r="F29" s="25"/>
      <c r="G29" s="25">
        <v>56</v>
      </c>
      <c r="H29" s="25">
        <v>494</v>
      </c>
      <c r="I29" s="25">
        <v>835</v>
      </c>
      <c r="J29" s="25">
        <v>1605</v>
      </c>
      <c r="K29" s="25">
        <v>1633</v>
      </c>
      <c r="L29" s="25"/>
      <c r="M29" s="25"/>
      <c r="N29" s="25"/>
      <c r="O29" s="25"/>
      <c r="P29" s="25"/>
    </row>
    <row r="30" spans="1:16" ht="15" customHeight="1">
      <c r="A30" s="15"/>
      <c r="B30" s="16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62"/>
      <c r="N30" s="12"/>
      <c r="O30" s="26"/>
      <c r="P30" s="26"/>
    </row>
    <row r="31" spans="1:16" ht="15" customHeight="1">
      <c r="A31" s="220" t="s">
        <v>146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1"/>
      <c r="P31" s="221"/>
    </row>
    <row r="32" spans="1:16" ht="15" customHeight="1">
      <c r="A32" s="364" t="s">
        <v>0</v>
      </c>
      <c r="B32" s="365" t="s">
        <v>13</v>
      </c>
      <c r="C32" s="222" t="s">
        <v>8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4"/>
      <c r="P32" s="224"/>
    </row>
    <row r="33" spans="1:16" ht="15" customHeight="1">
      <c r="A33" s="363"/>
      <c r="B33" s="366"/>
      <c r="C33" s="189">
        <v>2007</v>
      </c>
      <c r="D33" s="189">
        <v>2008</v>
      </c>
      <c r="E33" s="189">
        <v>2009</v>
      </c>
      <c r="F33" s="189">
        <v>2010</v>
      </c>
      <c r="G33" s="189">
        <v>2011</v>
      </c>
      <c r="H33" s="189">
        <v>2012</v>
      </c>
      <c r="I33" s="189">
        <v>2013</v>
      </c>
      <c r="J33" s="189">
        <v>2014</v>
      </c>
      <c r="K33" s="189">
        <v>2015</v>
      </c>
      <c r="L33" s="189">
        <v>2016</v>
      </c>
      <c r="M33" s="189">
        <v>2017</v>
      </c>
      <c r="N33" s="286"/>
      <c r="O33" s="189">
        <v>2019</v>
      </c>
      <c r="P33" s="240">
        <v>2020</v>
      </c>
    </row>
    <row r="34" spans="1:16" ht="15" customHeight="1">
      <c r="A34" s="154">
        <v>1</v>
      </c>
      <c r="B34" s="155" t="s">
        <v>78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/>
      <c r="O34" s="288"/>
      <c r="P34" s="288"/>
    </row>
    <row r="35" spans="1:16" ht="15" customHeight="1">
      <c r="A35" s="154">
        <v>2</v>
      </c>
      <c r="B35" s="159" t="s">
        <v>79</v>
      </c>
      <c r="C35" s="38"/>
      <c r="D35" s="24"/>
      <c r="E35" s="24"/>
      <c r="F35" s="24"/>
      <c r="G35" s="60">
        <v>930</v>
      </c>
      <c r="H35" s="60">
        <v>1147</v>
      </c>
      <c r="I35" s="60">
        <v>1452</v>
      </c>
      <c r="J35" s="60">
        <v>2077</v>
      </c>
      <c r="K35" s="60">
        <v>3325</v>
      </c>
      <c r="L35" s="24"/>
      <c r="M35" s="24"/>
      <c r="N35" s="288"/>
      <c r="O35" s="288"/>
      <c r="P35" s="288"/>
    </row>
    <row r="36" spans="1:16" ht="15" customHeight="1">
      <c r="A36" s="154"/>
      <c r="B36" s="164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/>
      <c r="O36" s="288"/>
      <c r="P36" s="288"/>
    </row>
    <row r="37" spans="1:16" ht="15" customHeight="1">
      <c r="A37" s="154"/>
      <c r="B37" s="165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/>
      <c r="O37" s="288"/>
      <c r="P37" s="288"/>
    </row>
    <row r="38" spans="1:16" ht="15" customHeight="1">
      <c r="A38" s="363" t="s">
        <v>2</v>
      </c>
      <c r="B38" s="363"/>
      <c r="C38" s="25">
        <v>0</v>
      </c>
      <c r="D38" s="25">
        <v>0</v>
      </c>
      <c r="E38" s="25">
        <v>0</v>
      </c>
      <c r="F38" s="25">
        <v>0</v>
      </c>
      <c r="G38" s="25">
        <v>930</v>
      </c>
      <c r="H38" s="25">
        <v>1147</v>
      </c>
      <c r="I38" s="25">
        <v>1452</v>
      </c>
      <c r="J38" s="25">
        <v>2077</v>
      </c>
      <c r="K38" s="25">
        <v>3325</v>
      </c>
      <c r="L38" s="25">
        <v>0</v>
      </c>
      <c r="M38" s="25">
        <v>0</v>
      </c>
      <c r="N38" s="25"/>
      <c r="O38" s="25">
        <v>0</v>
      </c>
      <c r="P38" s="25">
        <v>0</v>
      </c>
    </row>
    <row r="39" spans="1:16" ht="15" customHeight="1">
      <c r="A39" s="15"/>
      <c r="B39" s="16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61"/>
      <c r="N39" s="12"/>
      <c r="O39" s="26"/>
      <c r="P39" s="26"/>
    </row>
    <row r="40" spans="1:16" ht="15" customHeight="1">
      <c r="A40" s="220" t="s">
        <v>146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21"/>
    </row>
    <row r="41" spans="1:16" ht="15" customHeight="1">
      <c r="A41" s="364" t="s">
        <v>0</v>
      </c>
      <c r="B41" s="365" t="s">
        <v>13</v>
      </c>
      <c r="C41" s="222" t="s">
        <v>10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4"/>
      <c r="P41" s="224"/>
    </row>
    <row r="42" spans="1:16" ht="15" customHeight="1">
      <c r="A42" s="363"/>
      <c r="B42" s="366"/>
      <c r="C42" s="189">
        <v>2007</v>
      </c>
      <c r="D42" s="189">
        <v>2008</v>
      </c>
      <c r="E42" s="189">
        <v>2009</v>
      </c>
      <c r="F42" s="189">
        <v>2010</v>
      </c>
      <c r="G42" s="189">
        <v>2011</v>
      </c>
      <c r="H42" s="189">
        <v>2012</v>
      </c>
      <c r="I42" s="189">
        <v>2013</v>
      </c>
      <c r="J42" s="189">
        <v>2014</v>
      </c>
      <c r="K42" s="189">
        <v>2015</v>
      </c>
      <c r="L42" s="189">
        <v>2016</v>
      </c>
      <c r="M42" s="189">
        <v>2017</v>
      </c>
      <c r="N42" s="286"/>
      <c r="O42" s="189">
        <v>2019</v>
      </c>
      <c r="P42" s="240">
        <v>2020</v>
      </c>
    </row>
    <row r="43" spans="1:16" ht="15" customHeight="1">
      <c r="A43" s="173">
        <v>1</v>
      </c>
      <c r="B43" s="174" t="s">
        <v>78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5" customHeight="1">
      <c r="A44" s="173">
        <v>2</v>
      </c>
      <c r="B44" s="175" t="s">
        <v>79</v>
      </c>
      <c r="C44" s="33"/>
      <c r="D44" s="33"/>
      <c r="E44" s="33"/>
      <c r="F44" s="33"/>
      <c r="G44" s="33">
        <v>87.5</v>
      </c>
      <c r="H44" s="33">
        <v>95.34412955465586</v>
      </c>
      <c r="I44" s="33">
        <v>96.52694610778443</v>
      </c>
      <c r="J44" s="33">
        <v>96.32398753894081</v>
      </c>
      <c r="K44" s="33">
        <v>98.22412737293325</v>
      </c>
      <c r="L44" s="33"/>
      <c r="M44" s="33"/>
      <c r="N44" s="33"/>
      <c r="O44" s="33"/>
      <c r="P44" s="33"/>
    </row>
    <row r="45" spans="1:16" ht="15" customHeight="1">
      <c r="A45" s="173"/>
      <c r="B45" s="17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5" customHeight="1">
      <c r="A46" s="173"/>
      <c r="B46" s="17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5" customHeight="1">
      <c r="A47" s="363" t="s">
        <v>2</v>
      </c>
      <c r="B47" s="363"/>
      <c r="C47" s="33"/>
      <c r="D47" s="33"/>
      <c r="E47" s="33"/>
      <c r="F47" s="33"/>
      <c r="G47" s="33">
        <v>87.5</v>
      </c>
      <c r="H47" s="33">
        <v>95.34412955465586</v>
      </c>
      <c r="I47" s="33">
        <v>96.52694610778443</v>
      </c>
      <c r="J47" s="33">
        <v>96.32398753894081</v>
      </c>
      <c r="K47" s="33">
        <v>98.22412737293325</v>
      </c>
      <c r="L47" s="33"/>
      <c r="M47" s="33"/>
      <c r="N47" s="33"/>
      <c r="O47" s="33"/>
      <c r="P47" s="33"/>
    </row>
    <row r="48" spans="1:16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1"/>
      <c r="N48" s="12"/>
      <c r="O48" s="26"/>
      <c r="P48" s="26"/>
    </row>
    <row r="49" spans="1:16" ht="15" customHeight="1">
      <c r="A49" s="220" t="s">
        <v>147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21"/>
    </row>
    <row r="50" spans="1:16" ht="15" customHeight="1">
      <c r="A50" s="363" t="s">
        <v>0</v>
      </c>
      <c r="B50" s="366" t="s">
        <v>13</v>
      </c>
      <c r="C50" s="222" t="s">
        <v>9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4"/>
      <c r="P50" s="224"/>
    </row>
    <row r="51" spans="1:16" ht="15" customHeight="1">
      <c r="A51" s="363"/>
      <c r="B51" s="366"/>
      <c r="C51" s="286">
        <v>2007</v>
      </c>
      <c r="D51" s="286">
        <v>2008</v>
      </c>
      <c r="E51" s="286">
        <v>2009</v>
      </c>
      <c r="F51" s="189">
        <v>2010</v>
      </c>
      <c r="G51" s="189">
        <v>2011</v>
      </c>
      <c r="H51" s="189">
        <v>2012</v>
      </c>
      <c r="I51" s="189">
        <v>2013</v>
      </c>
      <c r="J51" s="189">
        <v>2014</v>
      </c>
      <c r="K51" s="189">
        <v>2015</v>
      </c>
      <c r="L51" s="189">
        <v>2016</v>
      </c>
      <c r="M51" s="189">
        <v>2017</v>
      </c>
      <c r="N51" s="286">
        <v>2018</v>
      </c>
      <c r="O51" s="189">
        <v>2019</v>
      </c>
      <c r="P51" s="240">
        <v>2020</v>
      </c>
    </row>
    <row r="52" spans="1:16" ht="15" customHeight="1">
      <c r="A52" s="173">
        <v>1</v>
      </c>
      <c r="B52" s="174" t="s">
        <v>78</v>
      </c>
      <c r="C52" s="290"/>
      <c r="D52" s="291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5" customHeight="1">
      <c r="A53" s="173">
        <v>2</v>
      </c>
      <c r="B53" s="175" t="s">
        <v>79</v>
      </c>
      <c r="C53" s="292"/>
      <c r="D53" s="291"/>
      <c r="E53" s="34"/>
      <c r="F53" s="34"/>
      <c r="G53" s="34">
        <v>246.30612244897958</v>
      </c>
      <c r="H53" s="34">
        <v>701.9660297239915</v>
      </c>
      <c r="I53" s="34">
        <v>602.5421836228288</v>
      </c>
      <c r="J53" s="34">
        <v>367.73350582147475</v>
      </c>
      <c r="K53" s="34">
        <v>238.6352867830424</v>
      </c>
      <c r="L53" s="34"/>
      <c r="M53" s="34"/>
      <c r="N53" s="34"/>
      <c r="O53" s="34"/>
      <c r="P53" s="34"/>
    </row>
    <row r="54" spans="1:16" ht="15" customHeight="1">
      <c r="A54" s="173"/>
      <c r="B54" s="175"/>
      <c r="C54" s="292"/>
      <c r="D54" s="29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5" customHeight="1">
      <c r="A55" s="173"/>
      <c r="B55" s="175"/>
      <c r="C55" s="292"/>
      <c r="D55" s="291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5" customHeight="1">
      <c r="A56" s="363" t="s">
        <v>2</v>
      </c>
      <c r="B56" s="363"/>
      <c r="C56" s="33"/>
      <c r="D56" s="291"/>
      <c r="E56" s="34"/>
      <c r="F56" s="34"/>
      <c r="G56" s="34">
        <v>246.30612244897958</v>
      </c>
      <c r="H56" s="34">
        <v>701.9660297239915</v>
      </c>
      <c r="I56" s="34">
        <v>602.5421836228288</v>
      </c>
      <c r="J56" s="34">
        <v>367.73350582147475</v>
      </c>
      <c r="K56" s="34">
        <v>238.6352867830424</v>
      </c>
      <c r="L56" s="34"/>
      <c r="M56" s="34"/>
      <c r="N56" s="34"/>
      <c r="O56" s="34"/>
      <c r="P56" s="34"/>
    </row>
    <row r="57" spans="1:16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5" customHeight="1">
      <c r="A58" s="220" t="s">
        <v>146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1"/>
      <c r="P58" s="221"/>
    </row>
    <row r="59" spans="1:16" ht="15" customHeight="1">
      <c r="A59" s="364" t="s">
        <v>0</v>
      </c>
      <c r="B59" s="365" t="s">
        <v>13</v>
      </c>
      <c r="C59" s="222" t="s">
        <v>20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4"/>
      <c r="P59" s="224"/>
    </row>
    <row r="60" spans="1:16" ht="15" customHeight="1">
      <c r="A60" s="363"/>
      <c r="B60" s="366"/>
      <c r="C60" s="286">
        <v>2007</v>
      </c>
      <c r="D60" s="286">
        <v>2008</v>
      </c>
      <c r="E60" s="286">
        <v>2009</v>
      </c>
      <c r="F60" s="286">
        <v>2010</v>
      </c>
      <c r="G60" s="286">
        <v>2011</v>
      </c>
      <c r="H60" s="286">
        <v>2012</v>
      </c>
      <c r="I60" s="286">
        <v>2013</v>
      </c>
      <c r="J60" s="286">
        <v>2014</v>
      </c>
      <c r="K60" s="286">
        <v>2015</v>
      </c>
      <c r="L60" s="286">
        <v>2016</v>
      </c>
      <c r="M60" s="286">
        <v>2017</v>
      </c>
      <c r="N60" s="286">
        <v>2018</v>
      </c>
      <c r="O60" s="286">
        <v>2019</v>
      </c>
      <c r="P60" s="286">
        <v>2020</v>
      </c>
    </row>
    <row r="61" spans="1:16" ht="15" customHeight="1">
      <c r="A61" s="173">
        <v>1</v>
      </c>
      <c r="B61" s="174" t="s">
        <v>78</v>
      </c>
      <c r="C61" s="293"/>
      <c r="D61" s="293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</row>
    <row r="62" spans="1:16" ht="15" customHeight="1">
      <c r="A62" s="173">
        <v>2</v>
      </c>
      <c r="B62" s="175" t="s">
        <v>79</v>
      </c>
      <c r="C62" s="274"/>
      <c r="D62" s="274"/>
      <c r="E62" s="294"/>
      <c r="F62" s="294"/>
      <c r="G62" s="25">
        <v>12069</v>
      </c>
      <c r="H62" s="25">
        <v>330626</v>
      </c>
      <c r="I62" s="25">
        <v>485649</v>
      </c>
      <c r="J62" s="25">
        <v>568516</v>
      </c>
      <c r="K62" s="25">
        <v>382771</v>
      </c>
      <c r="L62" s="294"/>
      <c r="M62" s="294"/>
      <c r="N62" s="294"/>
      <c r="O62" s="294"/>
      <c r="P62" s="294"/>
    </row>
    <row r="63" spans="1:16" ht="15" customHeight="1">
      <c r="A63" s="173"/>
      <c r="B63" s="175"/>
      <c r="C63" s="274"/>
      <c r="D63" s="274"/>
      <c r="E63" s="295"/>
      <c r="F63" s="295"/>
      <c r="G63" s="295"/>
      <c r="H63" s="294"/>
      <c r="I63" s="294"/>
      <c r="J63" s="295"/>
      <c r="K63" s="295"/>
      <c r="L63" s="294"/>
      <c r="M63" s="294"/>
      <c r="N63" s="294"/>
      <c r="O63" s="294"/>
      <c r="P63" s="294"/>
    </row>
    <row r="64" spans="1:16" ht="15" customHeight="1">
      <c r="A64" s="173"/>
      <c r="B64" s="175"/>
      <c r="C64" s="274"/>
      <c r="D64" s="274"/>
      <c r="E64" s="294"/>
      <c r="F64" s="295"/>
      <c r="G64" s="295"/>
      <c r="H64" s="294"/>
      <c r="I64" s="294"/>
      <c r="J64" s="295"/>
      <c r="K64" s="295"/>
      <c r="L64" s="294"/>
      <c r="M64" s="294"/>
      <c r="N64" s="294"/>
      <c r="O64" s="294"/>
      <c r="P64" s="294"/>
    </row>
    <row r="65" spans="1:16" ht="15" customHeight="1">
      <c r="A65" s="363" t="s">
        <v>2</v>
      </c>
      <c r="B65" s="363"/>
      <c r="C65" s="25"/>
      <c r="D65" s="25"/>
      <c r="E65" s="25"/>
      <c r="F65" s="25"/>
      <c r="G65" s="25">
        <v>12069</v>
      </c>
      <c r="H65" s="25">
        <v>330626</v>
      </c>
      <c r="I65" s="25">
        <v>485649</v>
      </c>
      <c r="J65" s="25">
        <v>568516</v>
      </c>
      <c r="K65" s="25">
        <v>382771</v>
      </c>
      <c r="L65" s="25"/>
      <c r="M65" s="25"/>
      <c r="N65" s="25"/>
      <c r="O65" s="25"/>
      <c r="P65" s="25"/>
    </row>
    <row r="66" spans="1:16" ht="15" customHeight="1">
      <c r="A66" s="19"/>
      <c r="B66" s="19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12"/>
      <c r="N66" s="12"/>
      <c r="O66" s="12"/>
      <c r="P66" s="12"/>
    </row>
    <row r="67" spans="1:16" ht="15" customHeight="1">
      <c r="A67" s="19"/>
      <c r="B67" s="19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12"/>
      <c r="N67" s="12"/>
      <c r="O67" s="12"/>
      <c r="P67" s="12"/>
    </row>
    <row r="68" spans="1:16" ht="15" customHeight="1">
      <c r="A68" s="19"/>
      <c r="B68" s="19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12"/>
      <c r="N68" s="12"/>
      <c r="O68" s="12"/>
      <c r="P68" s="12"/>
    </row>
    <row r="69" spans="1:16" ht="15" customHeight="1">
      <c r="A69" s="367" t="s">
        <v>110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214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25">
    <mergeCell ref="A65:B65"/>
    <mergeCell ref="A69:O69"/>
    <mergeCell ref="A2:O2"/>
    <mergeCell ref="A56:B56"/>
    <mergeCell ref="A59:A60"/>
    <mergeCell ref="B59:B60"/>
    <mergeCell ref="A47:B47"/>
    <mergeCell ref="A20:B20"/>
    <mergeCell ref="A23:A24"/>
    <mergeCell ref="B23:B24"/>
    <mergeCell ref="A29:B29"/>
    <mergeCell ref="A50:A51"/>
    <mergeCell ref="B50:B51"/>
    <mergeCell ref="A32:A33"/>
    <mergeCell ref="B32:B33"/>
    <mergeCell ref="A38:B38"/>
    <mergeCell ref="A41:A42"/>
    <mergeCell ref="B41:B42"/>
    <mergeCell ref="I1:K1"/>
    <mergeCell ref="L1:O1"/>
    <mergeCell ref="A5:A6"/>
    <mergeCell ref="B5:B6"/>
    <mergeCell ref="A11:B11"/>
    <mergeCell ref="A14:A15"/>
    <mergeCell ref="B14:B1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91">
      <selection activeCell="O103" sqref="O103:P106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187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43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121</v>
      </c>
    </row>
    <row r="4" spans="1:16" ht="15" customHeight="1">
      <c r="A4" s="219" t="s">
        <v>123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9">
        <v>2007</v>
      </c>
      <c r="D6" s="189">
        <v>2008</v>
      </c>
      <c r="E6" s="189">
        <v>2009</v>
      </c>
      <c r="F6" s="189">
        <v>2010</v>
      </c>
      <c r="G6" s="189">
        <v>2011</v>
      </c>
      <c r="H6" s="189">
        <v>2012</v>
      </c>
      <c r="I6" s="189">
        <v>2013</v>
      </c>
      <c r="J6" s="189">
        <v>2014</v>
      </c>
      <c r="K6" s="189">
        <v>2015</v>
      </c>
      <c r="L6" s="189">
        <v>2016</v>
      </c>
      <c r="M6" s="189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/>
      <c r="O7" s="288"/>
      <c r="P7" s="288"/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/>
      <c r="O10" s="288"/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/>
      <c r="O11" s="288"/>
      <c r="P11" s="288"/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>
        <v>1122</v>
      </c>
      <c r="O12" s="288">
        <f>'[1]LISTE CEKANJA  TAB 38 GOD 2019'!C153</f>
        <v>243</v>
      </c>
      <c r="P12" s="288">
        <v>243</v>
      </c>
    </row>
    <row r="13" spans="1:17" ht="24.75" customHeight="1">
      <c r="A13" s="154">
        <v>7</v>
      </c>
      <c r="B13" s="155" t="s">
        <v>77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88"/>
      <c r="O13" s="288"/>
      <c r="P13" s="288"/>
      <c r="Q13" s="167"/>
    </row>
    <row r="14" spans="1:16" ht="12.75" customHeight="1">
      <c r="A14" s="154">
        <v>8</v>
      </c>
      <c r="B14" s="155" t="s">
        <v>75</v>
      </c>
      <c r="C14" s="156"/>
      <c r="D14" s="156"/>
      <c r="E14" s="156"/>
      <c r="F14" s="156"/>
      <c r="G14" s="156"/>
      <c r="H14" s="156"/>
      <c r="I14" s="157"/>
      <c r="J14" s="158"/>
      <c r="K14" s="157"/>
      <c r="L14" s="158"/>
      <c r="M14" s="157"/>
      <c r="N14" s="289"/>
      <c r="O14" s="288"/>
      <c r="P14" s="288"/>
    </row>
    <row r="15" spans="1:16" ht="15" customHeight="1">
      <c r="A15" s="154">
        <v>9</v>
      </c>
      <c r="B15" s="164"/>
      <c r="C15" s="161"/>
      <c r="D15" s="161"/>
      <c r="E15" s="161"/>
      <c r="F15" s="161"/>
      <c r="G15" s="161"/>
      <c r="H15" s="161"/>
      <c r="I15" s="163"/>
      <c r="J15" s="158"/>
      <c r="K15" s="163"/>
      <c r="L15" s="158"/>
      <c r="M15" s="163"/>
      <c r="N15" s="289"/>
      <c r="O15" s="288"/>
      <c r="P15" s="288"/>
    </row>
    <row r="16" spans="1:16" ht="15" customHeight="1">
      <c r="A16" s="154">
        <v>10</v>
      </c>
      <c r="B16" s="165"/>
      <c r="C16" s="156"/>
      <c r="D16" s="156"/>
      <c r="E16" s="156"/>
      <c r="F16" s="156"/>
      <c r="G16" s="161"/>
      <c r="H16" s="161"/>
      <c r="I16" s="163"/>
      <c r="J16" s="158"/>
      <c r="K16" s="163"/>
      <c r="L16" s="158"/>
      <c r="M16" s="163"/>
      <c r="N16" s="289"/>
      <c r="O16" s="288"/>
      <c r="P16" s="288"/>
    </row>
    <row r="17" spans="1:16" ht="15" customHeight="1">
      <c r="A17" s="369" t="s">
        <v>67</v>
      </c>
      <c r="B17" s="369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>
        <f>SUM(N7:N16)</f>
        <v>1122</v>
      </c>
      <c r="O17" s="166">
        <f>SUM(O7:O16)</f>
        <v>243</v>
      </c>
      <c r="P17" s="166">
        <v>243</v>
      </c>
    </row>
    <row r="18" spans="1:16" ht="15" customHeight="1">
      <c r="A18" s="170"/>
      <c r="B18" s="171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72"/>
      <c r="O18" s="172"/>
      <c r="P18" s="172"/>
    </row>
    <row r="19" spans="1:16" ht="15" customHeight="1">
      <c r="A19" s="219" t="s">
        <v>123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21"/>
      <c r="P19" s="221"/>
    </row>
    <row r="20" spans="1:16" ht="15" customHeight="1">
      <c r="A20" s="363" t="s">
        <v>0</v>
      </c>
      <c r="B20" s="366" t="s">
        <v>13</v>
      </c>
      <c r="C20" s="222" t="s">
        <v>11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24"/>
      <c r="P20" s="224"/>
    </row>
    <row r="21" spans="1:16" ht="15" customHeight="1">
      <c r="A21" s="363"/>
      <c r="B21" s="366"/>
      <c r="C21" s="188">
        <v>2007</v>
      </c>
      <c r="D21" s="188">
        <v>2008</v>
      </c>
      <c r="E21" s="188">
        <v>2009</v>
      </c>
      <c r="F21" s="188">
        <v>2010</v>
      </c>
      <c r="G21" s="188">
        <v>2011</v>
      </c>
      <c r="H21" s="188">
        <v>2012</v>
      </c>
      <c r="I21" s="188">
        <v>2013</v>
      </c>
      <c r="J21" s="188">
        <v>2014</v>
      </c>
      <c r="K21" s="188">
        <v>2015</v>
      </c>
      <c r="L21" s="188">
        <v>2016</v>
      </c>
      <c r="M21" s="189">
        <v>2017</v>
      </c>
      <c r="N21" s="286">
        <v>2018</v>
      </c>
      <c r="O21" s="286">
        <v>2019</v>
      </c>
      <c r="P21" s="286">
        <v>2020</v>
      </c>
    </row>
    <row r="22" spans="1:16" ht="15" customHeight="1">
      <c r="A22" s="154">
        <v>1</v>
      </c>
      <c r="B22" s="155" t="s">
        <v>78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2</v>
      </c>
      <c r="B23" s="159" t="s">
        <v>79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/>
      <c r="O23" s="288"/>
      <c r="P23" s="288"/>
    </row>
    <row r="24" spans="1:16" ht="15" customHeight="1">
      <c r="A24" s="154">
        <v>3</v>
      </c>
      <c r="B24" s="159" t="s">
        <v>80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/>
      <c r="O24" s="288"/>
      <c r="P24" s="288"/>
    </row>
    <row r="25" spans="1:16" ht="15" customHeight="1">
      <c r="A25" s="154">
        <v>4</v>
      </c>
      <c r="B25" s="155" t="s">
        <v>81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>
        <v>30</v>
      </c>
      <c r="O25" s="288"/>
      <c r="P25" s="288"/>
    </row>
    <row r="26" spans="1:16" ht="15" customHeight="1">
      <c r="A26" s="154">
        <v>5</v>
      </c>
      <c r="B26" s="155" t="s">
        <v>82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>
        <v>6</v>
      </c>
      <c r="B27" s="159" t="s">
        <v>76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>
        <v>2122</v>
      </c>
      <c r="O27" s="288">
        <f>'[1]LISTE CEKANJA  TAB 38 GOD 2019'!D153</f>
        <v>3866</v>
      </c>
      <c r="P27" s="288">
        <v>3866</v>
      </c>
    </row>
    <row r="28" spans="1:16" ht="24.75" customHeight="1">
      <c r="A28" s="154">
        <v>7</v>
      </c>
      <c r="B28" s="155" t="s">
        <v>77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88"/>
      <c r="O28" s="288"/>
      <c r="P28" s="288"/>
    </row>
    <row r="29" spans="1:16" ht="15" customHeight="1">
      <c r="A29" s="154">
        <v>8</v>
      </c>
      <c r="B29" s="155" t="s">
        <v>75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88"/>
      <c r="O29" s="288"/>
      <c r="P29" s="288"/>
    </row>
    <row r="30" spans="1:16" ht="15" customHeight="1">
      <c r="A30" s="154">
        <v>9</v>
      </c>
      <c r="B30" s="164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88"/>
      <c r="O30" s="288"/>
      <c r="P30" s="288"/>
    </row>
    <row r="31" spans="1:16" ht="15" customHeight="1">
      <c r="A31" s="154">
        <v>10</v>
      </c>
      <c r="B31" s="165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88"/>
      <c r="O31" s="288"/>
      <c r="P31" s="288"/>
    </row>
    <row r="32" spans="1:16" ht="15" customHeight="1">
      <c r="A32" s="363" t="s">
        <v>2</v>
      </c>
      <c r="B32" s="36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>
        <f>SUM(N22:N31)</f>
        <v>2152</v>
      </c>
      <c r="O32" s="25">
        <f>SUM(O22:O31)</f>
        <v>3866</v>
      </c>
      <c r="P32" s="25">
        <v>3866</v>
      </c>
    </row>
    <row r="33" spans="1:16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1"/>
      <c r="N33" s="12"/>
      <c r="O33" s="12"/>
      <c r="P33" s="12"/>
    </row>
    <row r="34" spans="1:16" ht="15" customHeight="1">
      <c r="A34" s="219" t="s">
        <v>123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21"/>
      <c r="P34" s="221"/>
    </row>
    <row r="35" spans="1:16" ht="15" customHeight="1">
      <c r="A35" s="363" t="s">
        <v>0</v>
      </c>
      <c r="B35" s="366" t="s">
        <v>13</v>
      </c>
      <c r="C35" s="222" t="s">
        <v>12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  <c r="O35" s="224"/>
      <c r="P35" s="224"/>
    </row>
    <row r="36" spans="1:16" ht="15" customHeight="1">
      <c r="A36" s="363"/>
      <c r="B36" s="366"/>
      <c r="C36" s="189">
        <v>2007</v>
      </c>
      <c r="D36" s="189">
        <v>2008</v>
      </c>
      <c r="E36" s="189">
        <v>2009</v>
      </c>
      <c r="F36" s="189">
        <v>2010</v>
      </c>
      <c r="G36" s="189">
        <v>2011</v>
      </c>
      <c r="H36" s="189">
        <v>2012</v>
      </c>
      <c r="I36" s="189">
        <v>2013</v>
      </c>
      <c r="J36" s="189">
        <v>2014</v>
      </c>
      <c r="K36" s="189">
        <v>2015</v>
      </c>
      <c r="L36" s="189">
        <v>2016</v>
      </c>
      <c r="M36" s="189">
        <v>2017</v>
      </c>
      <c r="N36" s="286">
        <v>2018</v>
      </c>
      <c r="O36" s="286">
        <v>2019</v>
      </c>
      <c r="P36" s="286">
        <v>2020</v>
      </c>
    </row>
    <row r="37" spans="1:16" ht="15" customHeight="1">
      <c r="A37" s="154">
        <v>1</v>
      </c>
      <c r="B37" s="155" t="s">
        <v>78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/>
      <c r="O37" s="288"/>
      <c r="P37" s="288"/>
    </row>
    <row r="38" spans="1:16" ht="15" customHeight="1">
      <c r="A38" s="154">
        <v>2</v>
      </c>
      <c r="B38" s="159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>
        <v>4847</v>
      </c>
      <c r="O38" s="288">
        <f>'[1]LISTE CEKANJA  TAB 38 GOD 2019'!E149</f>
        <v>4529</v>
      </c>
      <c r="P38" s="288">
        <v>4529</v>
      </c>
    </row>
    <row r="39" spans="1:16" ht="15" customHeight="1">
      <c r="A39" s="154">
        <v>3</v>
      </c>
      <c r="B39" s="159" t="s">
        <v>80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>
        <v>4</v>
      </c>
      <c r="B40" s="155" t="s">
        <v>81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>
        <v>30</v>
      </c>
      <c r="O40" s="288"/>
      <c r="P40" s="288"/>
    </row>
    <row r="41" spans="1:16" ht="15" customHeight="1">
      <c r="A41" s="154">
        <v>5</v>
      </c>
      <c r="B41" s="155" t="s">
        <v>82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88"/>
      <c r="O41" s="288"/>
      <c r="P41" s="288"/>
    </row>
    <row r="42" spans="1:16" ht="15" customHeight="1">
      <c r="A42" s="154">
        <v>6</v>
      </c>
      <c r="B42" s="159" t="s">
        <v>76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88">
        <v>7839</v>
      </c>
      <c r="O42" s="288">
        <f>'[1]LISTE CEKANJA  TAB 38 GOD 2019'!E153</f>
        <v>7014</v>
      </c>
      <c r="P42" s="288">
        <v>7014</v>
      </c>
    </row>
    <row r="43" spans="1:16" ht="24.75" customHeight="1">
      <c r="A43" s="154">
        <v>7</v>
      </c>
      <c r="B43" s="155" t="s">
        <v>77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88">
        <v>1</v>
      </c>
      <c r="O43" s="288"/>
      <c r="P43" s="288"/>
    </row>
    <row r="44" spans="1:16" ht="15" customHeight="1">
      <c r="A44" s="154">
        <v>8</v>
      </c>
      <c r="B44" s="155" t="s">
        <v>75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88"/>
      <c r="O44" s="288"/>
      <c r="P44" s="288"/>
    </row>
    <row r="45" spans="1:16" ht="15" customHeight="1">
      <c r="A45" s="154">
        <v>9</v>
      </c>
      <c r="B45" s="164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88"/>
      <c r="O45" s="288"/>
      <c r="P45" s="288"/>
    </row>
    <row r="46" spans="1:16" ht="15" customHeight="1">
      <c r="A46" s="154">
        <v>10</v>
      </c>
      <c r="B46" s="16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/>
      <c r="O46" s="288"/>
      <c r="P46" s="288"/>
    </row>
    <row r="47" spans="1:16" ht="15" customHeight="1">
      <c r="A47" s="363" t="s">
        <v>2</v>
      </c>
      <c r="B47" s="36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>
        <f>SUM(N37:N46)</f>
        <v>12717</v>
      </c>
      <c r="O47" s="25">
        <f>SUM(O37:O46)</f>
        <v>11543</v>
      </c>
      <c r="P47" s="25">
        <v>11543</v>
      </c>
    </row>
    <row r="48" spans="1:16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2"/>
      <c r="N48" s="26"/>
      <c r="O48" s="26"/>
      <c r="P48" s="26"/>
    </row>
    <row r="49" spans="1:16" ht="15" customHeight="1">
      <c r="A49" s="219" t="s">
        <v>123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221"/>
      <c r="P49" s="221"/>
    </row>
    <row r="50" spans="1:16" ht="15" customHeight="1">
      <c r="A50" s="364" t="s">
        <v>0</v>
      </c>
      <c r="B50" s="365" t="s">
        <v>13</v>
      </c>
      <c r="C50" s="222" t="s">
        <v>8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  <c r="O50" s="224"/>
      <c r="P50" s="224"/>
    </row>
    <row r="51" spans="1:16" ht="15" customHeight="1">
      <c r="A51" s="363"/>
      <c r="B51" s="366"/>
      <c r="C51" s="189">
        <v>2007</v>
      </c>
      <c r="D51" s="189">
        <v>2008</v>
      </c>
      <c r="E51" s="189">
        <v>2009</v>
      </c>
      <c r="F51" s="189">
        <v>2010</v>
      </c>
      <c r="G51" s="189">
        <v>2011</v>
      </c>
      <c r="H51" s="189">
        <v>2012</v>
      </c>
      <c r="I51" s="189">
        <v>2013</v>
      </c>
      <c r="J51" s="189">
        <v>2014</v>
      </c>
      <c r="K51" s="189">
        <v>2015</v>
      </c>
      <c r="L51" s="189">
        <v>2016</v>
      </c>
      <c r="M51" s="189">
        <v>2017</v>
      </c>
      <c r="N51" s="286">
        <v>2018</v>
      </c>
      <c r="O51" s="286">
        <v>2019</v>
      </c>
      <c r="P51" s="286">
        <v>2020</v>
      </c>
    </row>
    <row r="52" spans="1:16" ht="15" customHeight="1">
      <c r="A52" s="154">
        <v>1</v>
      </c>
      <c r="B52" s="155" t="s">
        <v>78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>
        <v>2</v>
      </c>
      <c r="B53" s="159" t="s">
        <v>79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154">
        <v>3</v>
      </c>
      <c r="B54" s="159" t="s">
        <v>80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88"/>
      <c r="O54" s="288"/>
      <c r="P54" s="288"/>
    </row>
    <row r="55" spans="1:16" ht="15" customHeight="1">
      <c r="A55" s="154">
        <v>4</v>
      </c>
      <c r="B55" s="155" t="s">
        <v>81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88">
        <v>34</v>
      </c>
      <c r="O55" s="288"/>
      <c r="P55" s="288"/>
    </row>
    <row r="56" spans="1:16" ht="15" customHeight="1">
      <c r="A56" s="154">
        <v>5</v>
      </c>
      <c r="B56" s="155" t="s">
        <v>82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88"/>
      <c r="O56" s="288"/>
      <c r="P56" s="288"/>
    </row>
    <row r="57" spans="1:16" ht="15" customHeight="1">
      <c r="A57" s="154">
        <v>6</v>
      </c>
      <c r="B57" s="159" t="s">
        <v>76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88">
        <v>1122</v>
      </c>
      <c r="O57" s="288"/>
      <c r="P57" s="288"/>
    </row>
    <row r="58" spans="1:16" ht="24.75" customHeight="1">
      <c r="A58" s="154">
        <v>7</v>
      </c>
      <c r="B58" s="155" t="s">
        <v>77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88"/>
      <c r="O58" s="288"/>
      <c r="P58" s="288"/>
    </row>
    <row r="59" spans="1:16" ht="15" customHeight="1">
      <c r="A59" s="154">
        <v>8</v>
      </c>
      <c r="B59" s="155" t="s">
        <v>75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88"/>
      <c r="O59" s="288"/>
      <c r="P59" s="288"/>
    </row>
    <row r="60" spans="1:16" ht="15" customHeight="1">
      <c r="A60" s="154">
        <v>9</v>
      </c>
      <c r="B60" s="164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88"/>
      <c r="O60" s="288"/>
      <c r="P60" s="288"/>
    </row>
    <row r="61" spans="1:16" ht="15" customHeight="1">
      <c r="A61" s="154">
        <v>10</v>
      </c>
      <c r="B61" s="165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88"/>
      <c r="O61" s="288"/>
      <c r="P61" s="288"/>
    </row>
    <row r="62" spans="1:16" ht="15" customHeight="1">
      <c r="A62" s="363" t="s">
        <v>2</v>
      </c>
      <c r="B62" s="36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>
        <f>SUM(N52:N61)</f>
        <v>1156</v>
      </c>
      <c r="O62" s="25"/>
      <c r="P62" s="25"/>
    </row>
    <row r="63" spans="1:17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61"/>
      <c r="N63" s="26"/>
      <c r="O63" s="26"/>
      <c r="P63" s="26"/>
      <c r="Q63" s="374" t="s">
        <v>11</v>
      </c>
    </row>
    <row r="64" spans="1:17" ht="15" customHeight="1">
      <c r="A64" s="219" t="s">
        <v>123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221"/>
      <c r="P64" s="221"/>
      <c r="Q64" s="375"/>
    </row>
    <row r="65" spans="1:17" ht="15" customHeight="1">
      <c r="A65" s="364" t="s">
        <v>0</v>
      </c>
      <c r="B65" s="365" t="s">
        <v>13</v>
      </c>
      <c r="C65" s="222" t="s">
        <v>10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224"/>
      <c r="P65" s="224"/>
      <c r="Q65" s="375"/>
    </row>
    <row r="66" spans="1:17" ht="15" customHeight="1">
      <c r="A66" s="363"/>
      <c r="B66" s="366"/>
      <c r="C66" s="189">
        <v>2007</v>
      </c>
      <c r="D66" s="189">
        <v>2008</v>
      </c>
      <c r="E66" s="189">
        <v>2009</v>
      </c>
      <c r="F66" s="189">
        <v>2010</v>
      </c>
      <c r="G66" s="189">
        <v>2011</v>
      </c>
      <c r="H66" s="189">
        <v>2012</v>
      </c>
      <c r="I66" s="189">
        <v>2013</v>
      </c>
      <c r="J66" s="189">
        <v>2014</v>
      </c>
      <c r="K66" s="189">
        <v>2015</v>
      </c>
      <c r="L66" s="189">
        <v>2016</v>
      </c>
      <c r="M66" s="189">
        <v>2017</v>
      </c>
      <c r="N66" s="286">
        <v>2018</v>
      </c>
      <c r="O66" s="286">
        <v>2019</v>
      </c>
      <c r="P66" s="240">
        <v>2020</v>
      </c>
      <c r="Q66" s="375"/>
    </row>
    <row r="67" spans="1:17" ht="15" customHeight="1">
      <c r="A67" s="173">
        <v>1</v>
      </c>
      <c r="B67" s="174" t="s">
        <v>78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75"/>
    </row>
    <row r="68" spans="1:17" ht="15" customHeight="1">
      <c r="A68" s="173">
        <v>2</v>
      </c>
      <c r="B68" s="175" t="s">
        <v>79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97" t="s">
        <v>21</v>
      </c>
    </row>
    <row r="69" spans="1:17" ht="15" customHeight="1">
      <c r="A69" s="173">
        <v>3</v>
      </c>
      <c r="B69" s="175" t="s">
        <v>80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76" t="s">
        <v>140</v>
      </c>
    </row>
    <row r="70" spans="1:17" ht="15" customHeight="1">
      <c r="A70" s="173">
        <v>4</v>
      </c>
      <c r="B70" s="174" t="s">
        <v>81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>
        <f>N25/N40*100</f>
        <v>100</v>
      </c>
      <c r="O70" s="33"/>
      <c r="P70" s="33"/>
      <c r="Q70" s="376"/>
    </row>
    <row r="71" spans="1:17" ht="15" customHeight="1">
      <c r="A71" s="173">
        <v>5</v>
      </c>
      <c r="B71" s="174" t="s">
        <v>82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76"/>
    </row>
    <row r="72" spans="1:17" ht="15" customHeight="1">
      <c r="A72" s="173">
        <v>6</v>
      </c>
      <c r="B72" s="175" t="s">
        <v>76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>
        <f>N27/N42*100</f>
        <v>27.06977930858528</v>
      </c>
      <c r="O72" s="33">
        <f>O27/O42*100</f>
        <v>55.118334759053326</v>
      </c>
      <c r="P72" s="33">
        <v>55.118334759053326</v>
      </c>
      <c r="Q72" s="376"/>
    </row>
    <row r="73" spans="1:17" ht="24.75" customHeight="1">
      <c r="A73" s="173">
        <v>7</v>
      </c>
      <c r="B73" s="174" t="s">
        <v>77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198" t="s">
        <v>141</v>
      </c>
    </row>
    <row r="74" spans="1:17" ht="15" customHeight="1">
      <c r="A74" s="173">
        <v>8</v>
      </c>
      <c r="B74" s="174" t="s">
        <v>75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77" t="s">
        <v>10</v>
      </c>
    </row>
    <row r="75" spans="1:17" ht="15" customHeight="1">
      <c r="A75" s="173">
        <v>9</v>
      </c>
      <c r="B75" s="17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77"/>
    </row>
    <row r="76" spans="1:17" ht="15" customHeight="1">
      <c r="A76" s="173">
        <v>10</v>
      </c>
      <c r="B76" s="17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77"/>
    </row>
    <row r="77" spans="1:17" ht="15" customHeight="1">
      <c r="A77" s="363" t="s">
        <v>2</v>
      </c>
      <c r="B77" s="36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>
        <f>N32/N47*100</f>
        <v>16.92223008571204</v>
      </c>
      <c r="O77" s="33">
        <f>O32/O47*100</f>
        <v>33.49215975049813</v>
      </c>
      <c r="P77" s="33">
        <v>33.49215975049813</v>
      </c>
      <c r="Q77" s="377"/>
    </row>
    <row r="78" spans="1:17" ht="15" customHeight="1">
      <c r="A78" s="15"/>
      <c r="B78" s="16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61"/>
      <c r="N78" s="26"/>
      <c r="O78" s="26"/>
      <c r="P78" s="26"/>
      <c r="Q78" s="378"/>
    </row>
    <row r="79" spans="1:17" ht="15" customHeight="1">
      <c r="A79" s="219" t="s">
        <v>123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1"/>
      <c r="O79" s="221"/>
      <c r="P79" s="221"/>
      <c r="Q79" s="199"/>
    </row>
    <row r="80" spans="1:17" ht="15" customHeight="1">
      <c r="A80" s="363" t="s">
        <v>0</v>
      </c>
      <c r="B80" s="366" t="s">
        <v>13</v>
      </c>
      <c r="C80" s="222" t="s">
        <v>9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4"/>
      <c r="O80" s="224"/>
      <c r="P80" s="224"/>
      <c r="Q80" s="370" t="s">
        <v>20</v>
      </c>
    </row>
    <row r="81" spans="1:17" ht="15" customHeight="1">
      <c r="A81" s="363"/>
      <c r="B81" s="366"/>
      <c r="C81" s="189">
        <v>2007</v>
      </c>
      <c r="D81" s="189">
        <v>2008</v>
      </c>
      <c r="E81" s="189">
        <v>2009</v>
      </c>
      <c r="F81" s="189">
        <v>2010</v>
      </c>
      <c r="G81" s="189">
        <v>2011</v>
      </c>
      <c r="H81" s="189">
        <v>2012</v>
      </c>
      <c r="I81" s="189">
        <v>2013</v>
      </c>
      <c r="J81" s="189">
        <v>2014</v>
      </c>
      <c r="K81" s="189">
        <v>2015</v>
      </c>
      <c r="L81" s="189">
        <v>2016</v>
      </c>
      <c r="M81" s="189">
        <v>2017</v>
      </c>
      <c r="N81" s="286">
        <v>2018</v>
      </c>
      <c r="O81" s="286">
        <v>2019</v>
      </c>
      <c r="P81" s="240">
        <v>2020</v>
      </c>
      <c r="Q81" s="371"/>
    </row>
    <row r="82" spans="1:17" ht="15" customHeight="1">
      <c r="A82" s="173">
        <v>1</v>
      </c>
      <c r="B82" s="174" t="s">
        <v>78</v>
      </c>
      <c r="C82" s="290"/>
      <c r="D82" s="291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71"/>
    </row>
    <row r="83" spans="1:17" ht="15" customHeight="1">
      <c r="A83" s="173">
        <v>2</v>
      </c>
      <c r="B83" s="175" t="s">
        <v>79</v>
      </c>
      <c r="C83" s="292"/>
      <c r="D83" s="291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200" t="s">
        <v>21</v>
      </c>
    </row>
    <row r="84" spans="1:17" ht="15" customHeight="1">
      <c r="A84" s="173">
        <v>3</v>
      </c>
      <c r="B84" s="175" t="s">
        <v>80</v>
      </c>
      <c r="C84" s="290"/>
      <c r="D84" s="291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71" t="s">
        <v>11</v>
      </c>
    </row>
    <row r="85" spans="1:17" ht="15" customHeight="1">
      <c r="A85" s="173">
        <v>4</v>
      </c>
      <c r="B85" s="174" t="s">
        <v>81</v>
      </c>
      <c r="C85" s="292"/>
      <c r="D85" s="291"/>
      <c r="E85" s="34"/>
      <c r="F85" s="34"/>
      <c r="G85" s="34"/>
      <c r="H85" s="34"/>
      <c r="I85" s="34"/>
      <c r="J85" s="34"/>
      <c r="K85" s="34"/>
      <c r="L85" s="34"/>
      <c r="M85" s="34"/>
      <c r="N85" s="34">
        <f>N100/N25</f>
        <v>26.466666666666665</v>
      </c>
      <c r="O85" s="34"/>
      <c r="P85" s="34"/>
      <c r="Q85" s="371"/>
    </row>
    <row r="86" spans="1:17" ht="15" customHeight="1">
      <c r="A86" s="173">
        <v>5</v>
      </c>
      <c r="B86" s="174" t="s">
        <v>82</v>
      </c>
      <c r="C86" s="292"/>
      <c r="D86" s="291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71"/>
    </row>
    <row r="87" spans="1:17" ht="15" customHeight="1">
      <c r="A87" s="173">
        <v>6</v>
      </c>
      <c r="B87" s="175" t="s">
        <v>76</v>
      </c>
      <c r="C87" s="292"/>
      <c r="D87" s="291"/>
      <c r="E87" s="34"/>
      <c r="F87" s="34"/>
      <c r="G87" s="34"/>
      <c r="H87" s="34"/>
      <c r="I87" s="34"/>
      <c r="J87" s="34"/>
      <c r="K87" s="34"/>
      <c r="L87" s="34"/>
      <c r="M87" s="34"/>
      <c r="N87" s="34">
        <f>N102/N27</f>
        <v>60</v>
      </c>
      <c r="O87" s="34">
        <f>O102/O27</f>
        <v>60</v>
      </c>
      <c r="P87" s="34">
        <v>60</v>
      </c>
      <c r="Q87" s="371"/>
    </row>
    <row r="88" spans="1:17" ht="24.75" customHeight="1">
      <c r="A88" s="173">
        <v>7</v>
      </c>
      <c r="B88" s="174" t="s">
        <v>77</v>
      </c>
      <c r="C88" s="34"/>
      <c r="D88" s="291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71"/>
    </row>
    <row r="89" spans="1:17" ht="15" customHeight="1">
      <c r="A89" s="173">
        <v>8</v>
      </c>
      <c r="B89" s="174" t="s">
        <v>75</v>
      </c>
      <c r="C89" s="292"/>
      <c r="D89" s="291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98" t="s">
        <v>22</v>
      </c>
    </row>
    <row r="90" spans="1:17" ht="15" customHeight="1">
      <c r="A90" s="173">
        <v>9</v>
      </c>
      <c r="B90" s="175"/>
      <c r="C90" s="292"/>
      <c r="D90" s="291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72" t="s">
        <v>9</v>
      </c>
    </row>
    <row r="91" spans="1:17" ht="15" customHeight="1">
      <c r="A91" s="173">
        <v>10</v>
      </c>
      <c r="B91" s="175"/>
      <c r="C91" s="292"/>
      <c r="D91" s="291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72"/>
    </row>
    <row r="92" spans="1:17" ht="15" customHeight="1">
      <c r="A92" s="363" t="s">
        <v>2</v>
      </c>
      <c r="B92" s="363"/>
      <c r="C92" s="33"/>
      <c r="D92" s="291"/>
      <c r="E92" s="34"/>
      <c r="F92" s="34"/>
      <c r="G92" s="34"/>
      <c r="H92" s="34"/>
      <c r="I92" s="34"/>
      <c r="J92" s="34"/>
      <c r="K92" s="34"/>
      <c r="L92" s="34"/>
      <c r="M92" s="34"/>
      <c r="N92" s="34">
        <f>N107/N32</f>
        <v>59.53252788104089</v>
      </c>
      <c r="O92" s="34">
        <f>O107/O32</f>
        <v>60</v>
      </c>
      <c r="P92" s="34">
        <v>60</v>
      </c>
      <c r="Q92" s="373"/>
    </row>
    <row r="93" spans="1:17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199"/>
    </row>
    <row r="94" spans="1:17" ht="15" customHeight="1">
      <c r="A94" s="219" t="s">
        <v>123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1"/>
      <c r="O94" s="221"/>
      <c r="P94" s="221"/>
      <c r="Q94" s="199"/>
    </row>
    <row r="95" spans="1:17" ht="15" customHeight="1">
      <c r="A95" s="364" t="s">
        <v>0</v>
      </c>
      <c r="B95" s="365" t="s">
        <v>13</v>
      </c>
      <c r="C95" s="222" t="s">
        <v>20</v>
      </c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4"/>
      <c r="O95" s="224"/>
      <c r="P95" s="224"/>
      <c r="Q95" s="184"/>
    </row>
    <row r="96" spans="1:17" ht="15" customHeight="1">
      <c r="A96" s="363"/>
      <c r="B96" s="366"/>
      <c r="C96" s="286">
        <v>2007</v>
      </c>
      <c r="D96" s="286">
        <v>2008</v>
      </c>
      <c r="E96" s="286">
        <v>2009</v>
      </c>
      <c r="F96" s="286">
        <v>2010</v>
      </c>
      <c r="G96" s="286">
        <v>2011</v>
      </c>
      <c r="H96" s="286">
        <v>2012</v>
      </c>
      <c r="I96" s="286">
        <v>2013</v>
      </c>
      <c r="J96" s="286">
        <v>2014</v>
      </c>
      <c r="K96" s="286">
        <v>2015</v>
      </c>
      <c r="L96" s="286">
        <v>2016</v>
      </c>
      <c r="M96" s="286">
        <v>2017</v>
      </c>
      <c r="N96" s="286">
        <v>2018</v>
      </c>
      <c r="O96" s="286">
        <v>2019</v>
      </c>
      <c r="P96" s="286">
        <v>2020</v>
      </c>
      <c r="Q96" s="184"/>
    </row>
    <row r="97" spans="1:17" ht="15" customHeight="1">
      <c r="A97" s="173">
        <v>1</v>
      </c>
      <c r="B97" s="174" t="s">
        <v>78</v>
      </c>
      <c r="C97" s="293"/>
      <c r="D97" s="293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184"/>
    </row>
    <row r="98" spans="1:17" ht="15" customHeight="1">
      <c r="A98" s="173">
        <v>2</v>
      </c>
      <c r="B98" s="175" t="s">
        <v>79</v>
      </c>
      <c r="C98" s="274"/>
      <c r="D98" s="27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185"/>
    </row>
    <row r="99" spans="1:17" ht="15" customHeight="1">
      <c r="A99" s="173">
        <v>3</v>
      </c>
      <c r="B99" s="175" t="s">
        <v>80</v>
      </c>
      <c r="C99" s="274"/>
      <c r="D99" s="27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01"/>
    </row>
    <row r="100" spans="1:17" ht="15" customHeight="1">
      <c r="A100" s="173">
        <v>4</v>
      </c>
      <c r="B100" s="174" t="s">
        <v>81</v>
      </c>
      <c r="C100" s="274"/>
      <c r="D100" s="27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>
        <v>794</v>
      </c>
      <c r="O100" s="294"/>
      <c r="P100" s="294"/>
      <c r="Q100" s="184"/>
    </row>
    <row r="101" spans="1:17" ht="15" customHeight="1">
      <c r="A101" s="173">
        <v>5</v>
      </c>
      <c r="B101" s="174" t="s">
        <v>82</v>
      </c>
      <c r="C101" s="274"/>
      <c r="D101" s="274"/>
      <c r="E101" s="295"/>
      <c r="F101" s="295"/>
      <c r="G101" s="295"/>
      <c r="H101" s="294"/>
      <c r="I101" s="294"/>
      <c r="J101" s="295"/>
      <c r="K101" s="295"/>
      <c r="L101" s="294"/>
      <c r="M101" s="294"/>
      <c r="N101" s="294"/>
      <c r="O101" s="294"/>
      <c r="P101" s="294"/>
      <c r="Q101" s="184"/>
    </row>
    <row r="102" spans="1:17" ht="15" customHeight="1">
      <c r="A102" s="173">
        <v>6</v>
      </c>
      <c r="B102" s="175" t="s">
        <v>76</v>
      </c>
      <c r="C102" s="274"/>
      <c r="D102" s="274"/>
      <c r="E102" s="295"/>
      <c r="F102" s="295"/>
      <c r="G102" s="295"/>
      <c r="H102" s="294"/>
      <c r="I102" s="294"/>
      <c r="J102" s="295"/>
      <c r="K102" s="295"/>
      <c r="L102" s="294"/>
      <c r="M102" s="294"/>
      <c r="N102" s="294">
        <v>127320</v>
      </c>
      <c r="O102" s="294">
        <f>'[1]LISTE CEKANJA  TAB 38 GOD 2019'!F153</f>
        <v>231960</v>
      </c>
      <c r="P102" s="294">
        <v>231960</v>
      </c>
      <c r="Q102" s="184"/>
    </row>
    <row r="103" spans="1:17" ht="24.75" customHeight="1">
      <c r="A103" s="173">
        <v>7</v>
      </c>
      <c r="B103" s="174" t="s">
        <v>77</v>
      </c>
      <c r="C103" s="274"/>
      <c r="D103" s="274"/>
      <c r="E103" s="296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184"/>
    </row>
    <row r="104" spans="1:17" ht="15" customHeight="1">
      <c r="A104" s="173">
        <v>8</v>
      </c>
      <c r="B104" s="174" t="s">
        <v>75</v>
      </c>
      <c r="C104" s="274"/>
      <c r="D104" s="274"/>
      <c r="E104" s="295"/>
      <c r="F104" s="295"/>
      <c r="G104" s="295"/>
      <c r="H104" s="294"/>
      <c r="I104" s="294"/>
      <c r="J104" s="295"/>
      <c r="K104" s="295"/>
      <c r="L104" s="294"/>
      <c r="M104" s="294"/>
      <c r="N104" s="294"/>
      <c r="O104" s="294"/>
      <c r="P104" s="294"/>
      <c r="Q104" s="199"/>
    </row>
    <row r="105" spans="1:17" ht="15" customHeight="1">
      <c r="A105" s="173">
        <v>9</v>
      </c>
      <c r="B105" s="175"/>
      <c r="C105" s="274"/>
      <c r="D105" s="274"/>
      <c r="E105" s="295"/>
      <c r="F105" s="295"/>
      <c r="G105" s="295"/>
      <c r="H105" s="294"/>
      <c r="I105" s="294"/>
      <c r="J105" s="295"/>
      <c r="K105" s="295"/>
      <c r="L105" s="294"/>
      <c r="M105" s="294"/>
      <c r="N105" s="294"/>
      <c r="O105" s="294"/>
      <c r="P105" s="294"/>
      <c r="Q105" s="199"/>
    </row>
    <row r="106" spans="1:17" ht="15" customHeight="1">
      <c r="A106" s="173">
        <v>10</v>
      </c>
      <c r="B106" s="175"/>
      <c r="C106" s="274"/>
      <c r="D106" s="274"/>
      <c r="E106" s="294"/>
      <c r="F106" s="295"/>
      <c r="G106" s="295"/>
      <c r="H106" s="294"/>
      <c r="I106" s="294"/>
      <c r="J106" s="295"/>
      <c r="K106" s="295"/>
      <c r="L106" s="294"/>
      <c r="M106" s="294"/>
      <c r="N106" s="294"/>
      <c r="O106" s="294"/>
      <c r="P106" s="294"/>
      <c r="Q106" s="184"/>
    </row>
    <row r="107" spans="1:17" ht="15" customHeight="1">
      <c r="A107" s="363" t="s">
        <v>2</v>
      </c>
      <c r="B107" s="36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>
        <f>SUM(N97:N106)</f>
        <v>128114</v>
      </c>
      <c r="O107" s="25">
        <f>SUM(O97:O106)</f>
        <v>231960</v>
      </c>
      <c r="P107" s="25">
        <v>231960</v>
      </c>
      <c r="Q107" s="184"/>
    </row>
    <row r="108" spans="1:16" ht="15" customHeight="1">
      <c r="A108" s="19"/>
      <c r="B108" s="19"/>
      <c r="C108" s="20"/>
      <c r="D108" s="20"/>
      <c r="E108" s="20"/>
      <c r="F108" s="20"/>
      <c r="G108" s="20"/>
      <c r="H108" s="20"/>
      <c r="I108" s="21"/>
      <c r="J108" s="21"/>
      <c r="K108" s="21"/>
      <c r="L108" s="21"/>
      <c r="M108" s="12"/>
      <c r="N108" s="12"/>
      <c r="O108" s="12"/>
      <c r="P108" s="12"/>
    </row>
    <row r="109" spans="1:16" ht="15" customHeight="1">
      <c r="A109" s="19"/>
      <c r="B109" s="19"/>
      <c r="C109" s="20"/>
      <c r="D109" s="20"/>
      <c r="E109" s="20"/>
      <c r="F109" s="20"/>
      <c r="G109" s="20"/>
      <c r="H109" s="20"/>
      <c r="I109" s="21"/>
      <c r="J109" s="21"/>
      <c r="K109" s="21"/>
      <c r="L109" s="21"/>
      <c r="M109" s="12"/>
      <c r="N109" s="12"/>
      <c r="O109" s="12"/>
      <c r="P109" s="12"/>
    </row>
    <row r="110" spans="1:16" ht="15" customHeight="1">
      <c r="A110" s="19"/>
      <c r="B110" s="19"/>
      <c r="C110" s="20"/>
      <c r="D110" s="20"/>
      <c r="E110" s="20"/>
      <c r="F110" s="20"/>
      <c r="G110" s="20"/>
      <c r="H110" s="20"/>
      <c r="I110" s="21"/>
      <c r="J110" s="21"/>
      <c r="K110" s="21"/>
      <c r="L110" s="21"/>
      <c r="M110" s="12"/>
      <c r="N110" s="12"/>
      <c r="O110" s="12"/>
      <c r="P110" s="12"/>
    </row>
    <row r="111" spans="1:17" ht="15" customHeight="1">
      <c r="A111" s="367" t="s">
        <v>122</v>
      </c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2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31">
    <mergeCell ref="Q80:Q82"/>
    <mergeCell ref="A65:A66"/>
    <mergeCell ref="Q90:Q92"/>
    <mergeCell ref="A107:B107"/>
    <mergeCell ref="A92:B92"/>
    <mergeCell ref="A95:A96"/>
    <mergeCell ref="B95:B96"/>
    <mergeCell ref="Q63:Q67"/>
    <mergeCell ref="Q69:Q72"/>
    <mergeCell ref="Q74:Q78"/>
    <mergeCell ref="Q84:Q88"/>
    <mergeCell ref="L1:O1"/>
    <mergeCell ref="A5:A6"/>
    <mergeCell ref="B5:B6"/>
    <mergeCell ref="A2:O2"/>
    <mergeCell ref="I1:K1"/>
    <mergeCell ref="A80:A81"/>
    <mergeCell ref="B80:B81"/>
    <mergeCell ref="A35:A36"/>
    <mergeCell ref="B35:B36"/>
    <mergeCell ref="A47:B47"/>
    <mergeCell ref="A111:P111"/>
    <mergeCell ref="A17:B17"/>
    <mergeCell ref="A20:A21"/>
    <mergeCell ref="B20:B21"/>
    <mergeCell ref="A32:B32"/>
    <mergeCell ref="B65:B66"/>
    <mergeCell ref="A77:B77"/>
    <mergeCell ref="A50:A51"/>
    <mergeCell ref="B50:B51"/>
    <mergeCell ref="A62:B6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78">
      <selection activeCell="A93" sqref="A93:A94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124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43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148</v>
      </c>
    </row>
    <row r="4" spans="1:16" ht="15" customHeight="1">
      <c r="A4" s="237" t="s">
        <v>124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  <c r="O4" s="239"/>
      <c r="P4" s="239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9">
        <v>2007</v>
      </c>
      <c r="D6" s="189">
        <v>2008</v>
      </c>
      <c r="E6" s="189">
        <v>2009</v>
      </c>
      <c r="F6" s="189">
        <v>2010</v>
      </c>
      <c r="G6" s="189">
        <v>2011</v>
      </c>
      <c r="H6" s="189">
        <v>2012</v>
      </c>
      <c r="I6" s="189">
        <v>2013</v>
      </c>
      <c r="J6" s="189">
        <v>2014</v>
      </c>
      <c r="K6" s="189">
        <v>2015</v>
      </c>
      <c r="L6" s="189">
        <v>2016</v>
      </c>
      <c r="M6" s="189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/>
      <c r="O7" s="288"/>
      <c r="P7" s="288"/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/>
      <c r="O10" s="288"/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>
        <v>147</v>
      </c>
      <c r="O11" s="288">
        <f>'[1]LISTE CEKANJA  TAB 38 GOD 2019'!C168</f>
        <v>196</v>
      </c>
      <c r="P11" s="288">
        <v>284</v>
      </c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/>
      <c r="O12" s="288"/>
      <c r="P12" s="288"/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>
        <f>SUM(N7:N14)</f>
        <v>147</v>
      </c>
      <c r="O15" s="166">
        <f>SUM(O7:O14)</f>
        <v>196</v>
      </c>
      <c r="P15" s="166">
        <v>284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37" t="s">
        <v>124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39"/>
      <c r="P17" s="239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8">
        <v>2007</v>
      </c>
      <c r="D19" s="188">
        <v>2008</v>
      </c>
      <c r="E19" s="188">
        <v>2009</v>
      </c>
      <c r="F19" s="188">
        <v>2010</v>
      </c>
      <c r="G19" s="188">
        <v>2011</v>
      </c>
      <c r="H19" s="188">
        <v>2012</v>
      </c>
      <c r="I19" s="188">
        <v>2013</v>
      </c>
      <c r="J19" s="188">
        <v>2014</v>
      </c>
      <c r="K19" s="188">
        <v>2015</v>
      </c>
      <c r="L19" s="188">
        <v>2016</v>
      </c>
      <c r="M19" s="189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/>
      <c r="O20" s="288"/>
      <c r="P20" s="288"/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/>
      <c r="O21" s="288"/>
      <c r="P21" s="288"/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/>
      <c r="O23" s="288"/>
      <c r="P23" s="288"/>
    </row>
    <row r="24" spans="1:16" ht="15" customHeight="1">
      <c r="A24" s="154">
        <v>5</v>
      </c>
      <c r="B24" s="155" t="s">
        <v>82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881</v>
      </c>
      <c r="O24" s="288">
        <f>'[1]LISTE CEKANJA  TAB 38 GOD 2019'!D168</f>
        <v>898</v>
      </c>
      <c r="P24" s="288">
        <v>337</v>
      </c>
    </row>
    <row r="25" spans="1:16" ht="15" customHeight="1">
      <c r="A25" s="154">
        <v>6</v>
      </c>
      <c r="B25" s="159" t="s">
        <v>76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/>
      <c r="O25" s="288">
        <f>'[1]LISTE CEKANJA  TAB 38 GOD 2019'!D169</f>
        <v>4</v>
      </c>
      <c r="P25" s="288">
        <v>0</v>
      </c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f>SUM(N20:N27)</f>
        <v>881</v>
      </c>
      <c r="O28" s="25">
        <f>SUM(O20:O27)</f>
        <v>902</v>
      </c>
      <c r="P28" s="25">
        <v>337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37" t="s">
        <v>124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9"/>
      <c r="O30" s="239"/>
      <c r="P30" s="239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9">
        <v>2007</v>
      </c>
      <c r="D32" s="189">
        <v>2008</v>
      </c>
      <c r="E32" s="189">
        <v>2009</v>
      </c>
      <c r="F32" s="189">
        <v>2010</v>
      </c>
      <c r="G32" s="189">
        <v>2011</v>
      </c>
      <c r="H32" s="189">
        <v>2012</v>
      </c>
      <c r="I32" s="189">
        <v>2013</v>
      </c>
      <c r="J32" s="189">
        <v>2014</v>
      </c>
      <c r="K32" s="189">
        <v>2015</v>
      </c>
      <c r="L32" s="189">
        <v>2016</v>
      </c>
      <c r="M32" s="189">
        <v>2017</v>
      </c>
      <c r="N32" s="286">
        <v>2018</v>
      </c>
      <c r="O32" s="286">
        <v>2019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/>
      <c r="O33" s="288"/>
      <c r="P33" s="288"/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/>
      <c r="O34" s="288"/>
      <c r="P34" s="288"/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/>
      <c r="O36" s="288"/>
      <c r="P36" s="288"/>
    </row>
    <row r="37" spans="1:16" ht="15" customHeight="1">
      <c r="A37" s="154">
        <v>5</v>
      </c>
      <c r="B37" s="155" t="s">
        <v>82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>
        <v>1025</v>
      </c>
      <c r="O37" s="288">
        <f>'[1]LISTE CEKANJA  TAB 38 GOD 2019'!E168</f>
        <v>898</v>
      </c>
      <c r="P37" s="288">
        <v>375</v>
      </c>
    </row>
    <row r="38" spans="1:16" ht="15" customHeight="1">
      <c r="A38" s="154">
        <v>6</v>
      </c>
      <c r="B38" s="159" t="s">
        <v>76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/>
      <c r="O38" s="288">
        <f>'[1]LISTE CEKANJA  TAB 38 GOD 2019'!E169</f>
        <v>82</v>
      </c>
      <c r="P38" s="288">
        <v>0</v>
      </c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f>SUM(N33:N40)</f>
        <v>1025</v>
      </c>
      <c r="O41" s="25">
        <f>SUM(O33:O40)</f>
        <v>980</v>
      </c>
      <c r="P41" s="25">
        <v>375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37" t="s">
        <v>124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239"/>
      <c r="P43" s="239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9">
        <v>2007</v>
      </c>
      <c r="D45" s="189">
        <v>2008</v>
      </c>
      <c r="E45" s="189">
        <v>2009</v>
      </c>
      <c r="F45" s="189">
        <v>2010</v>
      </c>
      <c r="G45" s="189">
        <v>2011</v>
      </c>
      <c r="H45" s="189">
        <v>2012</v>
      </c>
      <c r="I45" s="189">
        <v>2013</v>
      </c>
      <c r="J45" s="189">
        <v>2014</v>
      </c>
      <c r="K45" s="189">
        <v>2015</v>
      </c>
      <c r="L45" s="189">
        <v>2016</v>
      </c>
      <c r="M45" s="189">
        <v>2017</v>
      </c>
      <c r="N45" s="286">
        <v>2018</v>
      </c>
      <c r="O45" s="286">
        <v>2019</v>
      </c>
      <c r="P45" s="250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/>
      <c r="O46" s="288">
        <f>'[1]LISTE CEKANJA  TAB 38 GOD 2019'!H164</f>
        <v>0</v>
      </c>
      <c r="P46" s="288">
        <v>0</v>
      </c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/>
      <c r="O47" s="288">
        <f>'[1]LISTE CEKANJA  TAB 38 GOD 2019'!H165</f>
        <v>0</v>
      </c>
      <c r="P47" s="288">
        <v>0</v>
      </c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/>
      <c r="O48" s="288">
        <f>'[1]LISTE CEKANJA  TAB 38 GOD 2019'!H166</f>
        <v>0</v>
      </c>
      <c r="P48" s="288">
        <v>0</v>
      </c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/>
      <c r="O49" s="288">
        <f>'[1]LISTE CEKANJA  TAB 38 GOD 2019'!H167</f>
        <v>0</v>
      </c>
      <c r="P49" s="288">
        <v>0</v>
      </c>
    </row>
    <row r="50" spans="1:16" ht="15" customHeight="1">
      <c r="A50" s="154">
        <v>5</v>
      </c>
      <c r="B50" s="155" t="s">
        <v>82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>
        <v>1010</v>
      </c>
      <c r="O50" s="288">
        <f>'[1]LISTE CEKANJA  TAB 38 GOD 2019'!H168</f>
        <v>1035</v>
      </c>
      <c r="P50" s="288">
        <v>551</v>
      </c>
    </row>
    <row r="51" spans="1:16" ht="15" customHeight="1">
      <c r="A51" s="154">
        <v>6</v>
      </c>
      <c r="B51" s="159" t="s">
        <v>76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/>
      <c r="O51" s="288">
        <f>'[1]LISTE CEKANJA  TAB 38 GOD 2019'!H169</f>
        <v>0</v>
      </c>
      <c r="P51" s="288">
        <v>0</v>
      </c>
    </row>
    <row r="52" spans="1:16" ht="24.75" customHeight="1">
      <c r="A52" s="154">
        <v>7</v>
      </c>
      <c r="B52" s="155" t="s">
        <v>77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>
        <f>'[1]LISTE CEKANJA  TAB 38 GOD 2019'!H170</f>
        <v>0</v>
      </c>
      <c r="P52" s="288">
        <v>0</v>
      </c>
    </row>
    <row r="53" spans="1:16" ht="15" customHeight="1">
      <c r="A53" s="154">
        <v>8</v>
      </c>
      <c r="B53" s="155" t="s">
        <v>75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>
        <f>'[1]LISTE CEKANJA  TAB 38 GOD 2019'!H171</f>
        <v>0</v>
      </c>
      <c r="P53" s="288">
        <v>0</v>
      </c>
    </row>
    <row r="54" spans="1:16" ht="15" customHeight="1">
      <c r="A54" s="154">
        <v>9</v>
      </c>
      <c r="B54" s="164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88"/>
      <c r="O54" s="288">
        <f>'[1]LISTE CEKANJA  TAB 38 GOD 2019'!H172</f>
        <v>0</v>
      </c>
      <c r="P54" s="288">
        <v>0</v>
      </c>
    </row>
    <row r="55" spans="1:16" ht="15" customHeight="1">
      <c r="A55" s="154">
        <v>10</v>
      </c>
      <c r="B55" s="165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88"/>
      <c r="O55" s="288">
        <f>'[1]LISTE CEKANJA  TAB 38 GOD 2019'!H173</f>
        <v>0</v>
      </c>
      <c r="P55" s="288">
        <v>0</v>
      </c>
    </row>
    <row r="56" spans="1:16" ht="15" customHeight="1">
      <c r="A56" s="363" t="s">
        <v>2</v>
      </c>
      <c r="B56" s="363"/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f>SUM(N46:N55)</f>
        <v>1010</v>
      </c>
      <c r="O56" s="25">
        <f>SUM(O46:O55)</f>
        <v>1035</v>
      </c>
      <c r="P56" s="25">
        <v>551</v>
      </c>
    </row>
    <row r="57" spans="1:17" ht="15" customHeight="1">
      <c r="A57" s="15"/>
      <c r="B57" s="16"/>
      <c r="C57" s="17"/>
      <c r="D57" s="17"/>
      <c r="E57" s="17"/>
      <c r="F57" s="17"/>
      <c r="G57" s="17"/>
      <c r="H57" s="17"/>
      <c r="I57" s="18"/>
      <c r="J57" s="18"/>
      <c r="K57" s="18"/>
      <c r="L57" s="18"/>
      <c r="M57" s="61"/>
      <c r="N57" s="26"/>
      <c r="O57" s="26"/>
      <c r="P57" s="26"/>
      <c r="Q57" s="374" t="s">
        <v>11</v>
      </c>
    </row>
    <row r="58" spans="1:17" ht="15" customHeight="1">
      <c r="A58" s="237" t="s">
        <v>124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9"/>
      <c r="O58" s="239"/>
      <c r="P58" s="239"/>
      <c r="Q58" s="375"/>
    </row>
    <row r="59" spans="1:17" ht="15" customHeight="1">
      <c r="A59" s="364" t="s">
        <v>0</v>
      </c>
      <c r="B59" s="365" t="s">
        <v>13</v>
      </c>
      <c r="C59" s="222" t="s">
        <v>10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4"/>
      <c r="O59" s="224"/>
      <c r="P59" s="224"/>
      <c r="Q59" s="375"/>
    </row>
    <row r="60" spans="1:17" ht="15" customHeight="1">
      <c r="A60" s="363"/>
      <c r="B60" s="366"/>
      <c r="C60" s="189">
        <v>2007</v>
      </c>
      <c r="D60" s="189">
        <v>2008</v>
      </c>
      <c r="E60" s="189">
        <v>2009</v>
      </c>
      <c r="F60" s="189">
        <v>2010</v>
      </c>
      <c r="G60" s="189">
        <v>2011</v>
      </c>
      <c r="H60" s="189">
        <v>2012</v>
      </c>
      <c r="I60" s="189">
        <v>2013</v>
      </c>
      <c r="J60" s="189">
        <v>2014</v>
      </c>
      <c r="K60" s="189">
        <v>2015</v>
      </c>
      <c r="L60" s="189">
        <v>2016</v>
      </c>
      <c r="M60" s="189">
        <v>2017</v>
      </c>
      <c r="N60" s="286">
        <v>2018</v>
      </c>
      <c r="O60" s="286">
        <v>2019</v>
      </c>
      <c r="P60" s="240">
        <v>2020</v>
      </c>
      <c r="Q60" s="375"/>
    </row>
    <row r="61" spans="1:17" ht="15" customHeight="1">
      <c r="A61" s="173">
        <v>1</v>
      </c>
      <c r="B61" s="174" t="s">
        <v>78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75"/>
    </row>
    <row r="62" spans="1:17" ht="15" customHeight="1">
      <c r="A62" s="173">
        <v>2</v>
      </c>
      <c r="B62" s="175" t="s">
        <v>79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197" t="s">
        <v>21</v>
      </c>
    </row>
    <row r="63" spans="1:17" ht="15" customHeight="1">
      <c r="A63" s="173">
        <v>3</v>
      </c>
      <c r="B63" s="175" t="s">
        <v>80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76" t="s">
        <v>140</v>
      </c>
    </row>
    <row r="64" spans="1:17" ht="15" customHeight="1">
      <c r="A64" s="173">
        <v>4</v>
      </c>
      <c r="B64" s="174" t="s">
        <v>81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76"/>
    </row>
    <row r="65" spans="1:17" ht="15" customHeight="1">
      <c r="A65" s="173">
        <v>5</v>
      </c>
      <c r="B65" s="174" t="s">
        <v>82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>
        <f>N24/N37*100</f>
        <v>85.95121951219512</v>
      </c>
      <c r="O65" s="33">
        <f>O24/O37*100</f>
        <v>100</v>
      </c>
      <c r="P65" s="33">
        <v>89.86666666666666</v>
      </c>
      <c r="Q65" s="376"/>
    </row>
    <row r="66" spans="1:17" ht="15" customHeight="1">
      <c r="A66" s="173">
        <v>6</v>
      </c>
      <c r="B66" s="175" t="s">
        <v>76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>
        <f>O25/O38*100</f>
        <v>4.878048780487805</v>
      </c>
      <c r="P66" s="33"/>
      <c r="Q66" s="376"/>
    </row>
    <row r="67" spans="1:17" ht="15" customHeight="1">
      <c r="A67" s="173"/>
      <c r="B67" s="17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77"/>
    </row>
    <row r="68" spans="1:17" ht="15" customHeight="1">
      <c r="A68" s="173"/>
      <c r="B68" s="17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77"/>
    </row>
    <row r="69" spans="1:17" ht="15" customHeight="1">
      <c r="A69" s="363" t="s">
        <v>2</v>
      </c>
      <c r="B69" s="36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>
        <f>N28/N41*100</f>
        <v>85.95121951219512</v>
      </c>
      <c r="O69" s="33">
        <f>O28/O41*100</f>
        <v>92.04081632653062</v>
      </c>
      <c r="P69" s="33">
        <v>89.86666666666666</v>
      </c>
      <c r="Q69" s="377"/>
    </row>
    <row r="70" spans="1:17" ht="15" customHeight="1">
      <c r="A70" s="15"/>
      <c r="B70" s="16"/>
      <c r="C70" s="17"/>
      <c r="D70" s="17"/>
      <c r="E70" s="17"/>
      <c r="F70" s="17"/>
      <c r="G70" s="17"/>
      <c r="H70" s="17"/>
      <c r="I70" s="18"/>
      <c r="J70" s="18"/>
      <c r="K70" s="18"/>
      <c r="L70" s="18"/>
      <c r="M70" s="61"/>
      <c r="N70" s="26"/>
      <c r="O70" s="26"/>
      <c r="P70" s="26"/>
      <c r="Q70" s="378"/>
    </row>
    <row r="71" spans="1:17" ht="15" customHeight="1">
      <c r="A71" s="237" t="s">
        <v>124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9"/>
      <c r="O71" s="239"/>
      <c r="P71" s="239"/>
      <c r="Q71" s="199"/>
    </row>
    <row r="72" spans="1:17" ht="15" customHeight="1">
      <c r="A72" s="363" t="s">
        <v>0</v>
      </c>
      <c r="B72" s="366" t="s">
        <v>13</v>
      </c>
      <c r="C72" s="222" t="s">
        <v>9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4"/>
      <c r="O72" s="224"/>
      <c r="P72" s="224"/>
      <c r="Q72" s="370" t="s">
        <v>20</v>
      </c>
    </row>
    <row r="73" spans="1:17" ht="15" customHeight="1">
      <c r="A73" s="363"/>
      <c r="B73" s="366"/>
      <c r="C73" s="189">
        <v>2007</v>
      </c>
      <c r="D73" s="189">
        <v>2008</v>
      </c>
      <c r="E73" s="189">
        <v>2009</v>
      </c>
      <c r="F73" s="189">
        <v>2010</v>
      </c>
      <c r="G73" s="189">
        <v>2011</v>
      </c>
      <c r="H73" s="189">
        <v>2012</v>
      </c>
      <c r="I73" s="189">
        <v>2013</v>
      </c>
      <c r="J73" s="189">
        <v>2014</v>
      </c>
      <c r="K73" s="189">
        <v>2015</v>
      </c>
      <c r="L73" s="189">
        <v>2016</v>
      </c>
      <c r="M73" s="189">
        <v>2017</v>
      </c>
      <c r="N73" s="286">
        <v>2018</v>
      </c>
      <c r="O73" s="286">
        <v>2019</v>
      </c>
      <c r="P73" s="240">
        <v>2020</v>
      </c>
      <c r="Q73" s="371"/>
    </row>
    <row r="74" spans="1:17" ht="15" customHeight="1">
      <c r="A74" s="173">
        <v>1</v>
      </c>
      <c r="B74" s="174" t="s">
        <v>78</v>
      </c>
      <c r="C74" s="290"/>
      <c r="D74" s="29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71"/>
    </row>
    <row r="75" spans="1:17" ht="15" customHeight="1">
      <c r="A75" s="173">
        <v>2</v>
      </c>
      <c r="B75" s="175" t="s">
        <v>79</v>
      </c>
      <c r="C75" s="292"/>
      <c r="D75" s="291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00" t="s">
        <v>21</v>
      </c>
    </row>
    <row r="76" spans="1:17" ht="15" customHeight="1">
      <c r="A76" s="173">
        <v>3</v>
      </c>
      <c r="B76" s="175" t="s">
        <v>80</v>
      </c>
      <c r="C76" s="290"/>
      <c r="D76" s="291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71" t="s">
        <v>11</v>
      </c>
    </row>
    <row r="77" spans="1:17" ht="15" customHeight="1">
      <c r="A77" s="173">
        <v>4</v>
      </c>
      <c r="B77" s="174" t="s">
        <v>81</v>
      </c>
      <c r="C77" s="292"/>
      <c r="D77" s="29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71"/>
    </row>
    <row r="78" spans="1:17" ht="15" customHeight="1">
      <c r="A78" s="173">
        <v>5</v>
      </c>
      <c r="B78" s="174" t="s">
        <v>82</v>
      </c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>
        <f>N91/N24</f>
        <v>58.130533484676505</v>
      </c>
      <c r="O78" s="34">
        <f>O91/O24</f>
        <v>61.16815144766147</v>
      </c>
      <c r="P78" s="34">
        <v>67.52818991097922</v>
      </c>
      <c r="Q78" s="371"/>
    </row>
    <row r="79" spans="1:17" ht="15" customHeight="1">
      <c r="A79" s="173">
        <v>6</v>
      </c>
      <c r="B79" s="175" t="s">
        <v>76</v>
      </c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>
        <f>O92/O25</f>
        <v>60</v>
      </c>
      <c r="P79" s="34"/>
      <c r="Q79" s="371"/>
    </row>
    <row r="80" spans="1:17" ht="15" customHeight="1">
      <c r="A80" s="173"/>
      <c r="B80" s="175"/>
      <c r="C80" s="292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72" t="s">
        <v>9</v>
      </c>
    </row>
    <row r="81" spans="1:17" ht="15" customHeight="1">
      <c r="A81" s="173"/>
      <c r="B81" s="175"/>
      <c r="C81" s="292"/>
      <c r="D81" s="291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72"/>
    </row>
    <row r="82" spans="1:17" ht="15" customHeight="1">
      <c r="A82" s="363" t="s">
        <v>2</v>
      </c>
      <c r="B82" s="363"/>
      <c r="C82" s="33"/>
      <c r="D82" s="291"/>
      <c r="E82" s="34"/>
      <c r="F82" s="34"/>
      <c r="G82" s="34"/>
      <c r="H82" s="34"/>
      <c r="I82" s="34"/>
      <c r="J82" s="34"/>
      <c r="K82" s="34"/>
      <c r="L82" s="34"/>
      <c r="M82" s="34"/>
      <c r="N82" s="34">
        <f>N95/N28</f>
        <v>58.130533484676505</v>
      </c>
      <c r="O82" s="34">
        <f>O95/O28</f>
        <v>61.1629711751663</v>
      </c>
      <c r="P82" s="34">
        <v>67.52818991097922</v>
      </c>
      <c r="Q82" s="373"/>
    </row>
    <row r="83" spans="1:17" ht="1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199"/>
    </row>
    <row r="84" spans="1:17" ht="15" customHeight="1">
      <c r="A84" s="237" t="s">
        <v>124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9"/>
      <c r="O84" s="239"/>
      <c r="P84" s="239"/>
      <c r="Q84" s="199"/>
    </row>
    <row r="85" spans="1:17" ht="15" customHeight="1">
      <c r="A85" s="364" t="s">
        <v>0</v>
      </c>
      <c r="B85" s="365" t="s">
        <v>13</v>
      </c>
      <c r="C85" s="222" t="s">
        <v>20</v>
      </c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4"/>
      <c r="O85" s="224"/>
      <c r="P85" s="224"/>
      <c r="Q85" s="184"/>
    </row>
    <row r="86" spans="1:17" ht="15" customHeight="1">
      <c r="A86" s="363"/>
      <c r="B86" s="366"/>
      <c r="C86" s="286">
        <v>2007</v>
      </c>
      <c r="D86" s="286">
        <v>2008</v>
      </c>
      <c r="E86" s="286">
        <v>2009</v>
      </c>
      <c r="F86" s="286">
        <v>2010</v>
      </c>
      <c r="G86" s="286">
        <v>2011</v>
      </c>
      <c r="H86" s="286">
        <v>2012</v>
      </c>
      <c r="I86" s="286">
        <v>2013</v>
      </c>
      <c r="J86" s="286">
        <v>2014</v>
      </c>
      <c r="K86" s="286">
        <v>2015</v>
      </c>
      <c r="L86" s="286">
        <v>2016</v>
      </c>
      <c r="M86" s="286">
        <v>2017</v>
      </c>
      <c r="N86" s="286">
        <v>2018</v>
      </c>
      <c r="O86" s="286">
        <v>2019</v>
      </c>
      <c r="P86" s="286">
        <v>2020</v>
      </c>
      <c r="Q86" s="184"/>
    </row>
    <row r="87" spans="1:17" ht="15" customHeight="1">
      <c r="A87" s="173">
        <v>1</v>
      </c>
      <c r="B87" s="174" t="s">
        <v>78</v>
      </c>
      <c r="C87" s="293"/>
      <c r="D87" s="293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184"/>
    </row>
    <row r="88" spans="1:17" ht="15" customHeight="1">
      <c r="A88" s="173">
        <v>2</v>
      </c>
      <c r="B88" s="175" t="s">
        <v>79</v>
      </c>
      <c r="C88" s="274"/>
      <c r="D88" s="27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185"/>
    </row>
    <row r="89" spans="1:17" ht="15" customHeight="1">
      <c r="A89" s="173">
        <v>3</v>
      </c>
      <c r="B89" s="175" t="s">
        <v>80</v>
      </c>
      <c r="C89" s="274"/>
      <c r="D89" s="27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01"/>
    </row>
    <row r="90" spans="1:17" ht="15" customHeight="1">
      <c r="A90" s="173">
        <v>4</v>
      </c>
      <c r="B90" s="174" t="s">
        <v>81</v>
      </c>
      <c r="C90" s="274"/>
      <c r="D90" s="27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184"/>
    </row>
    <row r="91" spans="1:17" ht="15" customHeight="1">
      <c r="A91" s="173">
        <v>5</v>
      </c>
      <c r="B91" s="174" t="s">
        <v>82</v>
      </c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>
        <v>51213</v>
      </c>
      <c r="O91" s="294">
        <f>'[1]LISTE CEKANJA  TAB 38 GOD 2019'!F168</f>
        <v>54929</v>
      </c>
      <c r="P91" s="294">
        <v>22757</v>
      </c>
      <c r="Q91" s="184"/>
    </row>
    <row r="92" spans="1:17" ht="15" customHeight="1">
      <c r="A92" s="173">
        <v>6</v>
      </c>
      <c r="B92" s="175" t="s">
        <v>76</v>
      </c>
      <c r="C92" s="274"/>
      <c r="D92" s="274"/>
      <c r="E92" s="295"/>
      <c r="F92" s="295"/>
      <c r="G92" s="295"/>
      <c r="H92" s="294"/>
      <c r="I92" s="294"/>
      <c r="J92" s="295"/>
      <c r="K92" s="295"/>
      <c r="L92" s="294"/>
      <c r="M92" s="294"/>
      <c r="N92" s="294"/>
      <c r="O92" s="294">
        <f>'[1]LISTE CEKANJA  TAB 38 GOD 2019'!F169</f>
        <v>240</v>
      </c>
      <c r="P92" s="294"/>
      <c r="Q92" s="184"/>
    </row>
    <row r="93" spans="1:17" ht="15" customHeight="1">
      <c r="A93" s="173"/>
      <c r="B93" s="175"/>
      <c r="C93" s="274"/>
      <c r="D93" s="274"/>
      <c r="E93" s="295"/>
      <c r="F93" s="295"/>
      <c r="G93" s="295"/>
      <c r="H93" s="294"/>
      <c r="I93" s="294"/>
      <c r="J93" s="295"/>
      <c r="K93" s="295"/>
      <c r="L93" s="294"/>
      <c r="M93" s="294"/>
      <c r="N93" s="294"/>
      <c r="O93" s="294"/>
      <c r="P93" s="294"/>
      <c r="Q93" s="199"/>
    </row>
    <row r="94" spans="1:17" ht="15" customHeight="1">
      <c r="A94" s="173"/>
      <c r="B94" s="175"/>
      <c r="C94" s="274"/>
      <c r="D94" s="274"/>
      <c r="E94" s="294"/>
      <c r="F94" s="295"/>
      <c r="G94" s="295"/>
      <c r="H94" s="294"/>
      <c r="I94" s="294"/>
      <c r="J94" s="295"/>
      <c r="K94" s="295"/>
      <c r="L94" s="294"/>
      <c r="M94" s="294"/>
      <c r="N94" s="294"/>
      <c r="O94" s="294"/>
      <c r="P94" s="294"/>
      <c r="Q94" s="184"/>
    </row>
    <row r="95" spans="1:17" ht="15" customHeight="1">
      <c r="A95" s="363" t="s">
        <v>2</v>
      </c>
      <c r="B95" s="36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>
        <f>SUM(N87:N94)</f>
        <v>51213</v>
      </c>
      <c r="O95" s="25">
        <f>SUM(O87:O94)</f>
        <v>55169</v>
      </c>
      <c r="P95" s="25">
        <v>22757</v>
      </c>
      <c r="Q95" s="184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6" ht="15" customHeight="1">
      <c r="A97" s="19"/>
      <c r="B97" s="19"/>
      <c r="C97" s="20"/>
      <c r="D97" s="20"/>
      <c r="E97" s="20"/>
      <c r="F97" s="20"/>
      <c r="G97" s="20"/>
      <c r="H97" s="20"/>
      <c r="I97" s="21"/>
      <c r="J97" s="21"/>
      <c r="K97" s="21"/>
      <c r="L97" s="21"/>
      <c r="M97" s="12"/>
      <c r="N97" s="12"/>
      <c r="O97" s="12"/>
      <c r="P97" s="12"/>
    </row>
    <row r="98" spans="1:16" ht="15" customHeight="1">
      <c r="A98" s="19"/>
      <c r="B98" s="19"/>
      <c r="C98" s="20"/>
      <c r="D98" s="20"/>
      <c r="E98" s="20"/>
      <c r="F98" s="20"/>
      <c r="G98" s="20"/>
      <c r="H98" s="20"/>
      <c r="I98" s="21"/>
      <c r="J98" s="21"/>
      <c r="K98" s="21"/>
      <c r="L98" s="21"/>
      <c r="M98" s="12"/>
      <c r="N98" s="12"/>
      <c r="O98" s="12"/>
      <c r="P98" s="12"/>
    </row>
    <row r="99" spans="1:17" ht="15" customHeight="1">
      <c r="A99" s="367" t="s">
        <v>125</v>
      </c>
      <c r="B99" s="367"/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27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31">
    <mergeCell ref="Q72:Q74"/>
    <mergeCell ref="A59:A60"/>
    <mergeCell ref="Q80:Q82"/>
    <mergeCell ref="A95:B95"/>
    <mergeCell ref="A82:B82"/>
    <mergeCell ref="A85:A86"/>
    <mergeCell ref="B85:B86"/>
    <mergeCell ref="Q57:Q61"/>
    <mergeCell ref="Q63:Q66"/>
    <mergeCell ref="Q67:Q70"/>
    <mergeCell ref="Q76:Q79"/>
    <mergeCell ref="L1:O1"/>
    <mergeCell ref="A5:A6"/>
    <mergeCell ref="B5:B6"/>
    <mergeCell ref="A2:O2"/>
    <mergeCell ref="I1:K1"/>
    <mergeCell ref="A72:A73"/>
    <mergeCell ref="B72:B73"/>
    <mergeCell ref="A31:A32"/>
    <mergeCell ref="B31:B32"/>
    <mergeCell ref="A41:B41"/>
    <mergeCell ref="A99:P99"/>
    <mergeCell ref="A15:B15"/>
    <mergeCell ref="A18:A19"/>
    <mergeCell ref="B18:B19"/>
    <mergeCell ref="A28:B28"/>
    <mergeCell ref="B59:B60"/>
    <mergeCell ref="A69:B69"/>
    <mergeCell ref="A44:A45"/>
    <mergeCell ref="B44:B45"/>
    <mergeCell ref="A56:B5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80">
      <selection activeCell="P85" sqref="P85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128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126</v>
      </c>
    </row>
    <row r="4" spans="1:16" ht="15" customHeight="1">
      <c r="A4" s="219" t="s">
        <v>128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9">
        <v>2007</v>
      </c>
      <c r="D6" s="189">
        <v>2008</v>
      </c>
      <c r="E6" s="189">
        <v>2009</v>
      </c>
      <c r="F6" s="189">
        <v>2010</v>
      </c>
      <c r="G6" s="189">
        <v>2011</v>
      </c>
      <c r="H6" s="189">
        <v>2012</v>
      </c>
      <c r="I6" s="189">
        <v>2013</v>
      </c>
      <c r="J6" s="189">
        <v>2014</v>
      </c>
      <c r="K6" s="189">
        <v>2015</v>
      </c>
      <c r="L6" s="189">
        <v>2016</v>
      </c>
      <c r="M6" s="189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>
        <v>125</v>
      </c>
      <c r="O7" s="288">
        <f>'[1]LISTE CEKANJA  TAB 38 GOD 2019'!C183</f>
        <v>281</v>
      </c>
      <c r="P7" s="288"/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>
        <v>3</v>
      </c>
      <c r="O10" s="288">
        <f>'[1]LISTE CEKANJA  TAB 38 GOD 2019'!C186</f>
        <v>5</v>
      </c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>
        <v>108</v>
      </c>
      <c r="O11" s="288">
        <f>'[1]LISTE CEKANJA  TAB 38 GOD 2019'!C187</f>
        <v>58</v>
      </c>
      <c r="P11" s="288">
        <v>89</v>
      </c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/>
      <c r="O12" s="288"/>
      <c r="P12" s="288"/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f>SUM(N7:N14)</f>
        <v>236</v>
      </c>
      <c r="O15" s="166">
        <f>SUM(O7:O14)</f>
        <v>344</v>
      </c>
      <c r="P15" s="166">
        <v>89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248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19" t="s">
        <v>128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221"/>
      <c r="P17" s="221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8">
        <v>2007</v>
      </c>
      <c r="D19" s="188">
        <v>2008</v>
      </c>
      <c r="E19" s="188">
        <v>2009</v>
      </c>
      <c r="F19" s="188">
        <v>2010</v>
      </c>
      <c r="G19" s="188">
        <v>2011</v>
      </c>
      <c r="H19" s="188">
        <v>2012</v>
      </c>
      <c r="I19" s="188">
        <v>2013</v>
      </c>
      <c r="J19" s="188">
        <v>2014</v>
      </c>
      <c r="K19" s="188">
        <v>2015</v>
      </c>
      <c r="L19" s="188">
        <v>2016</v>
      </c>
      <c r="M19" s="189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>
        <v>377</v>
      </c>
      <c r="O20" s="288">
        <f>'[1]LISTE CEKANJA  TAB 38 GOD 2019'!D183</f>
        <v>324</v>
      </c>
      <c r="P20" s="288"/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/>
      <c r="O21" s="288"/>
      <c r="P21" s="288"/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>
        <v>19</v>
      </c>
      <c r="O23" s="288">
        <f>'[1]LISTE CEKANJA  TAB 38 GOD 2019'!D186</f>
        <v>23</v>
      </c>
      <c r="P23" s="288">
        <v>4</v>
      </c>
    </row>
    <row r="24" spans="1:16" ht="15" customHeight="1">
      <c r="A24" s="154">
        <v>5</v>
      </c>
      <c r="B24" s="155" t="s">
        <v>82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31</v>
      </c>
      <c r="O24" s="288">
        <f>'[1]LISTE CEKANJA  TAB 38 GOD 2019'!D187</f>
        <v>45</v>
      </c>
      <c r="P24" s="288">
        <v>52</v>
      </c>
    </row>
    <row r="25" spans="1:16" ht="15" customHeight="1">
      <c r="A25" s="154">
        <v>6</v>
      </c>
      <c r="B25" s="159" t="s">
        <v>76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/>
      <c r="O25" s="288"/>
      <c r="P25" s="288"/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>SUM(N20:N27)</f>
        <v>427</v>
      </c>
      <c r="O28" s="25">
        <f>SUM(O20:O27)</f>
        <v>392</v>
      </c>
      <c r="P28" s="25">
        <v>56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19" t="s">
        <v>128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221"/>
      <c r="P30" s="221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9">
        <v>2007</v>
      </c>
      <c r="D32" s="189">
        <v>2008</v>
      </c>
      <c r="E32" s="189">
        <v>2009</v>
      </c>
      <c r="F32" s="189">
        <v>2010</v>
      </c>
      <c r="G32" s="189">
        <v>2011</v>
      </c>
      <c r="H32" s="189">
        <v>2012</v>
      </c>
      <c r="I32" s="189">
        <v>2013</v>
      </c>
      <c r="J32" s="189">
        <v>2014</v>
      </c>
      <c r="K32" s="189">
        <v>2015</v>
      </c>
      <c r="L32" s="189">
        <v>2016</v>
      </c>
      <c r="M32" s="189">
        <v>2017</v>
      </c>
      <c r="N32" s="286">
        <v>2018</v>
      </c>
      <c r="O32" s="286">
        <v>2019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>
        <v>492</v>
      </c>
      <c r="O33" s="288">
        <f>'[1]LISTE CEKANJA  TAB 38 GOD 2019'!E183</f>
        <v>384</v>
      </c>
      <c r="P33" s="288"/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/>
      <c r="O34" s="288"/>
      <c r="P34" s="288"/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>
        <v>39</v>
      </c>
      <c r="O36" s="288">
        <f>'[1]LISTE CEKANJA  TAB 38 GOD 2019'!E186</f>
        <v>47</v>
      </c>
      <c r="P36" s="288">
        <v>16</v>
      </c>
    </row>
    <row r="37" spans="1:16" ht="15" customHeight="1">
      <c r="A37" s="154">
        <v>5</v>
      </c>
      <c r="B37" s="155" t="s">
        <v>82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>
        <v>53</v>
      </c>
      <c r="O37" s="288">
        <f>'[1]LISTE CEKANJA  TAB 38 GOD 2019'!E187</f>
        <v>45</v>
      </c>
      <c r="P37" s="288">
        <v>90</v>
      </c>
    </row>
    <row r="38" spans="1:16" ht="15" customHeight="1">
      <c r="A38" s="154">
        <v>6</v>
      </c>
      <c r="B38" s="159" t="s">
        <v>76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/>
      <c r="O38" s="288"/>
      <c r="P38" s="288"/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f>SUM(N33:N40)</f>
        <v>584</v>
      </c>
      <c r="O41" s="25">
        <f>SUM(O33:O40)</f>
        <v>476</v>
      </c>
      <c r="P41" s="25">
        <v>106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19" t="s">
        <v>128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221"/>
      <c r="P43" s="221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9">
        <v>2007</v>
      </c>
      <c r="D45" s="189">
        <v>2008</v>
      </c>
      <c r="E45" s="189">
        <v>2009</v>
      </c>
      <c r="F45" s="189">
        <v>2010</v>
      </c>
      <c r="G45" s="189">
        <v>2011</v>
      </c>
      <c r="H45" s="189">
        <v>2012</v>
      </c>
      <c r="I45" s="189">
        <v>2013</v>
      </c>
      <c r="J45" s="189">
        <v>2014</v>
      </c>
      <c r="K45" s="189">
        <v>2015</v>
      </c>
      <c r="L45" s="189">
        <v>2016</v>
      </c>
      <c r="M45" s="189">
        <v>2017</v>
      </c>
      <c r="N45" s="286">
        <v>2018</v>
      </c>
      <c r="O45" s="286">
        <v>2019</v>
      </c>
      <c r="P45" s="250">
        <v>2019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>
        <v>479</v>
      </c>
      <c r="O46" s="288">
        <f>'[1]LISTE CEKANJA  TAB 38 GOD 2019'!H183</f>
        <v>523</v>
      </c>
      <c r="P46" s="288"/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/>
      <c r="O47" s="288"/>
      <c r="P47" s="288"/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/>
      <c r="O48" s="288"/>
      <c r="P48" s="288"/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>
        <v>24</v>
      </c>
      <c r="O49" s="288">
        <f>'[1]LISTE CEKANJA  TAB 38 GOD 2019'!H186</f>
        <v>28</v>
      </c>
      <c r="P49" s="288">
        <v>1</v>
      </c>
    </row>
    <row r="50" spans="1:16" ht="15" customHeight="1">
      <c r="A50" s="154">
        <v>5</v>
      </c>
      <c r="B50" s="155" t="s">
        <v>82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>
        <v>75</v>
      </c>
      <c r="O50" s="288">
        <f>'[1]LISTE CEKANJA  TAB 38 GOD 2019'!H187</f>
        <v>44</v>
      </c>
      <c r="P50" s="288">
        <v>112</v>
      </c>
    </row>
    <row r="51" spans="1:16" ht="15" customHeight="1">
      <c r="A51" s="154">
        <v>6</v>
      </c>
      <c r="B51" s="159" t="s">
        <v>76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/>
      <c r="O51" s="288"/>
      <c r="P51" s="288"/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f>SUM(N46:N53)</f>
        <v>578</v>
      </c>
      <c r="O54" s="25">
        <f>SUM(O46:O53)</f>
        <v>595</v>
      </c>
      <c r="P54" s="25">
        <v>113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  <c r="Q55" s="374" t="s">
        <v>11</v>
      </c>
    </row>
    <row r="56" spans="1:17" ht="15" customHeight="1">
      <c r="A56" s="219" t="s">
        <v>128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221"/>
      <c r="P56" s="221"/>
      <c r="Q56" s="375"/>
    </row>
    <row r="57" spans="1:17" ht="15" customHeight="1">
      <c r="A57" s="364" t="s">
        <v>0</v>
      </c>
      <c r="B57" s="365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375"/>
    </row>
    <row r="58" spans="1:17" ht="15" customHeight="1">
      <c r="A58" s="363"/>
      <c r="B58" s="366"/>
      <c r="C58" s="189">
        <v>2007</v>
      </c>
      <c r="D58" s="189">
        <v>2008</v>
      </c>
      <c r="E58" s="189">
        <v>2009</v>
      </c>
      <c r="F58" s="189">
        <v>2010</v>
      </c>
      <c r="G58" s="189">
        <v>2011</v>
      </c>
      <c r="H58" s="189">
        <v>2012</v>
      </c>
      <c r="I58" s="189">
        <v>2013</v>
      </c>
      <c r="J58" s="189">
        <v>2014</v>
      </c>
      <c r="K58" s="189">
        <v>2015</v>
      </c>
      <c r="L58" s="189">
        <v>2016</v>
      </c>
      <c r="M58" s="189">
        <v>2017</v>
      </c>
      <c r="N58" s="286">
        <v>2018</v>
      </c>
      <c r="O58" s="286">
        <v>2019</v>
      </c>
      <c r="P58" s="240">
        <v>2020</v>
      </c>
      <c r="Q58" s="375"/>
    </row>
    <row r="59" spans="1:17" ht="15" customHeight="1">
      <c r="A59" s="173">
        <v>1</v>
      </c>
      <c r="B59" s="174" t="s">
        <v>78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>
        <f>N20/N33*100</f>
        <v>76.6260162601626</v>
      </c>
      <c r="O59" s="33">
        <f>O20/O33*100</f>
        <v>84.375</v>
      </c>
      <c r="P59" s="33"/>
      <c r="Q59" s="375"/>
    </row>
    <row r="60" spans="1:17" ht="15" customHeight="1">
      <c r="A60" s="173">
        <v>2</v>
      </c>
      <c r="B60" s="175" t="s">
        <v>79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97" t="s">
        <v>21</v>
      </c>
    </row>
    <row r="61" spans="1:17" ht="15" customHeight="1">
      <c r="A61" s="173">
        <v>3</v>
      </c>
      <c r="B61" s="175" t="s">
        <v>80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76" t="s">
        <v>140</v>
      </c>
    </row>
    <row r="62" spans="1:17" ht="15" customHeight="1">
      <c r="A62" s="173">
        <v>4</v>
      </c>
      <c r="B62" s="174" t="s">
        <v>81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>
        <f>N23/N36*100</f>
        <v>48.717948717948715</v>
      </c>
      <c r="O62" s="33">
        <f>O23/O36*100</f>
        <v>48.93617021276596</v>
      </c>
      <c r="P62" s="33">
        <v>25</v>
      </c>
      <c r="Q62" s="376"/>
    </row>
    <row r="63" spans="1:17" ht="15" customHeight="1">
      <c r="A63" s="173">
        <v>5</v>
      </c>
      <c r="B63" s="174" t="s">
        <v>82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f>N24/N37*100</f>
        <v>58.490566037735846</v>
      </c>
      <c r="O63" s="33">
        <f>O24/O37*100</f>
        <v>100</v>
      </c>
      <c r="P63" s="33">
        <v>57.77777777777777</v>
      </c>
      <c r="Q63" s="376"/>
    </row>
    <row r="64" spans="1:17" ht="15" customHeight="1">
      <c r="A64" s="173">
        <v>6</v>
      </c>
      <c r="B64" s="175" t="s">
        <v>76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76"/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f>N28/N41*100</f>
        <v>73.11643835616438</v>
      </c>
      <c r="O67" s="33">
        <f>O28/O41*100</f>
        <v>82.35294117647058</v>
      </c>
      <c r="P67" s="33">
        <v>52.83018867924528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  <c r="Q68" s="378"/>
    </row>
    <row r="69" spans="1:17" ht="15" customHeight="1">
      <c r="A69" s="219" t="s">
        <v>128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1"/>
      <c r="O69" s="221"/>
      <c r="P69" s="221"/>
      <c r="Q69" s="199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  <c r="Q70" s="370" t="s">
        <v>20</v>
      </c>
    </row>
    <row r="71" spans="1:17" ht="15" customHeight="1">
      <c r="A71" s="363"/>
      <c r="B71" s="366"/>
      <c r="C71" s="189">
        <v>2007</v>
      </c>
      <c r="D71" s="189">
        <v>2008</v>
      </c>
      <c r="E71" s="189">
        <v>2009</v>
      </c>
      <c r="F71" s="189">
        <v>2010</v>
      </c>
      <c r="G71" s="189">
        <v>2011</v>
      </c>
      <c r="H71" s="189">
        <v>2012</v>
      </c>
      <c r="I71" s="189">
        <v>2013</v>
      </c>
      <c r="J71" s="189">
        <v>2014</v>
      </c>
      <c r="K71" s="189">
        <v>2015</v>
      </c>
      <c r="L71" s="189">
        <v>2016</v>
      </c>
      <c r="M71" s="189">
        <v>2017</v>
      </c>
      <c r="N71" s="286">
        <v>2018</v>
      </c>
      <c r="O71" s="286">
        <v>2019</v>
      </c>
      <c r="P71" s="240">
        <v>2020</v>
      </c>
      <c r="Q71" s="371"/>
    </row>
    <row r="72" spans="1:17" ht="15" customHeight="1">
      <c r="A72" s="173">
        <v>1</v>
      </c>
      <c r="B72" s="174" t="s">
        <v>78</v>
      </c>
      <c r="C72" s="290"/>
      <c r="D72" s="291"/>
      <c r="E72" s="34"/>
      <c r="F72" s="34"/>
      <c r="G72" s="34"/>
      <c r="H72" s="34"/>
      <c r="I72" s="34"/>
      <c r="J72" s="34"/>
      <c r="K72" s="34"/>
      <c r="L72" s="34"/>
      <c r="M72" s="34"/>
      <c r="N72" s="34">
        <f>N85/N20</f>
        <v>138.16445623342176</v>
      </c>
      <c r="O72" s="34">
        <f>O85/O20</f>
        <v>115.45987654320987</v>
      </c>
      <c r="P72" s="34"/>
      <c r="Q72" s="371"/>
    </row>
    <row r="73" spans="1:17" ht="15" customHeight="1">
      <c r="A73" s="173">
        <v>2</v>
      </c>
      <c r="B73" s="175" t="s">
        <v>79</v>
      </c>
      <c r="C73" s="292"/>
      <c r="D73" s="291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200" t="s">
        <v>21</v>
      </c>
    </row>
    <row r="74" spans="1:17" ht="15" customHeight="1">
      <c r="A74" s="173">
        <v>3</v>
      </c>
      <c r="B74" s="175" t="s">
        <v>80</v>
      </c>
      <c r="C74" s="290"/>
      <c r="D74" s="29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71" t="s">
        <v>11</v>
      </c>
    </row>
    <row r="75" spans="1:17" ht="15" customHeight="1">
      <c r="A75" s="173">
        <v>4</v>
      </c>
      <c r="B75" s="174" t="s">
        <v>81</v>
      </c>
      <c r="C75" s="292"/>
      <c r="D75" s="291"/>
      <c r="E75" s="34"/>
      <c r="F75" s="34"/>
      <c r="G75" s="34"/>
      <c r="H75" s="34"/>
      <c r="I75" s="34"/>
      <c r="J75" s="34"/>
      <c r="K75" s="34"/>
      <c r="L75" s="34"/>
      <c r="M75" s="34"/>
      <c r="N75" s="34">
        <f>N88/N23</f>
        <v>66.73684210526316</v>
      </c>
      <c r="O75" s="34">
        <f>O88/O23</f>
        <v>46.65217391304348</v>
      </c>
      <c r="P75" s="34">
        <v>48</v>
      </c>
      <c r="Q75" s="371"/>
    </row>
    <row r="76" spans="1:17" ht="15" customHeight="1">
      <c r="A76" s="173">
        <v>5</v>
      </c>
      <c r="B76" s="174" t="s">
        <v>82</v>
      </c>
      <c r="C76" s="292"/>
      <c r="D76" s="291"/>
      <c r="E76" s="34"/>
      <c r="F76" s="34"/>
      <c r="G76" s="34"/>
      <c r="H76" s="34"/>
      <c r="I76" s="34"/>
      <c r="J76" s="34"/>
      <c r="K76" s="34"/>
      <c r="L76" s="34"/>
      <c r="M76" s="34"/>
      <c r="N76" s="34">
        <f>N89/N24</f>
        <v>294.35483870967744</v>
      </c>
      <c r="O76" s="34">
        <f>O89/O24</f>
        <v>604.6222222222223</v>
      </c>
      <c r="P76" s="34">
        <v>272.1923076923077</v>
      </c>
      <c r="Q76" s="371"/>
    </row>
    <row r="77" spans="1:17" ht="15" customHeight="1">
      <c r="A77" s="173">
        <v>6</v>
      </c>
      <c r="B77" s="175" t="s">
        <v>76</v>
      </c>
      <c r="C77" s="292"/>
      <c r="D77" s="29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71"/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2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2"/>
    </row>
    <row r="80" spans="1:17" ht="15" customHeight="1">
      <c r="A80" s="363" t="s">
        <v>2</v>
      </c>
      <c r="B80" s="363"/>
      <c r="C80" s="33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>
        <f>N93/N28</f>
        <v>146.3255269320843</v>
      </c>
      <c r="O80" s="34">
        <f>O93/O28</f>
        <v>167.5765306122449</v>
      </c>
      <c r="P80" s="34">
        <v>256.17857142857144</v>
      </c>
      <c r="Q80" s="373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99"/>
    </row>
    <row r="82" spans="1:17" ht="15" customHeight="1">
      <c r="A82" s="219" t="s">
        <v>128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1"/>
      <c r="O82" s="221"/>
      <c r="P82" s="221"/>
      <c r="Q82" s="199"/>
    </row>
    <row r="83" spans="1:17" ht="15" customHeight="1">
      <c r="A83" s="364" t="s">
        <v>0</v>
      </c>
      <c r="B83" s="365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224"/>
      <c r="P83" s="224"/>
      <c r="Q83" s="184"/>
    </row>
    <row r="84" spans="1:17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2018</v>
      </c>
      <c r="O84" s="286">
        <v>2019</v>
      </c>
      <c r="P84" s="286">
        <v>2020</v>
      </c>
      <c r="Q84" s="184"/>
    </row>
    <row r="85" spans="1:17" ht="15" customHeight="1">
      <c r="A85" s="173">
        <v>1</v>
      </c>
      <c r="B85" s="174" t="s">
        <v>78</v>
      </c>
      <c r="C85" s="293"/>
      <c r="D85" s="293"/>
      <c r="E85" s="294"/>
      <c r="F85" s="294"/>
      <c r="G85" s="294"/>
      <c r="H85" s="294"/>
      <c r="I85" s="294"/>
      <c r="J85" s="294"/>
      <c r="K85" s="294"/>
      <c r="L85" s="294"/>
      <c r="M85" s="294"/>
      <c r="N85" s="294">
        <v>52088</v>
      </c>
      <c r="O85" s="294">
        <f>'[1]LISTE CEKANJA  TAB 38 GOD 2019'!F183</f>
        <v>37409</v>
      </c>
      <c r="P85" s="294"/>
      <c r="Q85" s="184"/>
    </row>
    <row r="86" spans="1:17" ht="15" customHeight="1">
      <c r="A86" s="173">
        <v>2</v>
      </c>
      <c r="B86" s="175" t="s">
        <v>79</v>
      </c>
      <c r="C86" s="274"/>
      <c r="D86" s="27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185"/>
    </row>
    <row r="87" spans="1:17" ht="15" customHeight="1">
      <c r="A87" s="173">
        <v>3</v>
      </c>
      <c r="B87" s="175" t="s">
        <v>80</v>
      </c>
      <c r="C87" s="274"/>
      <c r="D87" s="27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01"/>
    </row>
    <row r="88" spans="1:17" ht="15" customHeight="1">
      <c r="A88" s="173">
        <v>4</v>
      </c>
      <c r="B88" s="174" t="s">
        <v>81</v>
      </c>
      <c r="C88" s="274"/>
      <c r="D88" s="274"/>
      <c r="E88" s="294"/>
      <c r="F88" s="294"/>
      <c r="G88" s="294"/>
      <c r="H88" s="294"/>
      <c r="I88" s="294"/>
      <c r="J88" s="294"/>
      <c r="K88" s="294"/>
      <c r="L88" s="294"/>
      <c r="M88" s="294"/>
      <c r="N88" s="294">
        <v>1268</v>
      </c>
      <c r="O88" s="294">
        <f>'[1]LISTE CEKANJA  TAB 38 GOD 2019'!F186</f>
        <v>1073</v>
      </c>
      <c r="P88" s="294">
        <v>192</v>
      </c>
      <c r="Q88" s="184"/>
    </row>
    <row r="89" spans="1:17" ht="15" customHeight="1">
      <c r="A89" s="173">
        <v>5</v>
      </c>
      <c r="B89" s="174" t="s">
        <v>82</v>
      </c>
      <c r="C89" s="274"/>
      <c r="D89" s="274"/>
      <c r="E89" s="295"/>
      <c r="F89" s="295"/>
      <c r="G89" s="295"/>
      <c r="H89" s="294"/>
      <c r="I89" s="294"/>
      <c r="J89" s="295"/>
      <c r="K89" s="295"/>
      <c r="L89" s="294"/>
      <c r="M89" s="294"/>
      <c r="N89" s="294">
        <v>9125</v>
      </c>
      <c r="O89" s="294">
        <f>'[1]LISTE CEKANJA  TAB 38 GOD 2019'!F187</f>
        <v>27208</v>
      </c>
      <c r="P89" s="294">
        <v>14154</v>
      </c>
      <c r="Q89" s="184"/>
    </row>
    <row r="90" spans="1:17" ht="15" customHeight="1">
      <c r="A90" s="173">
        <v>6</v>
      </c>
      <c r="B90" s="175" t="s">
        <v>76</v>
      </c>
      <c r="C90" s="274"/>
      <c r="D90" s="274"/>
      <c r="E90" s="295"/>
      <c r="F90" s="295"/>
      <c r="G90" s="295"/>
      <c r="H90" s="294"/>
      <c r="I90" s="294"/>
      <c r="J90" s="295"/>
      <c r="K90" s="295"/>
      <c r="L90" s="294"/>
      <c r="M90" s="294"/>
      <c r="N90" s="294"/>
      <c r="O90" s="294"/>
      <c r="P90" s="294"/>
      <c r="Q90" s="184"/>
    </row>
    <row r="91" spans="1:17" ht="15" customHeight="1">
      <c r="A91" s="173"/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94"/>
      <c r="P91" s="294"/>
      <c r="Q91" s="199"/>
    </row>
    <row r="92" spans="1:17" ht="15" customHeight="1">
      <c r="A92" s="173"/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94"/>
      <c r="P92" s="294"/>
      <c r="Q92" s="184"/>
    </row>
    <row r="93" spans="1:17" ht="15" customHeight="1">
      <c r="A93" s="363" t="s">
        <v>2</v>
      </c>
      <c r="B93" s="36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>
        <f>SUM(N85:N92)</f>
        <v>62481</v>
      </c>
      <c r="O93" s="25">
        <f>SUM(O85:O92)</f>
        <v>65690</v>
      </c>
      <c r="P93" s="25">
        <v>14346</v>
      </c>
      <c r="Q93" s="184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367" t="s">
        <v>127</v>
      </c>
      <c r="B96" s="367"/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12"/>
    </row>
    <row r="97" spans="1:17" ht="15" customHeight="1">
      <c r="A97" s="367"/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214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31">
    <mergeCell ref="Q55:Q59"/>
    <mergeCell ref="Q61:Q64"/>
    <mergeCell ref="Q65:Q68"/>
    <mergeCell ref="Q70:Q72"/>
    <mergeCell ref="Q74:Q77"/>
    <mergeCell ref="Q78:Q80"/>
    <mergeCell ref="A93:B93"/>
    <mergeCell ref="A80:B80"/>
    <mergeCell ref="A83:A84"/>
    <mergeCell ref="B83:B84"/>
    <mergeCell ref="A57:A58"/>
    <mergeCell ref="B57:B58"/>
    <mergeCell ref="A31:A32"/>
    <mergeCell ref="B31:B32"/>
    <mergeCell ref="A41:B41"/>
    <mergeCell ref="A67:B67"/>
    <mergeCell ref="A96:O97"/>
    <mergeCell ref="A70:A71"/>
    <mergeCell ref="B70:B71"/>
    <mergeCell ref="A44:A45"/>
    <mergeCell ref="B44:B45"/>
    <mergeCell ref="A54:B54"/>
    <mergeCell ref="A18:A19"/>
    <mergeCell ref="B18:B19"/>
    <mergeCell ref="A28:B28"/>
    <mergeCell ref="A2:P2"/>
    <mergeCell ref="I1:K1"/>
    <mergeCell ref="L1:O1"/>
    <mergeCell ref="A5:A6"/>
    <mergeCell ref="B5:B6"/>
    <mergeCell ref="A15:B1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6">
      <selection activeCell="O87" sqref="O87:P87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6" ht="16.5">
      <c r="A2" s="368" t="s">
        <v>175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 t="s">
        <v>131</v>
      </c>
      <c r="P3" s="216" t="s">
        <v>131</v>
      </c>
    </row>
    <row r="4" spans="1:16" ht="15" customHeight="1">
      <c r="A4" s="219" t="s">
        <v>133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9">
        <v>2007</v>
      </c>
      <c r="D6" s="189">
        <v>2008</v>
      </c>
      <c r="E6" s="189">
        <v>2009</v>
      </c>
      <c r="F6" s="189">
        <v>2010</v>
      </c>
      <c r="G6" s="189">
        <v>2011</v>
      </c>
      <c r="H6" s="189">
        <v>2012</v>
      </c>
      <c r="I6" s="189">
        <v>2013</v>
      </c>
      <c r="J6" s="189">
        <v>2014</v>
      </c>
      <c r="K6" s="189">
        <v>2015</v>
      </c>
      <c r="L6" s="189">
        <v>2016</v>
      </c>
      <c r="M6" s="189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>
        <v>42</v>
      </c>
      <c r="O7" s="288">
        <f>'[1]LISTE CEKANJA  TAB 38 GOD 2019'!C199</f>
        <v>152</v>
      </c>
      <c r="P7" s="288">
        <v>555</v>
      </c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>
        <f>'[1]LISTE CEKANJA  TAB 38 GOD 2019'!C200</f>
        <v>16</v>
      </c>
      <c r="P8" s="288">
        <v>2</v>
      </c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/>
      <c r="O10" s="288">
        <f>'[1]LISTE CEKANJA  TAB 38 GOD 2019'!C202</f>
        <v>7</v>
      </c>
      <c r="P10" s="288">
        <v>1</v>
      </c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>
        <v>183</v>
      </c>
      <c r="O11" s="288">
        <f>'[1]LISTE CEKANJA  TAB 38 GOD 2019'!C203</f>
        <v>70</v>
      </c>
      <c r="P11" s="288">
        <v>82</v>
      </c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/>
      <c r="O12" s="288"/>
      <c r="P12" s="288"/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>
        <f>SUM(N7:N14)</f>
        <v>225</v>
      </c>
      <c r="O15" s="166">
        <f>SUM(O7:O14)</f>
        <v>245</v>
      </c>
      <c r="P15" s="166">
        <v>640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19" t="s">
        <v>133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221"/>
      <c r="P17" s="221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8">
        <v>2007</v>
      </c>
      <c r="D19" s="188">
        <v>2008</v>
      </c>
      <c r="E19" s="188">
        <v>2009</v>
      </c>
      <c r="F19" s="188">
        <v>2010</v>
      </c>
      <c r="G19" s="188">
        <v>2011</v>
      </c>
      <c r="H19" s="188">
        <v>2012</v>
      </c>
      <c r="I19" s="188">
        <v>2013</v>
      </c>
      <c r="J19" s="188">
        <v>2014</v>
      </c>
      <c r="K19" s="188">
        <v>2015</v>
      </c>
      <c r="L19" s="188">
        <v>2016</v>
      </c>
      <c r="M19" s="189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>
        <v>489</v>
      </c>
      <c r="O20" s="288">
        <f>'[1]LISTE CEKANJA  TAB 38 GOD 2019'!D199</f>
        <v>432</v>
      </c>
      <c r="P20" s="288">
        <v>385</v>
      </c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>
        <v>22</v>
      </c>
      <c r="O21" s="288">
        <f>'[1]LISTE CEKANJA  TAB 38 GOD 2019'!D200</f>
        <v>16</v>
      </c>
      <c r="P21" s="288">
        <v>10</v>
      </c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>
        <v>35</v>
      </c>
      <c r="O23" s="288">
        <f>'[1]LISTE CEKANJA  TAB 38 GOD 2019'!D202</f>
        <v>15</v>
      </c>
      <c r="P23" s="288">
        <v>13</v>
      </c>
    </row>
    <row r="24" spans="1:16" ht="15" customHeight="1">
      <c r="A24" s="154">
        <v>5</v>
      </c>
      <c r="B24" s="155" t="s">
        <v>82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186</v>
      </c>
      <c r="O24" s="288">
        <f>'[1]LISTE CEKANJA  TAB 38 GOD 2019'!D203</f>
        <v>182</v>
      </c>
      <c r="P24" s="288">
        <v>172</v>
      </c>
    </row>
    <row r="25" spans="1:16" ht="15" customHeight="1">
      <c r="A25" s="154">
        <v>6</v>
      </c>
      <c r="B25" s="159" t="s">
        <v>76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/>
      <c r="O25" s="288"/>
      <c r="P25" s="288">
        <v>8</v>
      </c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f>SUM(N20:N27)</f>
        <v>732</v>
      </c>
      <c r="O28" s="25">
        <f>SUM(O20:O27)</f>
        <v>645</v>
      </c>
      <c r="P28" s="25">
        <v>588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19" t="s">
        <v>133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221"/>
      <c r="P30" s="221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9">
        <v>2007</v>
      </c>
      <c r="D32" s="189">
        <v>2008</v>
      </c>
      <c r="E32" s="189">
        <v>2009</v>
      </c>
      <c r="F32" s="189">
        <v>2010</v>
      </c>
      <c r="G32" s="189">
        <v>2011</v>
      </c>
      <c r="H32" s="189">
        <v>2012</v>
      </c>
      <c r="I32" s="189">
        <v>2013</v>
      </c>
      <c r="J32" s="189">
        <v>2014</v>
      </c>
      <c r="K32" s="189">
        <v>2015</v>
      </c>
      <c r="L32" s="189">
        <v>2016</v>
      </c>
      <c r="M32" s="189">
        <v>2017</v>
      </c>
      <c r="N32" s="286">
        <v>2018</v>
      </c>
      <c r="O32" s="286">
        <v>2019</v>
      </c>
      <c r="P32" s="286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>
        <v>850</v>
      </c>
      <c r="O33" s="288">
        <f>'[1]LISTE CEKANJA  TAB 38 GOD 2019'!E199</f>
        <v>782</v>
      </c>
      <c r="P33" s="288">
        <v>573</v>
      </c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>
        <v>263</v>
      </c>
      <c r="O34" s="288">
        <f>'[1]LISTE CEKANJA  TAB 38 GOD 2019'!E200</f>
        <v>378</v>
      </c>
      <c r="P34" s="288">
        <v>167</v>
      </c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>
        <v>284</v>
      </c>
      <c r="O36" s="288">
        <f>'[1]LISTE CEKANJA  TAB 38 GOD 2019'!E202</f>
        <v>281</v>
      </c>
      <c r="P36" s="288">
        <v>106</v>
      </c>
    </row>
    <row r="37" spans="1:16" ht="15" customHeight="1">
      <c r="A37" s="154">
        <v>5</v>
      </c>
      <c r="B37" s="155" t="s">
        <v>82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>
        <v>265</v>
      </c>
      <c r="O37" s="288">
        <f>'[1]LISTE CEKANJA  TAB 38 GOD 2019'!E203</f>
        <v>182</v>
      </c>
      <c r="P37" s="288">
        <v>239</v>
      </c>
    </row>
    <row r="38" spans="1:16" ht="15" customHeight="1">
      <c r="A38" s="154">
        <v>6</v>
      </c>
      <c r="B38" s="159" t="s">
        <v>76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>
        <v>33</v>
      </c>
      <c r="O38" s="288">
        <f>'[1]LISTE CEKANJA  TAB 38 GOD 2019'!E204</f>
        <v>178</v>
      </c>
      <c r="P38" s="288">
        <v>151</v>
      </c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f>SUM(N33:N40)</f>
        <v>1695</v>
      </c>
      <c r="O41" s="25">
        <f>SUM(O33:O40)</f>
        <v>1801</v>
      </c>
      <c r="P41" s="25">
        <v>1236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19" t="s">
        <v>133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221"/>
      <c r="P43" s="221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9">
        <v>2007</v>
      </c>
      <c r="D45" s="189">
        <v>2008</v>
      </c>
      <c r="E45" s="189">
        <v>2009</v>
      </c>
      <c r="F45" s="189">
        <v>2010</v>
      </c>
      <c r="G45" s="189">
        <v>2011</v>
      </c>
      <c r="H45" s="189">
        <v>2012</v>
      </c>
      <c r="I45" s="189">
        <v>2013</v>
      </c>
      <c r="J45" s="189">
        <v>2014</v>
      </c>
      <c r="K45" s="189">
        <v>2015</v>
      </c>
      <c r="L45" s="189">
        <v>2016</v>
      </c>
      <c r="M45" s="189">
        <v>2017</v>
      </c>
      <c r="N45" s="286">
        <v>2018</v>
      </c>
      <c r="O45" s="286">
        <v>2019</v>
      </c>
      <c r="P45" s="286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>
        <v>519</v>
      </c>
      <c r="O46" s="288">
        <f>'[1]LISTE CEKANJA  TAB 38 GOD 2019'!H199</f>
        <v>583</v>
      </c>
      <c r="P46" s="288">
        <v>682</v>
      </c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>
        <v>285</v>
      </c>
      <c r="O47" s="288">
        <f>'[1]LISTE CEKANJA  TAB 38 GOD 2019'!H200</f>
        <v>35</v>
      </c>
      <c r="P47" s="288">
        <v>4</v>
      </c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/>
      <c r="O48" s="288"/>
      <c r="P48" s="288"/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>
        <v>5</v>
      </c>
      <c r="O49" s="288">
        <f>'[1]LISTE CEKANJA  TAB 38 GOD 2019'!H202</f>
        <v>23</v>
      </c>
      <c r="P49" s="288">
        <v>7</v>
      </c>
    </row>
    <row r="50" spans="1:16" ht="15" customHeight="1">
      <c r="A50" s="154">
        <v>5</v>
      </c>
      <c r="B50" s="155" t="s">
        <v>82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>
        <v>131</v>
      </c>
      <c r="O50" s="288">
        <f>'[1]LISTE CEKANJA  TAB 38 GOD 2019'!H203</f>
        <v>180</v>
      </c>
      <c r="P50" s="288">
        <v>212</v>
      </c>
    </row>
    <row r="51" spans="1:16" ht="15" customHeight="1">
      <c r="A51" s="154">
        <v>6</v>
      </c>
      <c r="B51" s="159" t="s">
        <v>76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/>
      <c r="O51" s="288"/>
      <c r="P51" s="288">
        <v>4</v>
      </c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>
        <f>SUM(N46:N53)</f>
        <v>940</v>
      </c>
      <c r="O54" s="25">
        <f>SUM(O46:O53)</f>
        <v>821</v>
      </c>
      <c r="P54" s="25">
        <v>909</v>
      </c>
    </row>
    <row r="55" spans="1:16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</row>
    <row r="56" spans="1:16" ht="15" customHeight="1">
      <c r="A56" s="219" t="s">
        <v>133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221"/>
      <c r="P56" s="221"/>
    </row>
    <row r="57" spans="1:16" ht="15" customHeight="1">
      <c r="A57" s="364" t="s">
        <v>0</v>
      </c>
      <c r="B57" s="365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</row>
    <row r="58" spans="1:16" ht="15" customHeight="1">
      <c r="A58" s="363"/>
      <c r="B58" s="366"/>
      <c r="C58" s="189">
        <v>2007</v>
      </c>
      <c r="D58" s="189">
        <v>2008</v>
      </c>
      <c r="E58" s="189">
        <v>2009</v>
      </c>
      <c r="F58" s="189">
        <v>2010</v>
      </c>
      <c r="G58" s="189">
        <v>2011</v>
      </c>
      <c r="H58" s="189">
        <v>2012</v>
      </c>
      <c r="I58" s="189">
        <v>2013</v>
      </c>
      <c r="J58" s="189">
        <v>2014</v>
      </c>
      <c r="K58" s="189">
        <v>2015</v>
      </c>
      <c r="L58" s="189">
        <v>2016</v>
      </c>
      <c r="M58" s="189">
        <v>2017</v>
      </c>
      <c r="N58" s="286">
        <v>2018</v>
      </c>
      <c r="O58" s="286">
        <v>2019</v>
      </c>
      <c r="P58" s="240">
        <v>2020</v>
      </c>
    </row>
    <row r="59" spans="1:16" ht="15" customHeight="1">
      <c r="A59" s="173">
        <v>1</v>
      </c>
      <c r="B59" s="174" t="s">
        <v>78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>
        <f>N20/N33*100</f>
        <v>57.529411764705884</v>
      </c>
      <c r="O59" s="33">
        <f>O20/O33*100</f>
        <v>55.24296675191815</v>
      </c>
      <c r="P59" s="33">
        <v>67.19022687609075</v>
      </c>
    </row>
    <row r="60" spans="1:16" ht="15" customHeight="1">
      <c r="A60" s="173">
        <v>2</v>
      </c>
      <c r="B60" s="175" t="s">
        <v>79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>
        <f>N21/N34*100</f>
        <v>8.365019011406844</v>
      </c>
      <c r="O60" s="33">
        <f>O21/O34*100</f>
        <v>4.232804232804233</v>
      </c>
      <c r="P60" s="33">
        <v>5.9880239520958085</v>
      </c>
    </row>
    <row r="61" spans="1:16" ht="15" customHeight="1">
      <c r="A61" s="173">
        <v>3</v>
      </c>
      <c r="B61" s="175" t="s">
        <v>80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15" customHeight="1">
      <c r="A62" s="173">
        <v>4</v>
      </c>
      <c r="B62" s="174" t="s">
        <v>81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>
        <f>N23/N36*100</f>
        <v>12.323943661971832</v>
      </c>
      <c r="O62" s="33">
        <f>O23/O36*100</f>
        <v>5.338078291814947</v>
      </c>
      <c r="P62" s="33">
        <v>12.264150943396226</v>
      </c>
    </row>
    <row r="63" spans="1:16" ht="15" customHeight="1">
      <c r="A63" s="173">
        <v>5</v>
      </c>
      <c r="B63" s="174" t="s">
        <v>82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f>N24/N37*100</f>
        <v>70.18867924528301</v>
      </c>
      <c r="O63" s="33">
        <f>O24/O37*100</f>
        <v>100</v>
      </c>
      <c r="P63" s="33">
        <v>71.96652719665272</v>
      </c>
    </row>
    <row r="64" spans="1:16" ht="15" customHeight="1">
      <c r="A64" s="173">
        <v>6</v>
      </c>
      <c r="B64" s="175" t="s">
        <v>76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>
        <v>5.298013245033113</v>
      </c>
    </row>
    <row r="65" spans="1:16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" customHeight="1">
      <c r="A67" s="363" t="s">
        <v>2</v>
      </c>
      <c r="B67" s="36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f>N28/N41*100</f>
        <v>43.1858407079646</v>
      </c>
      <c r="O67" s="33">
        <f>O28/O41*100</f>
        <v>35.81343697945586</v>
      </c>
      <c r="P67" s="33">
        <v>47.57281553398058</v>
      </c>
    </row>
    <row r="68" spans="1:16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</row>
    <row r="69" spans="1:16" ht="15" customHeight="1">
      <c r="A69" s="219" t="s">
        <v>133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1"/>
      <c r="O69" s="221"/>
      <c r="P69" s="221"/>
    </row>
    <row r="70" spans="1:16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</row>
    <row r="71" spans="1:16" ht="15" customHeight="1">
      <c r="A71" s="363"/>
      <c r="B71" s="366"/>
      <c r="C71" s="189">
        <v>2007</v>
      </c>
      <c r="D71" s="189">
        <v>2008</v>
      </c>
      <c r="E71" s="189">
        <v>2009</v>
      </c>
      <c r="F71" s="189">
        <v>2010</v>
      </c>
      <c r="G71" s="189">
        <v>2011</v>
      </c>
      <c r="H71" s="189">
        <v>2012</v>
      </c>
      <c r="I71" s="189">
        <v>2013</v>
      </c>
      <c r="J71" s="189">
        <v>2014</v>
      </c>
      <c r="K71" s="189">
        <v>2015</v>
      </c>
      <c r="L71" s="189">
        <v>2016</v>
      </c>
      <c r="M71" s="189">
        <v>2017</v>
      </c>
      <c r="N71" s="286">
        <v>2018</v>
      </c>
      <c r="O71" s="286">
        <v>2019</v>
      </c>
      <c r="P71" s="240">
        <v>2020</v>
      </c>
    </row>
    <row r="72" spans="1:16" ht="15" customHeight="1">
      <c r="A72" s="173">
        <v>1</v>
      </c>
      <c r="B72" s="174" t="s">
        <v>78</v>
      </c>
      <c r="C72" s="290"/>
      <c r="D72" s="291"/>
      <c r="E72" s="34"/>
      <c r="F72" s="34"/>
      <c r="G72" s="34"/>
      <c r="H72" s="34"/>
      <c r="I72" s="34"/>
      <c r="J72" s="34"/>
      <c r="K72" s="34"/>
      <c r="L72" s="34"/>
      <c r="M72" s="34"/>
      <c r="N72" s="34">
        <f>N85/N20</f>
        <v>64.2719836400818</v>
      </c>
      <c r="O72" s="34">
        <f>O85/O20</f>
        <v>90.16435185185185</v>
      </c>
      <c r="P72" s="34">
        <v>300</v>
      </c>
    </row>
    <row r="73" spans="1:16" ht="15" customHeight="1">
      <c r="A73" s="173">
        <v>2</v>
      </c>
      <c r="B73" s="175" t="s">
        <v>79</v>
      </c>
      <c r="C73" s="292"/>
      <c r="D73" s="291"/>
      <c r="E73" s="34"/>
      <c r="F73" s="34"/>
      <c r="G73" s="34"/>
      <c r="H73" s="34"/>
      <c r="I73" s="34"/>
      <c r="J73" s="34"/>
      <c r="K73" s="34"/>
      <c r="L73" s="34"/>
      <c r="M73" s="34"/>
      <c r="N73" s="34">
        <f>N86/N21</f>
        <v>15</v>
      </c>
      <c r="O73" s="34">
        <f>O86/O21</f>
        <v>39.5625</v>
      </c>
      <c r="P73" s="34">
        <v>63</v>
      </c>
    </row>
    <row r="74" spans="1:16" ht="15" customHeight="1">
      <c r="A74" s="173">
        <v>3</v>
      </c>
      <c r="B74" s="175" t="s">
        <v>80</v>
      </c>
      <c r="C74" s="290"/>
      <c r="D74" s="29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ht="15" customHeight="1">
      <c r="A75" s="173">
        <v>4</v>
      </c>
      <c r="B75" s="174" t="s">
        <v>81</v>
      </c>
      <c r="C75" s="292"/>
      <c r="D75" s="291"/>
      <c r="E75" s="34"/>
      <c r="F75" s="34"/>
      <c r="G75" s="34"/>
      <c r="H75" s="34"/>
      <c r="I75" s="34"/>
      <c r="J75" s="34"/>
      <c r="K75" s="34"/>
      <c r="L75" s="34"/>
      <c r="M75" s="34"/>
      <c r="N75" s="34">
        <f>N88/N23</f>
        <v>77.42857142857143</v>
      </c>
      <c r="O75" s="34">
        <f>O88/O23</f>
        <v>48.06666666666667</v>
      </c>
      <c r="P75" s="34">
        <v>58.61538461538461</v>
      </c>
    </row>
    <row r="76" spans="1:16" ht="15" customHeight="1">
      <c r="A76" s="173">
        <v>5</v>
      </c>
      <c r="B76" s="174" t="s">
        <v>82</v>
      </c>
      <c r="C76" s="292"/>
      <c r="D76" s="291"/>
      <c r="E76" s="34"/>
      <c r="F76" s="34"/>
      <c r="G76" s="34"/>
      <c r="H76" s="34"/>
      <c r="I76" s="34"/>
      <c r="J76" s="34"/>
      <c r="K76" s="34"/>
      <c r="L76" s="34"/>
      <c r="M76" s="34"/>
      <c r="N76" s="34">
        <f>N89/N24</f>
        <v>158.69892473118279</v>
      </c>
      <c r="O76" s="34">
        <f>O89/O24</f>
        <v>214.0934065934066</v>
      </c>
      <c r="P76" s="34">
        <v>127.21511627906976</v>
      </c>
    </row>
    <row r="77" spans="1:16" ht="15" customHeight="1">
      <c r="A77" s="173">
        <v>6</v>
      </c>
      <c r="B77" s="175" t="s">
        <v>76</v>
      </c>
      <c r="C77" s="292"/>
      <c r="D77" s="29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>
        <v>20</v>
      </c>
    </row>
    <row r="78" spans="1:16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ht="15" customHeight="1">
      <c r="A80" s="363" t="s">
        <v>2</v>
      </c>
      <c r="B80" s="363"/>
      <c r="C80" s="33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>
        <f>N93/N28</f>
        <v>87.4139344262295</v>
      </c>
      <c r="O80" s="34">
        <f>O93/O28</f>
        <v>122.89922480620154</v>
      </c>
      <c r="P80" s="34">
        <v>236.28061224489795</v>
      </c>
    </row>
    <row r="81" spans="1:16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5" customHeight="1">
      <c r="A82" s="219" t="s">
        <v>133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1"/>
      <c r="O82" s="221"/>
      <c r="P82" s="221"/>
    </row>
    <row r="83" spans="1:16" ht="15" customHeight="1">
      <c r="A83" s="364" t="s">
        <v>0</v>
      </c>
      <c r="B83" s="365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224"/>
      <c r="P83" s="224"/>
    </row>
    <row r="84" spans="1:16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2018</v>
      </c>
      <c r="O84" s="286">
        <v>2019</v>
      </c>
      <c r="P84" s="286">
        <v>2020</v>
      </c>
    </row>
    <row r="85" spans="1:16" ht="15" customHeight="1">
      <c r="A85" s="173">
        <v>1</v>
      </c>
      <c r="B85" s="174" t="s">
        <v>78</v>
      </c>
      <c r="C85" s="293">
        <v>0</v>
      </c>
      <c r="D85" s="293">
        <v>0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>
        <v>31429</v>
      </c>
      <c r="O85" s="294">
        <f>'[1]LISTE CEKANJA  TAB 38 GOD 2019'!F199</f>
        <v>38951</v>
      </c>
      <c r="P85" s="294">
        <v>115500</v>
      </c>
    </row>
    <row r="86" spans="1:16" ht="15" customHeight="1">
      <c r="A86" s="173">
        <v>2</v>
      </c>
      <c r="B86" s="175" t="s">
        <v>79</v>
      </c>
      <c r="C86" s="274"/>
      <c r="D86" s="274"/>
      <c r="E86" s="294"/>
      <c r="F86" s="294"/>
      <c r="G86" s="294"/>
      <c r="H86" s="294"/>
      <c r="I86" s="294"/>
      <c r="J86" s="294"/>
      <c r="K86" s="294"/>
      <c r="L86" s="294"/>
      <c r="M86" s="294"/>
      <c r="N86" s="294">
        <v>330</v>
      </c>
      <c r="O86" s="294">
        <f>'[1]LISTE CEKANJA  TAB 38 GOD 2019'!F200</f>
        <v>633</v>
      </c>
      <c r="P86" s="294">
        <v>630</v>
      </c>
    </row>
    <row r="87" spans="1:16" ht="15" customHeight="1">
      <c r="A87" s="173">
        <v>3</v>
      </c>
      <c r="B87" s="175" t="s">
        <v>80</v>
      </c>
      <c r="C87" s="274"/>
      <c r="D87" s="27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</row>
    <row r="88" spans="1:16" ht="15" customHeight="1">
      <c r="A88" s="173">
        <v>4</v>
      </c>
      <c r="B88" s="174" t="s">
        <v>81</v>
      </c>
      <c r="C88" s="274"/>
      <c r="D88" s="274"/>
      <c r="E88" s="294"/>
      <c r="F88" s="294"/>
      <c r="G88" s="294"/>
      <c r="H88" s="294"/>
      <c r="I88" s="294"/>
      <c r="J88" s="294"/>
      <c r="K88" s="294"/>
      <c r="L88" s="294"/>
      <c r="M88" s="294"/>
      <c r="N88" s="294">
        <v>2710</v>
      </c>
      <c r="O88" s="294">
        <f>'[1]LISTE CEKANJA  TAB 38 GOD 2019'!F202</f>
        <v>721</v>
      </c>
      <c r="P88" s="294">
        <v>762</v>
      </c>
    </row>
    <row r="89" spans="1:16" ht="15" customHeight="1">
      <c r="A89" s="173">
        <v>5</v>
      </c>
      <c r="B89" s="174" t="s">
        <v>82</v>
      </c>
      <c r="C89" s="274"/>
      <c r="D89" s="274"/>
      <c r="E89" s="295"/>
      <c r="F89" s="295"/>
      <c r="G89" s="295"/>
      <c r="H89" s="294"/>
      <c r="I89" s="294"/>
      <c r="J89" s="295"/>
      <c r="K89" s="295"/>
      <c r="L89" s="294"/>
      <c r="M89" s="294"/>
      <c r="N89" s="294">
        <v>29518</v>
      </c>
      <c r="O89" s="294">
        <f>'[1]LISTE CEKANJA  TAB 38 GOD 2019'!F203</f>
        <v>38965</v>
      </c>
      <c r="P89" s="294">
        <v>21881</v>
      </c>
    </row>
    <row r="90" spans="1:16" ht="15" customHeight="1">
      <c r="A90" s="173">
        <v>6</v>
      </c>
      <c r="B90" s="175" t="s">
        <v>76</v>
      </c>
      <c r="C90" s="274"/>
      <c r="D90" s="274"/>
      <c r="E90" s="295"/>
      <c r="F90" s="295"/>
      <c r="G90" s="295"/>
      <c r="H90" s="294"/>
      <c r="I90" s="294"/>
      <c r="J90" s="295"/>
      <c r="K90" s="295"/>
      <c r="L90" s="294"/>
      <c r="M90" s="294"/>
      <c r="N90" s="294"/>
      <c r="O90" s="294"/>
      <c r="P90" s="294">
        <v>160</v>
      </c>
    </row>
    <row r="91" spans="1:16" ht="15" customHeight="1">
      <c r="A91" s="173"/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94"/>
      <c r="P91" s="294"/>
    </row>
    <row r="92" spans="1:16" ht="15" customHeight="1">
      <c r="A92" s="173"/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94"/>
      <c r="P92" s="294"/>
    </row>
    <row r="93" spans="1:16" ht="15" customHeight="1">
      <c r="A93" s="363" t="s">
        <v>2</v>
      </c>
      <c r="B93" s="36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>
        <f>SUM(N85:N92)</f>
        <v>63987</v>
      </c>
      <c r="O93" s="25">
        <f>SUM(O85:O92)</f>
        <v>79270</v>
      </c>
      <c r="P93" s="25">
        <v>138933</v>
      </c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6" ht="15" customHeight="1">
      <c r="A97" s="367" t="s">
        <v>132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5">
    <mergeCell ref="A97:P97"/>
    <mergeCell ref="A67:B67"/>
    <mergeCell ref="A70:A71"/>
    <mergeCell ref="B70:B71"/>
    <mergeCell ref="A57:A58"/>
    <mergeCell ref="B57:B58"/>
    <mergeCell ref="A93:B93"/>
    <mergeCell ref="A80:B80"/>
    <mergeCell ref="A83:A84"/>
    <mergeCell ref="B83:B84"/>
    <mergeCell ref="A44:A45"/>
    <mergeCell ref="B44:B45"/>
    <mergeCell ref="A54:B54"/>
    <mergeCell ref="A18:A19"/>
    <mergeCell ref="B18:B19"/>
    <mergeCell ref="A28:B28"/>
    <mergeCell ref="A31:A32"/>
    <mergeCell ref="B31:B32"/>
    <mergeCell ref="A41:B41"/>
    <mergeCell ref="I1:K1"/>
    <mergeCell ref="L1:O1"/>
    <mergeCell ref="A5:A6"/>
    <mergeCell ref="B5:B6"/>
    <mergeCell ref="A2:P2"/>
    <mergeCell ref="A15:B1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70">
      <selection activeCell="O90" sqref="O90:P90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67"/>
      <c r="J1" s="67"/>
      <c r="K1" s="67"/>
      <c r="L1" s="67"/>
      <c r="M1" s="67"/>
      <c r="N1" s="67"/>
      <c r="O1" s="67"/>
      <c r="P1" s="67"/>
    </row>
    <row r="2" spans="1:17" ht="16.5">
      <c r="A2" s="368" t="s">
        <v>188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134</v>
      </c>
    </row>
    <row r="4" spans="1:16" ht="15" customHeight="1">
      <c r="A4" s="219" t="s">
        <v>137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9">
        <v>2007</v>
      </c>
      <c r="D6" s="189">
        <v>2008</v>
      </c>
      <c r="E6" s="189">
        <v>2009</v>
      </c>
      <c r="F6" s="189">
        <v>2010</v>
      </c>
      <c r="G6" s="189">
        <v>2011</v>
      </c>
      <c r="H6" s="189">
        <v>2012</v>
      </c>
      <c r="I6" s="189">
        <v>2013</v>
      </c>
      <c r="J6" s="189">
        <v>2014</v>
      </c>
      <c r="K6" s="189">
        <v>2015</v>
      </c>
      <c r="L6" s="189">
        <v>2016</v>
      </c>
      <c r="M6" s="189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/>
      <c r="O7" s="288"/>
      <c r="P7" s="288"/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>
        <v>1</v>
      </c>
      <c r="O10" s="288"/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>
        <v>635</v>
      </c>
      <c r="O11" s="288">
        <f>'[1]LISTE CEKANJA  TAB 38 GOD 2019'!C222</f>
        <v>184</v>
      </c>
      <c r="P11" s="288">
        <v>285</v>
      </c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/>
      <c r="O12" s="288"/>
      <c r="P12" s="288"/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>
        <v>636</v>
      </c>
      <c r="O15" s="166">
        <f>SUM(O7:O14)</f>
        <v>184</v>
      </c>
      <c r="P15" s="166">
        <v>285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19" t="s">
        <v>137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1"/>
      <c r="O17" s="221"/>
      <c r="P17" s="221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8">
        <v>2007</v>
      </c>
      <c r="D19" s="188">
        <v>2008</v>
      </c>
      <c r="E19" s="188">
        <v>2009</v>
      </c>
      <c r="F19" s="188">
        <v>2010</v>
      </c>
      <c r="G19" s="188">
        <v>2011</v>
      </c>
      <c r="H19" s="188">
        <v>2012</v>
      </c>
      <c r="I19" s="188">
        <v>2013</v>
      </c>
      <c r="J19" s="188">
        <v>2014</v>
      </c>
      <c r="K19" s="188">
        <v>2015</v>
      </c>
      <c r="L19" s="188">
        <v>2016</v>
      </c>
      <c r="M19" s="189">
        <v>2017</v>
      </c>
      <c r="N19" s="286">
        <v>2019</v>
      </c>
      <c r="O19" s="286">
        <v>2018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>
        <v>6</v>
      </c>
      <c r="O20" s="288"/>
      <c r="P20" s="288"/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/>
      <c r="O21" s="288"/>
      <c r="P21" s="288"/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/>
      <c r="O23" s="288"/>
      <c r="P23" s="288"/>
    </row>
    <row r="24" spans="1:16" ht="15" customHeight="1">
      <c r="A24" s="154">
        <v>5</v>
      </c>
      <c r="B24" s="155" t="s">
        <v>82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585</v>
      </c>
      <c r="O24" s="288">
        <f>'[1]LISTE CEKANJA  TAB 38 GOD 2019'!D222</f>
        <v>597</v>
      </c>
      <c r="P24" s="288">
        <v>214</v>
      </c>
    </row>
    <row r="25" spans="1:16" ht="15" customHeight="1">
      <c r="A25" s="154">
        <v>6</v>
      </c>
      <c r="B25" s="159" t="s">
        <v>76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/>
      <c r="O25" s="288"/>
      <c r="P25" s="288"/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v>591</v>
      </c>
      <c r="O28" s="25">
        <f>SUM(O20:O27)</f>
        <v>597</v>
      </c>
      <c r="P28" s="25">
        <v>214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19" t="s">
        <v>137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221"/>
      <c r="P30" s="221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9">
        <v>2007</v>
      </c>
      <c r="D32" s="189">
        <v>2008</v>
      </c>
      <c r="E32" s="189">
        <v>2009</v>
      </c>
      <c r="F32" s="189">
        <v>2010</v>
      </c>
      <c r="G32" s="189">
        <v>2011</v>
      </c>
      <c r="H32" s="189">
        <v>2012</v>
      </c>
      <c r="I32" s="189">
        <v>2013</v>
      </c>
      <c r="J32" s="189">
        <v>2014</v>
      </c>
      <c r="K32" s="189">
        <v>2015</v>
      </c>
      <c r="L32" s="189">
        <v>2016</v>
      </c>
      <c r="M32" s="189">
        <v>2017</v>
      </c>
      <c r="N32" s="286">
        <v>2019</v>
      </c>
      <c r="O32" s="286">
        <v>2018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>
        <v>12</v>
      </c>
      <c r="O33" s="288">
        <f>'[1]LISTE CEKANJA  TAB 38 GOD 2019'!E218</f>
        <v>3</v>
      </c>
      <c r="P33" s="288"/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/>
      <c r="O34" s="288"/>
      <c r="P34" s="288"/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>
        <v>78</v>
      </c>
      <c r="O36" s="288">
        <f>'[1]LISTE CEKANJA  TAB 38 GOD 2019'!E221</f>
        <v>2</v>
      </c>
      <c r="P36" s="288">
        <v>7</v>
      </c>
    </row>
    <row r="37" spans="1:16" ht="15" customHeight="1">
      <c r="A37" s="154">
        <v>5</v>
      </c>
      <c r="B37" s="155" t="s">
        <v>82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>
        <v>646</v>
      </c>
      <c r="O37" s="288">
        <f>'[1]LISTE CEKANJA  TAB 38 GOD 2019'!E222</f>
        <v>597</v>
      </c>
      <c r="P37" s="288">
        <v>241</v>
      </c>
    </row>
    <row r="38" spans="1:16" ht="15" customHeight="1">
      <c r="A38" s="154">
        <v>6</v>
      </c>
      <c r="B38" s="159" t="s">
        <v>76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/>
      <c r="O38" s="288"/>
      <c r="P38" s="288"/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v>736</v>
      </c>
      <c r="O41" s="25">
        <f>SUM(O33:O40)</f>
        <v>602</v>
      </c>
      <c r="P41" s="25">
        <v>248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19" t="s">
        <v>137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221"/>
      <c r="P43" s="221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9">
        <v>2007</v>
      </c>
      <c r="D45" s="189">
        <v>2008</v>
      </c>
      <c r="E45" s="189">
        <v>2009</v>
      </c>
      <c r="F45" s="189">
        <v>2010</v>
      </c>
      <c r="G45" s="189">
        <v>2011</v>
      </c>
      <c r="H45" s="189">
        <v>2012</v>
      </c>
      <c r="I45" s="189">
        <v>2013</v>
      </c>
      <c r="J45" s="189">
        <v>2014</v>
      </c>
      <c r="K45" s="189">
        <v>2015</v>
      </c>
      <c r="L45" s="189">
        <v>2016</v>
      </c>
      <c r="M45" s="189">
        <v>2017</v>
      </c>
      <c r="N45" s="286">
        <v>2019</v>
      </c>
      <c r="O45" s="286">
        <v>2018</v>
      </c>
      <c r="P45" s="250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>
        <v>5</v>
      </c>
      <c r="O46" s="288"/>
      <c r="P46" s="288"/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/>
      <c r="O47" s="288"/>
      <c r="P47" s="288"/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/>
      <c r="O48" s="288"/>
      <c r="P48" s="288"/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/>
      <c r="O49" s="288"/>
      <c r="P49" s="288"/>
    </row>
    <row r="50" spans="1:16" ht="15" customHeight="1">
      <c r="A50" s="154">
        <v>5</v>
      </c>
      <c r="B50" s="155" t="s">
        <v>82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>
        <v>1</v>
      </c>
      <c r="O50" s="288">
        <f>'[1]LISTE CEKANJA  TAB 38 GOD 2019'!H222</f>
        <v>452</v>
      </c>
      <c r="P50" s="288">
        <v>346</v>
      </c>
    </row>
    <row r="51" spans="1:16" ht="15" customHeight="1">
      <c r="A51" s="154">
        <v>6</v>
      </c>
      <c r="B51" s="159" t="s">
        <v>76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/>
      <c r="O51" s="288"/>
      <c r="P51" s="288"/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>
        <v>6</v>
      </c>
      <c r="O54" s="25">
        <f>SUM(O46:O53)</f>
        <v>452</v>
      </c>
      <c r="P54" s="25">
        <v>346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  <c r="Q55" s="374" t="s">
        <v>11</v>
      </c>
    </row>
    <row r="56" spans="1:17" ht="15" customHeight="1">
      <c r="A56" s="219" t="s">
        <v>137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221"/>
      <c r="P56" s="221"/>
      <c r="Q56" s="375"/>
    </row>
    <row r="57" spans="1:17" ht="15" customHeight="1">
      <c r="A57" s="364" t="s">
        <v>0</v>
      </c>
      <c r="B57" s="365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375"/>
    </row>
    <row r="58" spans="1:17" ht="15" customHeight="1">
      <c r="A58" s="363"/>
      <c r="B58" s="366"/>
      <c r="C58" s="189">
        <v>2007</v>
      </c>
      <c r="D58" s="189">
        <v>2008</v>
      </c>
      <c r="E58" s="189">
        <v>2009</v>
      </c>
      <c r="F58" s="189">
        <v>2010</v>
      </c>
      <c r="G58" s="189">
        <v>2011</v>
      </c>
      <c r="H58" s="189">
        <v>2012</v>
      </c>
      <c r="I58" s="189">
        <v>2013</v>
      </c>
      <c r="J58" s="189">
        <v>2014</v>
      </c>
      <c r="K58" s="189">
        <v>2015</v>
      </c>
      <c r="L58" s="189">
        <v>2016</v>
      </c>
      <c r="M58" s="189">
        <v>2017</v>
      </c>
      <c r="N58" s="286">
        <v>2019</v>
      </c>
      <c r="O58" s="286">
        <v>2018</v>
      </c>
      <c r="P58" s="240">
        <v>2020</v>
      </c>
      <c r="Q58" s="375"/>
    </row>
    <row r="59" spans="1:17" ht="15" customHeight="1">
      <c r="A59" s="173">
        <v>1</v>
      </c>
      <c r="B59" s="174" t="s">
        <v>78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>
        <v>50</v>
      </c>
      <c r="O59" s="33"/>
      <c r="P59" s="33"/>
      <c r="Q59" s="375"/>
    </row>
    <row r="60" spans="1:17" ht="15" customHeight="1">
      <c r="A60" s="173">
        <v>2</v>
      </c>
      <c r="B60" s="175" t="s">
        <v>79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97" t="s">
        <v>21</v>
      </c>
    </row>
    <row r="61" spans="1:17" ht="15" customHeight="1">
      <c r="A61" s="173">
        <v>3</v>
      </c>
      <c r="B61" s="175" t="s">
        <v>80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76" t="s">
        <v>140</v>
      </c>
    </row>
    <row r="62" spans="1:17" ht="15" customHeight="1">
      <c r="A62" s="173">
        <v>4</v>
      </c>
      <c r="B62" s="174" t="s">
        <v>81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76"/>
    </row>
    <row r="63" spans="1:17" ht="15" customHeight="1">
      <c r="A63" s="173">
        <v>5</v>
      </c>
      <c r="B63" s="174" t="s">
        <v>82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v>90.55727554179566</v>
      </c>
      <c r="O63" s="33">
        <f>O24/O37*100</f>
        <v>100</v>
      </c>
      <c r="P63" s="33">
        <v>88.79668049792531</v>
      </c>
      <c r="Q63" s="376"/>
    </row>
    <row r="64" spans="1:17" ht="15" customHeight="1">
      <c r="A64" s="173">
        <v>6</v>
      </c>
      <c r="B64" s="175" t="s">
        <v>76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76"/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>
        <v>80.29891304347827</v>
      </c>
      <c r="O67" s="33">
        <f>O28/O41*100</f>
        <v>99.16943521594685</v>
      </c>
      <c r="P67" s="33">
        <v>86.29032258064517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  <c r="Q68" s="378"/>
    </row>
    <row r="69" spans="1:17" ht="15" customHeight="1">
      <c r="A69" s="219" t="s">
        <v>137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1"/>
      <c r="O69" s="221"/>
      <c r="P69" s="221"/>
      <c r="Q69" s="199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  <c r="Q70" s="370" t="s">
        <v>20</v>
      </c>
    </row>
    <row r="71" spans="1:17" ht="15" customHeight="1">
      <c r="A71" s="363"/>
      <c r="B71" s="366"/>
      <c r="C71" s="189">
        <v>2007</v>
      </c>
      <c r="D71" s="189">
        <v>2008</v>
      </c>
      <c r="E71" s="189">
        <v>2009</v>
      </c>
      <c r="F71" s="189">
        <v>2010</v>
      </c>
      <c r="G71" s="189">
        <v>2011</v>
      </c>
      <c r="H71" s="189">
        <v>2012</v>
      </c>
      <c r="I71" s="189">
        <v>2013</v>
      </c>
      <c r="J71" s="189">
        <v>2014</v>
      </c>
      <c r="K71" s="189">
        <v>2015</v>
      </c>
      <c r="L71" s="189">
        <v>2016</v>
      </c>
      <c r="M71" s="189">
        <v>2017</v>
      </c>
      <c r="N71" s="286">
        <v>2019</v>
      </c>
      <c r="O71" s="286">
        <v>2018</v>
      </c>
      <c r="P71" s="240">
        <v>2020</v>
      </c>
      <c r="Q71" s="371"/>
    </row>
    <row r="72" spans="1:17" ht="15" customHeight="1">
      <c r="A72" s="173">
        <v>1</v>
      </c>
      <c r="B72" s="174" t="s">
        <v>78</v>
      </c>
      <c r="C72" s="290"/>
      <c r="D72" s="291"/>
      <c r="E72" s="34"/>
      <c r="F72" s="34"/>
      <c r="G72" s="34"/>
      <c r="H72" s="34"/>
      <c r="I72" s="34"/>
      <c r="J72" s="34"/>
      <c r="K72" s="34"/>
      <c r="L72" s="34"/>
      <c r="M72" s="34"/>
      <c r="N72" s="34">
        <v>68.66666666666667</v>
      </c>
      <c r="O72" s="34"/>
      <c r="P72" s="34"/>
      <c r="Q72" s="371"/>
    </row>
    <row r="73" spans="1:17" ht="15" customHeight="1">
      <c r="A73" s="173">
        <v>2</v>
      </c>
      <c r="B73" s="175" t="s">
        <v>79</v>
      </c>
      <c r="C73" s="292"/>
      <c r="D73" s="291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200" t="s">
        <v>21</v>
      </c>
    </row>
    <row r="74" spans="1:17" ht="15" customHeight="1">
      <c r="A74" s="173">
        <v>3</v>
      </c>
      <c r="B74" s="175" t="s">
        <v>80</v>
      </c>
      <c r="C74" s="290"/>
      <c r="D74" s="29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71" t="s">
        <v>11</v>
      </c>
    </row>
    <row r="75" spans="1:17" ht="15" customHeight="1">
      <c r="A75" s="173">
        <v>4</v>
      </c>
      <c r="B75" s="174" t="s">
        <v>81</v>
      </c>
      <c r="C75" s="292"/>
      <c r="D75" s="291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71"/>
    </row>
    <row r="76" spans="1:17" ht="15" customHeight="1">
      <c r="A76" s="173">
        <v>5</v>
      </c>
      <c r="B76" s="174" t="s">
        <v>82</v>
      </c>
      <c r="C76" s="292"/>
      <c r="D76" s="291"/>
      <c r="E76" s="34"/>
      <c r="F76" s="34"/>
      <c r="G76" s="34"/>
      <c r="H76" s="34"/>
      <c r="I76" s="34"/>
      <c r="J76" s="34"/>
      <c r="K76" s="34"/>
      <c r="L76" s="34"/>
      <c r="M76" s="34"/>
      <c r="N76" s="34">
        <v>326.42051282051284</v>
      </c>
      <c r="O76" s="34">
        <f>O89/O24</f>
        <v>479.31993299832493</v>
      </c>
      <c r="P76" s="34">
        <v>223.76168224299064</v>
      </c>
      <c r="Q76" s="371"/>
    </row>
    <row r="77" spans="1:17" ht="15" customHeight="1">
      <c r="A77" s="173">
        <v>6</v>
      </c>
      <c r="B77" s="175" t="s">
        <v>76</v>
      </c>
      <c r="C77" s="292"/>
      <c r="D77" s="29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71"/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2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2"/>
    </row>
    <row r="80" spans="1:17" ht="15" customHeight="1">
      <c r="A80" s="363" t="s">
        <v>2</v>
      </c>
      <c r="B80" s="363"/>
      <c r="C80" s="33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>
        <v>323.8037225042301</v>
      </c>
      <c r="O80" s="34">
        <f>O93/O28</f>
        <v>479.31993299832493</v>
      </c>
      <c r="P80" s="34">
        <v>223.76168224299064</v>
      </c>
      <c r="Q80" s="373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99"/>
    </row>
    <row r="82" spans="1:17" ht="15" customHeight="1">
      <c r="A82" s="219" t="s">
        <v>137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1"/>
      <c r="O82" s="221"/>
      <c r="P82" s="221"/>
      <c r="Q82" s="199"/>
    </row>
    <row r="83" spans="1:17" ht="15" customHeight="1">
      <c r="A83" s="364" t="s">
        <v>0</v>
      </c>
      <c r="B83" s="365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224"/>
      <c r="P83" s="224"/>
      <c r="Q83" s="184"/>
    </row>
    <row r="84" spans="1:17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2019</v>
      </c>
      <c r="O84" s="286">
        <v>2018</v>
      </c>
      <c r="P84" s="286">
        <v>2020</v>
      </c>
      <c r="Q84" s="184"/>
    </row>
    <row r="85" spans="1:17" ht="15" customHeight="1">
      <c r="A85" s="173">
        <v>1</v>
      </c>
      <c r="B85" s="174" t="s">
        <v>78</v>
      </c>
      <c r="C85" s="293"/>
      <c r="D85" s="293"/>
      <c r="E85" s="294"/>
      <c r="F85" s="294"/>
      <c r="G85" s="294"/>
      <c r="H85" s="294"/>
      <c r="I85" s="294"/>
      <c r="J85" s="294"/>
      <c r="K85" s="294"/>
      <c r="L85" s="294"/>
      <c r="M85" s="294"/>
      <c r="N85" s="294">
        <v>412</v>
      </c>
      <c r="O85" s="294"/>
      <c r="P85" s="294"/>
      <c r="Q85" s="184"/>
    </row>
    <row r="86" spans="1:17" ht="15" customHeight="1">
      <c r="A86" s="173">
        <v>2</v>
      </c>
      <c r="B86" s="175" t="s">
        <v>79</v>
      </c>
      <c r="C86" s="274"/>
      <c r="D86" s="27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185"/>
    </row>
    <row r="87" spans="1:17" ht="15" customHeight="1">
      <c r="A87" s="173">
        <v>3</v>
      </c>
      <c r="B87" s="175" t="s">
        <v>80</v>
      </c>
      <c r="C87" s="274"/>
      <c r="D87" s="27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01"/>
    </row>
    <row r="88" spans="1:17" ht="15" customHeight="1">
      <c r="A88" s="173">
        <v>4</v>
      </c>
      <c r="B88" s="174" t="s">
        <v>81</v>
      </c>
      <c r="C88" s="274"/>
      <c r="D88" s="27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184"/>
    </row>
    <row r="89" spans="1:17" ht="15" customHeight="1">
      <c r="A89" s="173">
        <v>5</v>
      </c>
      <c r="B89" s="174" t="s">
        <v>82</v>
      </c>
      <c r="C89" s="274"/>
      <c r="D89" s="274"/>
      <c r="E89" s="295"/>
      <c r="F89" s="295"/>
      <c r="G89" s="295"/>
      <c r="H89" s="294"/>
      <c r="I89" s="294"/>
      <c r="J89" s="295"/>
      <c r="K89" s="295"/>
      <c r="L89" s="294"/>
      <c r="M89" s="294"/>
      <c r="N89" s="294">
        <v>190956</v>
      </c>
      <c r="O89" s="294">
        <f>'[1]LISTE CEKANJA  TAB 38 GOD 2019'!F222</f>
        <v>286154</v>
      </c>
      <c r="P89" s="294">
        <v>47885</v>
      </c>
      <c r="Q89" s="184"/>
    </row>
    <row r="90" spans="1:17" ht="15" customHeight="1">
      <c r="A90" s="173">
        <v>6</v>
      </c>
      <c r="B90" s="175" t="s">
        <v>76</v>
      </c>
      <c r="C90" s="274"/>
      <c r="D90" s="274"/>
      <c r="E90" s="295"/>
      <c r="F90" s="295"/>
      <c r="G90" s="295"/>
      <c r="H90" s="294"/>
      <c r="I90" s="294"/>
      <c r="J90" s="295"/>
      <c r="K90" s="295"/>
      <c r="L90" s="294"/>
      <c r="M90" s="294"/>
      <c r="N90" s="294"/>
      <c r="O90" s="294"/>
      <c r="P90" s="294"/>
      <c r="Q90" s="184"/>
    </row>
    <row r="91" spans="1:17" ht="15" customHeight="1">
      <c r="A91" s="173">
        <v>9</v>
      </c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94"/>
      <c r="P91" s="294"/>
      <c r="Q91" s="199"/>
    </row>
    <row r="92" spans="1:17" ht="15" customHeight="1">
      <c r="A92" s="173">
        <v>10</v>
      </c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94"/>
      <c r="P92" s="294"/>
      <c r="Q92" s="184"/>
    </row>
    <row r="93" spans="1:17" ht="15" customHeight="1">
      <c r="A93" s="363" t="s">
        <v>2</v>
      </c>
      <c r="B93" s="36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>
        <v>191368</v>
      </c>
      <c r="O93" s="25">
        <f>SUM(O85:O92)</f>
        <v>286154</v>
      </c>
      <c r="P93" s="25">
        <v>47885</v>
      </c>
      <c r="Q93" s="184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7" ht="15" customHeight="1">
      <c r="A97" s="367" t="s">
        <v>135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29">
    <mergeCell ref="Q78:Q80"/>
    <mergeCell ref="A93:B93"/>
    <mergeCell ref="A80:B80"/>
    <mergeCell ref="A83:A84"/>
    <mergeCell ref="B83:B84"/>
    <mergeCell ref="A97:P97"/>
    <mergeCell ref="Q55:Q59"/>
    <mergeCell ref="Q61:Q64"/>
    <mergeCell ref="Q65:Q68"/>
    <mergeCell ref="Q70:Q72"/>
    <mergeCell ref="Q74:Q77"/>
    <mergeCell ref="A67:B67"/>
    <mergeCell ref="A70:A71"/>
    <mergeCell ref="B70:B71"/>
    <mergeCell ref="A44:A45"/>
    <mergeCell ref="B44:B45"/>
    <mergeCell ref="A54:B54"/>
    <mergeCell ref="A28:B28"/>
    <mergeCell ref="A57:A58"/>
    <mergeCell ref="B57:B58"/>
    <mergeCell ref="A31:A32"/>
    <mergeCell ref="B31:B32"/>
    <mergeCell ref="A41:B41"/>
    <mergeCell ref="A5:A6"/>
    <mergeCell ref="B5:B6"/>
    <mergeCell ref="A2:P2"/>
    <mergeCell ref="A15:B15"/>
    <mergeCell ref="A18:A19"/>
    <mergeCell ref="B18:B19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89">
      <selection activeCell="G105" sqref="G105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6384" width="9.140625" style="14" customWidth="1"/>
  </cols>
  <sheetData>
    <row r="1" spans="9:16" ht="13.5">
      <c r="I1" s="67"/>
      <c r="J1" s="67"/>
      <c r="K1" s="67"/>
      <c r="L1" s="67"/>
      <c r="M1" s="67"/>
      <c r="N1" s="67"/>
      <c r="O1" s="67"/>
      <c r="P1" s="67"/>
    </row>
    <row r="2" spans="1:16" ht="16.5">
      <c r="A2" s="368" t="s">
        <v>189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 t="s">
        <v>134</v>
      </c>
      <c r="P3" s="216"/>
    </row>
    <row r="4" spans="1:16" ht="15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250">
        <v>2007</v>
      </c>
      <c r="D6" s="250">
        <v>2008</v>
      </c>
      <c r="E6" s="250">
        <v>2009</v>
      </c>
      <c r="F6" s="250">
        <v>2010</v>
      </c>
      <c r="G6" s="250">
        <v>2011</v>
      </c>
      <c r="H6" s="250">
        <v>2012</v>
      </c>
      <c r="I6" s="250">
        <v>2013</v>
      </c>
      <c r="J6" s="250">
        <v>2014</v>
      </c>
      <c r="K6" s="250">
        <v>2015</v>
      </c>
      <c r="L6" s="250">
        <v>2016</v>
      </c>
      <c r="M6" s="250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>
        <v>5430</v>
      </c>
      <c r="D7" s="23">
        <v>3290</v>
      </c>
      <c r="E7" s="23">
        <v>3853</v>
      </c>
      <c r="F7" s="23">
        <v>4700</v>
      </c>
      <c r="G7" s="23">
        <v>5988</v>
      </c>
      <c r="H7" s="23">
        <v>5936</v>
      </c>
      <c r="I7" s="23">
        <v>7806</v>
      </c>
      <c r="J7" s="23">
        <v>8692</v>
      </c>
      <c r="K7" s="23">
        <v>11209</v>
      </c>
      <c r="L7" s="23">
        <v>12889</v>
      </c>
      <c r="M7" s="23">
        <v>5445</v>
      </c>
      <c r="N7" s="328">
        <f>'[1]ТАБ 287'!N7+'[1]ТАБ 288'!N7+'[1]ТАБ 289'!N7+'[1]ТАБ 290'!N7+'[1]ТАБ 291'!N7+'[1]ТАБ 293'!N7+'[1]ТАБ 294'!N7+'[1]ТАБ 295'!N7+'[1]ТАБ 297'!N7+'[1]ТАБ 298'!N7+'[1]ТАБ 299'!N7+'[1]ТАБ 300'!N7+'[1]ТАБ 301'!N7</f>
        <v>4492</v>
      </c>
      <c r="O7" s="328">
        <f>'[1]ТАБ 287'!O7+'[1]ТАБ 288'!O7+'[1]ТАБ 289'!O7+'[1]ТАБ 290'!O7+'[1]ТАБ 291'!O7+'[1]ТАБ 293'!O7+'[1]ТАБ 294'!O7+'[1]ТАБ 295'!O7+'[1]ТАБ 297'!O7+'[1]ТАБ 298'!O7+'[1]ТАБ 299'!O7+'[1]ТАБ 300'!O7+'[1]ТАБ 301'!O7</f>
        <v>4276</v>
      </c>
      <c r="P7" s="328">
        <v>4169</v>
      </c>
    </row>
    <row r="8" spans="1:16" ht="15" customHeight="1">
      <c r="A8" s="154">
        <v>2</v>
      </c>
      <c r="B8" s="159" t="s">
        <v>79</v>
      </c>
      <c r="C8" s="23">
        <v>2453</v>
      </c>
      <c r="D8" s="23">
        <v>2972</v>
      </c>
      <c r="E8" s="23">
        <v>2884</v>
      </c>
      <c r="F8" s="23">
        <v>2035</v>
      </c>
      <c r="G8" s="23">
        <v>1370</v>
      </c>
      <c r="H8" s="23">
        <v>382</v>
      </c>
      <c r="I8" s="23">
        <v>415</v>
      </c>
      <c r="J8" s="23">
        <v>438</v>
      </c>
      <c r="K8" s="23">
        <v>375</v>
      </c>
      <c r="L8" s="23">
        <v>2983</v>
      </c>
      <c r="M8" s="23">
        <v>3586</v>
      </c>
      <c r="N8" s="328">
        <f>'[1]ТАБ 287'!N8+'[1]ТАБ 288'!N8+'[1]ТАБ 289'!N8+'[1]ТАБ 290'!N8+'[1]ТАБ 291'!N8+'[1]ТАБ 293'!N8+'[1]ТАБ 294'!N8+'[1]ТАБ 295'!N8+'[1]ТАБ 297'!N8+'[1]ТАБ 298'!N8+'[1]ТАБ 299'!N8+'[1]ТАБ 300'!N8+'[1]ТАБ 301'!N8</f>
        <v>4038</v>
      </c>
      <c r="O8" s="328">
        <f>'[1]ТАБ 287'!O8+'[1]ТАБ 288'!O8+'[1]ТАБ 289'!O8+'[1]ТАБ 290'!O8+'[1]ТАБ 291'!O8+'[1]ТАБ 293'!O8+'[1]ТАБ 294'!O8+'[1]ТАБ 295'!O8+'[1]ТАБ 297'!O8+'[1]ТАБ 298'!O8+'[1]ТАБ 299'!O8+'[1]ТАБ 300'!O8+'[1]ТАБ 301'!O8</f>
        <v>2540</v>
      </c>
      <c r="P8" s="328">
        <v>882</v>
      </c>
    </row>
    <row r="9" spans="1:16" ht="15" customHeight="1">
      <c r="A9" s="154">
        <v>3</v>
      </c>
      <c r="B9" s="159" t="s">
        <v>80</v>
      </c>
      <c r="C9" s="23">
        <v>850</v>
      </c>
      <c r="D9" s="23">
        <v>1217</v>
      </c>
      <c r="E9" s="23">
        <v>1372</v>
      </c>
      <c r="F9" s="23">
        <v>1624</v>
      </c>
      <c r="G9" s="23">
        <v>136</v>
      </c>
      <c r="H9" s="23">
        <v>257</v>
      </c>
      <c r="I9" s="23">
        <v>248</v>
      </c>
      <c r="J9" s="23">
        <v>116</v>
      </c>
      <c r="K9" s="23">
        <v>171</v>
      </c>
      <c r="L9" s="23">
        <v>227</v>
      </c>
      <c r="M9" s="23">
        <v>760</v>
      </c>
      <c r="N9" s="328">
        <f>'[1]ТАБ 287'!N9+'[1]ТАБ 288'!N9+'[1]ТАБ 289'!N9+'[1]ТАБ 290'!N9+'[1]ТАБ 291'!N9+'[1]ТАБ 293'!N9+'[1]ТАБ 294'!N9+'[1]ТАБ 295'!N9+'[1]ТАБ 297'!N9+'[1]ТАБ 298'!N9+'[1]ТАБ 299'!N9+'[1]ТАБ 300'!N9+'[1]ТАБ 301'!N9</f>
        <v>307</v>
      </c>
      <c r="O9" s="328">
        <f>'[1]ТАБ 287'!O9+'[1]ТАБ 288'!O9+'[1]ТАБ 289'!O9+'[1]ТАБ 290'!O9+'[1]ТАБ 291'!O9+'[1]ТАБ 293'!O9+'[1]ТАБ 294'!O9+'[1]ТАБ 295'!O9+'[1]ТАБ 297'!O9+'[1]ТАБ 298'!O9+'[1]ТАБ 299'!O9+'[1]ТАБ 300'!O9+'[1]ТАБ 301'!O9</f>
        <v>180</v>
      </c>
      <c r="P9" s="328">
        <v>174</v>
      </c>
    </row>
    <row r="10" spans="1:16" ht="15" customHeight="1">
      <c r="A10" s="154">
        <v>4</v>
      </c>
      <c r="B10" s="155" t="s">
        <v>81</v>
      </c>
      <c r="C10" s="23">
        <v>897</v>
      </c>
      <c r="D10" s="23">
        <v>210</v>
      </c>
      <c r="E10" s="23">
        <v>696</v>
      </c>
      <c r="F10" s="23">
        <v>1666</v>
      </c>
      <c r="G10" s="23">
        <v>1260</v>
      </c>
      <c r="H10" s="23">
        <v>1006</v>
      </c>
      <c r="I10" s="23">
        <v>1113</v>
      </c>
      <c r="J10" s="23">
        <v>612</v>
      </c>
      <c r="K10" s="23">
        <v>1435</v>
      </c>
      <c r="L10" s="23">
        <v>1699</v>
      </c>
      <c r="M10" s="23">
        <v>1011</v>
      </c>
      <c r="N10" s="328">
        <f>'[1]ТАБ 287'!N10+'[1]ТАБ 288'!N10+'[1]ТАБ 289'!N10+'[1]ТАБ 290'!N10+'[1]ТАБ 291'!N10+'[1]ТАБ 293'!N10+'[1]ТАБ 294'!N10+'[1]ТАБ 295'!N10+'[1]ТАБ 297'!N10+'[1]ТАБ 298'!N10+'[1]ТАБ 299'!N10+'[1]ТАБ 300'!N10+'[1]ТАБ 301'!N10</f>
        <v>751</v>
      </c>
      <c r="O10" s="328">
        <f>'[1]ТАБ 287'!O10+'[1]ТАБ 288'!O10+'[1]ТАБ 289'!O10+'[1]ТАБ 290'!O10+'[1]ТАБ 291'!O10+'[1]ТАБ 293'!O10+'[1]ТАБ 294'!O10+'[1]ТАБ 295'!O10+'[1]ТАБ 297'!O10+'[1]ТАБ 298'!O10+'[1]ТАБ 299'!O10+'[1]ТАБ 300'!O10+'[1]ТАБ 301'!O10</f>
        <v>1168</v>
      </c>
      <c r="P10" s="328">
        <v>1148</v>
      </c>
    </row>
    <row r="11" spans="1:16" ht="15" customHeight="1">
      <c r="A11" s="154">
        <v>5</v>
      </c>
      <c r="B11" s="155" t="s">
        <v>82</v>
      </c>
      <c r="C11" s="23">
        <v>3953</v>
      </c>
      <c r="D11" s="23">
        <v>425</v>
      </c>
      <c r="E11" s="23">
        <v>514</v>
      </c>
      <c r="F11" s="23">
        <v>449</v>
      </c>
      <c r="G11" s="23">
        <v>609</v>
      </c>
      <c r="H11" s="23">
        <v>529</v>
      </c>
      <c r="I11" s="23">
        <v>530</v>
      </c>
      <c r="J11" s="23">
        <v>532</v>
      </c>
      <c r="K11" s="23">
        <v>422</v>
      </c>
      <c r="L11" s="23">
        <v>722</v>
      </c>
      <c r="M11" s="23">
        <v>944</v>
      </c>
      <c r="N11" s="328">
        <f>'[1]ТАБ 287'!N11+'[1]ТАБ 288'!N11+'[1]ТАБ 289'!N11+'[1]ТАБ 290'!N11+'[1]ТАБ 291'!N11+'[1]ТАБ 293'!N11+'[1]ТАБ 294'!N11+'[1]ТАБ 295'!N11+'[1]ТАБ 297'!N11+'[1]ТАБ 298'!N11+'[1]ТАБ 299'!N11+'[1]ТАБ 300'!N11+'[1]ТАБ 301'!N11</f>
        <v>2698</v>
      </c>
      <c r="O11" s="328">
        <f>'[1]ТАБ 287'!O11+'[1]ТАБ 288'!O11+'[1]ТАБ 289'!O11+'[1]ТАБ 290'!O11+'[1]ТАБ 291'!O11+'[1]ТАБ 293'!O11+'[1]ТАБ 294'!O11+'[1]ТАБ 295'!O11+'[1]ТАБ 297'!O11+'[1]ТАБ 298'!O11+'[1]ТАБ 299'!O11+'[1]ТАБ 300'!O11+'[1]ТАБ 301'!O11</f>
        <v>1904</v>
      </c>
      <c r="P11" s="328">
        <v>2661</v>
      </c>
    </row>
    <row r="12" spans="1:16" ht="15" customHeight="1">
      <c r="A12" s="154">
        <v>6</v>
      </c>
      <c r="B12" s="159" t="s">
        <v>76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28">
        <f>'[1]ТАБ 287'!N12+'[1]ТАБ 288'!N12+'[1]ТАБ 289'!N12+'[1]ТАБ 290'!N12+'[1]ТАБ 291'!N12+'[1]ТАБ 293'!N12+'[1]ТАБ 294'!N12+'[1]ТАБ 295'!N12+'[1]ТАБ 297'!N12+'[1]ТАБ 298'!N12+'[1]ТАБ 299'!N12+'[1]ТАБ 300'!N12+'[1]ТАБ 301'!N12</f>
        <v>5523</v>
      </c>
      <c r="O12" s="328">
        <f>'[1]ТАБ 287'!O12+'[1]ТАБ 288'!O12+'[1]ТАБ 289'!O12+'[1]ТАБ 290'!O12+'[1]ТАБ 291'!O12+'[1]ТАБ 293'!O12+'[1]ТАБ 294'!O12+'[1]ТАБ 295'!O12+'[1]ТАБ 297'!O12+'[1]ТАБ 298'!O12+'[1]ТАБ 299'!O12+'[1]ТАБ 300'!O12+'[1]ТАБ 301'!O12</f>
        <v>4573</v>
      </c>
      <c r="P12" s="328">
        <v>4928</v>
      </c>
    </row>
    <row r="13" spans="1:16" ht="24.75" customHeight="1">
      <c r="A13" s="154">
        <v>7</v>
      </c>
      <c r="B13" s="155" t="s">
        <v>77</v>
      </c>
      <c r="C13" s="23"/>
      <c r="D13" s="23">
        <v>263</v>
      </c>
      <c r="E13" s="23">
        <v>0</v>
      </c>
      <c r="F13" s="23">
        <v>581</v>
      </c>
      <c r="G13" s="23">
        <v>681</v>
      </c>
      <c r="H13" s="23">
        <v>929</v>
      </c>
      <c r="I13" s="23">
        <v>1141</v>
      </c>
      <c r="J13" s="23">
        <v>449</v>
      </c>
      <c r="K13" s="23">
        <v>690</v>
      </c>
      <c r="L13" s="23">
        <v>438</v>
      </c>
      <c r="M13" s="23">
        <v>0</v>
      </c>
      <c r="N13" s="328">
        <f>'[1]ТАБ 287'!N13+'[1]ТАБ 288'!N13+'[1]ТАБ 289'!N13+'[1]ТАБ 290'!N13+'[1]ТАБ 291'!N13+'[1]ТАБ 293'!N13+'[1]ТАБ 294'!N13+'[1]ТАБ 295'!N13+'[1]ТАБ 297'!N13+'[1]ТАБ 298'!N13+'[1]ТАБ 299'!N13+'[1]ТАБ 300'!N13+'[1]ТАБ 301'!N13</f>
        <v>215</v>
      </c>
      <c r="O13" s="328">
        <f>'[1]ТАБ 287'!O13+'[1]ТАБ 288'!O13+'[1]ТАБ 289'!O13+'[1]ТАБ 290'!O13+'[1]ТАБ 291'!O13+'[1]ТАБ 293'!O13+'[1]ТАБ 294'!O13+'[1]ТАБ 295'!O13+'[1]ТАБ 297'!O13+'[1]ТАБ 298'!O13+'[1]ТАБ 299'!O13+'[1]ТАБ 300'!O13+'[1]ТАБ 301'!O13</f>
        <v>689</v>
      </c>
      <c r="P13" s="328">
        <v>0</v>
      </c>
    </row>
    <row r="14" spans="1:16" ht="12.75" customHeight="1">
      <c r="A14" s="154">
        <v>8</v>
      </c>
      <c r="B14" s="155" t="s">
        <v>75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28">
        <f>'[1]ТАБ 287'!N14+'[1]ТАБ 288'!N14+'[1]ТАБ 289'!N14+'[1]ТАБ 290'!N14+'[1]ТАБ 291'!N14+'[1]ТАБ 293'!N14+'[1]ТАБ 294'!N14+'[1]ТАБ 295'!N14+'[1]ТАБ 297'!N14+'[1]ТАБ 298'!N14+'[1]ТАБ 299'!N14+'[1]ТАБ 300'!N14+'[1]ТАБ 301'!N14</f>
        <v>8938</v>
      </c>
      <c r="O14" s="328">
        <f>'[1]ТАБ 287'!O14+'[1]ТАБ 288'!O14+'[1]ТАБ 289'!O14+'[1]ТАБ 290'!O14+'[1]ТАБ 291'!O14+'[1]ТАБ 293'!O14+'[1]ТАБ 294'!O14+'[1]ТАБ 295'!O14+'[1]ТАБ 297'!O14+'[1]ТАБ 298'!O14+'[1]ТАБ 299'!O14+'[1]ТАБ 300'!O14+'[1]ТАБ 301'!O14</f>
        <v>10099</v>
      </c>
      <c r="P14" s="328">
        <v>10868</v>
      </c>
    </row>
    <row r="15" spans="1:16" ht="15" customHeight="1">
      <c r="A15" s="154">
        <v>9</v>
      </c>
      <c r="B15" s="164" t="s">
        <v>183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28"/>
      <c r="O15" s="328">
        <f>'[1]ТАБ 287'!O15+'[1]ТАБ 288'!O15+'[1]ТАБ 289'!O15+'[1]ТАБ 290'!O15+'[1]ТАБ 291'!O15+'[1]ТАБ 293'!O15+'[1]ТАБ 294'!O15+'[1]ТАБ 295'!O15+'[1]ТАБ 297'!O15+'[1]ТАБ 298'!O15+'[1]ТАБ 299'!O15+'[1]ТАБ 300'!O15+'[1]ТАБ 301'!O15</f>
        <v>13</v>
      </c>
      <c r="P15" s="328">
        <v>40</v>
      </c>
    </row>
    <row r="16" spans="1:16" ht="15" customHeight="1">
      <c r="A16" s="154">
        <v>10</v>
      </c>
      <c r="B16" s="16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28"/>
      <c r="O16" s="328"/>
      <c r="P16" s="328"/>
    </row>
    <row r="17" spans="1:16" s="196" customFormat="1" ht="15" customHeight="1">
      <c r="A17" s="369" t="s">
        <v>67</v>
      </c>
      <c r="B17" s="369"/>
      <c r="C17" s="166">
        <v>13583</v>
      </c>
      <c r="D17" s="166">
        <v>8377</v>
      </c>
      <c r="E17" s="166">
        <v>9319</v>
      </c>
      <c r="F17" s="166">
        <v>11055</v>
      </c>
      <c r="G17" s="166">
        <v>10044</v>
      </c>
      <c r="H17" s="166">
        <v>9039</v>
      </c>
      <c r="I17" s="166">
        <v>11253</v>
      </c>
      <c r="J17" s="166">
        <v>10839</v>
      </c>
      <c r="K17" s="166">
        <v>14302</v>
      </c>
      <c r="L17" s="166">
        <v>18958</v>
      </c>
      <c r="M17" s="166">
        <v>11747</v>
      </c>
      <c r="N17" s="166">
        <f>SUM(N7:N16)</f>
        <v>26962</v>
      </c>
      <c r="O17" s="166">
        <f>SUM(O7:O16)</f>
        <v>25442</v>
      </c>
      <c r="P17" s="166">
        <v>24870</v>
      </c>
    </row>
    <row r="18" spans="1:16" s="196" customFormat="1" ht="15" customHeight="1">
      <c r="A18" s="170"/>
      <c r="B18" s="171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72"/>
      <c r="O18" s="172"/>
      <c r="P18" s="172"/>
    </row>
    <row r="19" spans="1:16" s="196" customFormat="1" ht="1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21"/>
      <c r="P19" s="221"/>
    </row>
    <row r="20" spans="1:16" s="196" customFormat="1" ht="15" customHeight="1">
      <c r="A20" s="363" t="s">
        <v>0</v>
      </c>
      <c r="B20" s="366" t="s">
        <v>13</v>
      </c>
      <c r="C20" s="222" t="s">
        <v>11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24"/>
      <c r="P20" s="224"/>
    </row>
    <row r="21" spans="1:16" s="196" customFormat="1" ht="15" customHeight="1">
      <c r="A21" s="363"/>
      <c r="B21" s="366"/>
      <c r="C21" s="252">
        <v>2007</v>
      </c>
      <c r="D21" s="252">
        <v>2008</v>
      </c>
      <c r="E21" s="252">
        <v>2009</v>
      </c>
      <c r="F21" s="252">
        <v>2010</v>
      </c>
      <c r="G21" s="252">
        <v>2011</v>
      </c>
      <c r="H21" s="252">
        <v>2012</v>
      </c>
      <c r="I21" s="252">
        <v>2013</v>
      </c>
      <c r="J21" s="252">
        <v>2014</v>
      </c>
      <c r="K21" s="252">
        <v>2015</v>
      </c>
      <c r="L21" s="252">
        <v>2016</v>
      </c>
      <c r="M21" s="250">
        <v>2017</v>
      </c>
      <c r="N21" s="286">
        <v>2018</v>
      </c>
      <c r="O21" s="286">
        <v>2018</v>
      </c>
      <c r="P21" s="250">
        <v>2020</v>
      </c>
    </row>
    <row r="22" spans="1:16" s="196" customFormat="1" ht="15" customHeight="1">
      <c r="A22" s="154">
        <v>1</v>
      </c>
      <c r="B22" s="155" t="s">
        <v>78</v>
      </c>
      <c r="C22" s="23">
        <v>2426</v>
      </c>
      <c r="D22" s="23">
        <v>6851</v>
      </c>
      <c r="E22" s="23">
        <v>9320</v>
      </c>
      <c r="F22" s="23">
        <v>9266</v>
      </c>
      <c r="G22" s="23">
        <v>3595</v>
      </c>
      <c r="H22" s="23">
        <v>9603</v>
      </c>
      <c r="I22" s="23">
        <v>9657</v>
      </c>
      <c r="J22" s="23">
        <v>15074</v>
      </c>
      <c r="K22" s="23">
        <v>17297</v>
      </c>
      <c r="L22" s="23">
        <v>15762</v>
      </c>
      <c r="M22" s="23">
        <v>4980</v>
      </c>
      <c r="N22" s="328">
        <f>'[1]ТАБ 287'!N22+'[1]ТАБ 288'!N22+'[1]ТАБ 289'!N22+'[1]ТАБ 290'!N22+'[1]ТАБ 291'!N22+'[1]ТАБ 293'!N22+'[1]ТАБ 294'!N22+'[1]ТАБ 295'!N22+'[1]ТАБ 297'!N22+'[1]ТАБ 298'!N22+'[1]ТАБ 299'!N22+'[1]ТАБ 300'!N22+'[1]ТАБ 301'!N22</f>
        <v>8018</v>
      </c>
      <c r="O22" s="328">
        <f>'[1]ТАБ 287'!O22+'[1]ТАБ 288'!O22+'[1]ТАБ 289'!O22+'[1]ТАБ 290'!O22+'[1]ТАБ 291'!O22+'[1]ТАБ 293'!O22+'[1]ТАБ 294'!O22+'[1]ТАБ 295'!O22+'[1]ТАБ 297'!O22+'[1]ТАБ 298'!O22+'[1]ТАБ 299'!O22+'[1]ТАБ 300'!O22+'[1]ТАБ 301'!O22</f>
        <v>7086</v>
      </c>
      <c r="P22" s="328">
        <v>3138</v>
      </c>
    </row>
    <row r="23" spans="1:16" s="196" customFormat="1" ht="15" customHeight="1">
      <c r="A23" s="154">
        <v>2</v>
      </c>
      <c r="B23" s="159" t="s">
        <v>79</v>
      </c>
      <c r="C23" s="23">
        <v>578</v>
      </c>
      <c r="D23" s="23">
        <v>962</v>
      </c>
      <c r="E23" s="23">
        <v>1220</v>
      </c>
      <c r="F23" s="23">
        <v>1410</v>
      </c>
      <c r="G23" s="23">
        <v>1732</v>
      </c>
      <c r="H23" s="23">
        <v>1878</v>
      </c>
      <c r="I23" s="23">
        <v>2971</v>
      </c>
      <c r="J23" s="23">
        <v>4137</v>
      </c>
      <c r="K23" s="23">
        <v>3006</v>
      </c>
      <c r="L23" s="23">
        <v>5211</v>
      </c>
      <c r="M23" s="23">
        <v>4792</v>
      </c>
      <c r="N23" s="328">
        <f>'[1]ТАБ 287'!N23+'[1]ТАБ 288'!N23+'[1]ТАБ 289'!N23+'[1]ТАБ 290'!N23+'[1]ТАБ 291'!N23+'[1]ТАБ 293'!N23+'[1]ТАБ 294'!N23+'[1]ТАБ 295'!N23+'[1]ТАБ 297'!N23+'[1]ТАБ 298'!N23+'[1]ТАБ 299'!N23+'[1]ТАБ 300'!N23+'[1]ТАБ 301'!N23</f>
        <v>2982</v>
      </c>
      <c r="O23" s="328">
        <f>'[1]ТАБ 287'!O23+'[1]ТАБ 288'!O23+'[1]ТАБ 289'!O23+'[1]ТАБ 290'!O23+'[1]ТАБ 291'!O23+'[1]ТАБ 293'!O23+'[1]ТАБ 294'!O23+'[1]ТАБ 295'!O23+'[1]ТАБ 297'!O23+'[1]ТАБ 298'!O23+'[1]ТАБ 299'!O23+'[1]ТАБ 300'!O23+'[1]ТАБ 301'!O23</f>
        <v>2919</v>
      </c>
      <c r="P23" s="328">
        <v>1266</v>
      </c>
    </row>
    <row r="24" spans="1:16" s="196" customFormat="1" ht="15" customHeight="1">
      <c r="A24" s="154">
        <v>3</v>
      </c>
      <c r="B24" s="159" t="s">
        <v>80</v>
      </c>
      <c r="C24" s="23">
        <v>544</v>
      </c>
      <c r="D24" s="23">
        <v>1103</v>
      </c>
      <c r="E24" s="23">
        <v>1083</v>
      </c>
      <c r="F24" s="23">
        <v>1401</v>
      </c>
      <c r="G24" s="23">
        <v>870</v>
      </c>
      <c r="H24" s="23">
        <v>1099</v>
      </c>
      <c r="I24" s="23">
        <v>998</v>
      </c>
      <c r="J24" s="23">
        <v>528</v>
      </c>
      <c r="K24" s="23">
        <v>529</v>
      </c>
      <c r="L24" s="23">
        <v>408</v>
      </c>
      <c r="M24" s="23">
        <v>897</v>
      </c>
      <c r="N24" s="328">
        <f>'[1]ТАБ 287'!N24+'[1]ТАБ 288'!N24+'[1]ТАБ 289'!N24+'[1]ТАБ 290'!N24+'[1]ТАБ 291'!N24+'[1]ТАБ 293'!N24+'[1]ТАБ 294'!N24+'[1]ТАБ 295'!N24+'[1]ТАБ 297'!N24+'[1]ТАБ 298'!N24+'[1]ТАБ 299'!N24+'[1]ТАБ 300'!N24+'[1]ТАБ 301'!N24</f>
        <v>823</v>
      </c>
      <c r="O24" s="328">
        <f>'[1]ТАБ 287'!O24+'[1]ТАБ 288'!O24+'[1]ТАБ 289'!O24+'[1]ТАБ 290'!O24+'[1]ТАБ 291'!O24+'[1]ТАБ 293'!O24+'[1]ТАБ 294'!O24+'[1]ТАБ 295'!O24+'[1]ТАБ 297'!O24+'[1]ТАБ 298'!O24+'[1]ТАБ 299'!O24+'[1]ТАБ 300'!O24+'[1]ТАБ 301'!O24</f>
        <v>785</v>
      </c>
      <c r="P24" s="328">
        <v>225</v>
      </c>
    </row>
    <row r="25" spans="1:16" s="196" customFormat="1" ht="15" customHeight="1">
      <c r="A25" s="154">
        <v>4</v>
      </c>
      <c r="B25" s="155" t="s">
        <v>81</v>
      </c>
      <c r="C25" s="23">
        <v>145</v>
      </c>
      <c r="D25" s="23">
        <v>4817</v>
      </c>
      <c r="E25" s="23">
        <v>10921</v>
      </c>
      <c r="F25" s="23">
        <v>2100</v>
      </c>
      <c r="G25" s="23">
        <v>4616</v>
      </c>
      <c r="H25" s="23">
        <v>7549</v>
      </c>
      <c r="I25" s="23">
        <v>8359</v>
      </c>
      <c r="J25" s="23">
        <v>7835</v>
      </c>
      <c r="K25" s="23">
        <v>7058</v>
      </c>
      <c r="L25" s="23">
        <v>5672</v>
      </c>
      <c r="M25" s="23">
        <v>3996</v>
      </c>
      <c r="N25" s="328">
        <f>'[1]ТАБ 287'!N25+'[1]ТАБ 288'!N25+'[1]ТАБ 289'!N25+'[1]ТАБ 290'!N25+'[1]ТАБ 291'!N25+'[1]ТАБ 293'!N25+'[1]ТАБ 294'!N25+'[1]ТАБ 295'!N25+'[1]ТАБ 297'!N25+'[1]ТАБ 298'!N25+'[1]ТАБ 299'!N25+'[1]ТАБ 300'!N25+'[1]ТАБ 301'!N25</f>
        <v>3712</v>
      </c>
      <c r="O25" s="328">
        <f>'[1]ТАБ 287'!O25+'[1]ТАБ 288'!O25+'[1]ТАБ 289'!O25+'[1]ТАБ 290'!O25+'[1]ТАБ 291'!O25+'[1]ТАБ 293'!O25+'[1]ТАБ 294'!O25+'[1]ТАБ 295'!O25+'[1]ТАБ 297'!O25+'[1]ТАБ 298'!O25+'[1]ТАБ 299'!O25+'[1]ТАБ 300'!O25+'[1]ТАБ 301'!O25</f>
        <v>540</v>
      </c>
      <c r="P25" s="328">
        <v>162</v>
      </c>
    </row>
    <row r="26" spans="1:16" s="196" customFormat="1" ht="15" customHeight="1">
      <c r="A26" s="154">
        <v>5</v>
      </c>
      <c r="B26" s="155" t="s">
        <v>82</v>
      </c>
      <c r="C26" s="23">
        <v>2340</v>
      </c>
      <c r="D26" s="23">
        <v>4322</v>
      </c>
      <c r="E26" s="23">
        <v>4486</v>
      </c>
      <c r="F26" s="23">
        <v>4309</v>
      </c>
      <c r="G26" s="23">
        <v>3881</v>
      </c>
      <c r="H26" s="23">
        <v>3752</v>
      </c>
      <c r="I26" s="23">
        <v>3634</v>
      </c>
      <c r="J26" s="23">
        <v>3420</v>
      </c>
      <c r="K26" s="23">
        <v>3362</v>
      </c>
      <c r="L26" s="23">
        <v>3477</v>
      </c>
      <c r="M26" s="23">
        <v>3837</v>
      </c>
      <c r="N26" s="328">
        <f>'[1]ТАБ 287'!N26+'[1]ТАБ 288'!N26+'[1]ТАБ 289'!N26+'[1]ТАБ 290'!N26+'[1]ТАБ 291'!N26+'[1]ТАБ 293'!N26+'[1]ТАБ 294'!N26+'[1]ТАБ 295'!N26+'[1]ТАБ 297'!N26+'[1]ТАБ 298'!N26+'[1]ТАБ 299'!N26+'[1]ТАБ 300'!N26+'[1]ТАБ 301'!N26</f>
        <v>5725</v>
      </c>
      <c r="O26" s="328">
        <f>'[1]ТАБ 287'!O26+'[1]ТАБ 288'!O26+'[1]ТАБ 289'!O26+'[1]ТАБ 290'!O26+'[1]ТАБ 291'!O26+'[1]ТАБ 293'!O26+'[1]ТАБ 294'!O26+'[1]ТАБ 295'!O26+'[1]ТАБ 297'!O26+'[1]ТАБ 298'!O26+'[1]ТАБ 299'!O26+'[1]ТАБ 300'!O26+'[1]ТАБ 301'!O26</f>
        <v>7994</v>
      </c>
      <c r="P26" s="328">
        <v>2664</v>
      </c>
    </row>
    <row r="27" spans="1:16" s="196" customFormat="1" ht="15" customHeight="1">
      <c r="A27" s="154">
        <v>6</v>
      </c>
      <c r="B27" s="159" t="s">
        <v>76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28">
        <f>'[1]ТАБ 287'!N27+'[1]ТАБ 288'!N27+'[1]ТАБ 289'!N27+'[1]ТАБ 290'!N27+'[1]ТАБ 291'!N27+'[1]ТАБ 293'!N27+'[1]ТАБ 294'!N27+'[1]ТАБ 295'!N27+'[1]ТАБ 297'!N27+'[1]ТАБ 298'!N27+'[1]ТАБ 299'!N27+'[1]ТАБ 300'!N27+'[1]ТАБ 301'!N27</f>
        <v>6455</v>
      </c>
      <c r="O27" s="328">
        <f>'[1]ТАБ 287'!O27+'[1]ТАБ 288'!O27+'[1]ТАБ 289'!O27+'[1]ТАБ 290'!O27+'[1]ТАБ 291'!O27+'[1]ТАБ 293'!O27+'[1]ТАБ 294'!O27+'[1]ТАБ 295'!O27+'[1]ТАБ 297'!O27+'[1]ТАБ 298'!O27+'[1]ТАБ 299'!O27+'[1]ТАБ 300'!O27+'[1]ТАБ 301'!O27</f>
        <v>6470</v>
      </c>
      <c r="P27" s="328">
        <v>5026</v>
      </c>
    </row>
    <row r="28" spans="1:16" s="196" customFormat="1" ht="24.75" customHeight="1">
      <c r="A28" s="154">
        <v>7</v>
      </c>
      <c r="B28" s="155" t="s">
        <v>77</v>
      </c>
      <c r="C28" s="23"/>
      <c r="D28" s="23">
        <v>273</v>
      </c>
      <c r="E28" s="23"/>
      <c r="F28" s="23">
        <v>948</v>
      </c>
      <c r="G28" s="23">
        <v>1092</v>
      </c>
      <c r="H28" s="23">
        <v>1958</v>
      </c>
      <c r="I28" s="23">
        <v>2278</v>
      </c>
      <c r="J28" s="23">
        <v>3189</v>
      </c>
      <c r="K28" s="23">
        <v>3556</v>
      </c>
      <c r="L28" s="23">
        <v>2636</v>
      </c>
      <c r="M28" s="23">
        <v>244</v>
      </c>
      <c r="N28" s="328">
        <f>'[1]ТАБ 287'!N28+'[1]ТАБ 288'!N28+'[1]ТАБ 289'!N28+'[1]ТАБ 290'!N28+'[1]ТАБ 291'!N28+'[1]ТАБ 293'!N28+'[1]ТАБ 294'!N28+'[1]ТАБ 295'!N28+'[1]ТАБ 297'!N28+'[1]ТАБ 298'!N28+'[1]ТАБ 299'!N28+'[1]ТАБ 300'!N28+'[1]ТАБ 301'!N28</f>
        <v>1580</v>
      </c>
      <c r="O28" s="328">
        <f>'[1]ТАБ 287'!O28+'[1]ТАБ 288'!O28+'[1]ТАБ 289'!O28+'[1]ТАБ 290'!O28+'[1]ТАБ 291'!O28+'[1]ТАБ 293'!O28+'[1]ТАБ 294'!O28+'[1]ТАБ 295'!O28+'[1]ТАБ 297'!O28+'[1]ТАБ 298'!O28+'[1]ТАБ 299'!O28+'[1]ТАБ 300'!O28+'[1]ТАБ 301'!O28</f>
        <v>1414</v>
      </c>
      <c r="P28" s="328"/>
    </row>
    <row r="29" spans="1:16" s="196" customFormat="1" ht="15" customHeight="1">
      <c r="A29" s="154">
        <v>8</v>
      </c>
      <c r="B29" s="155" t="s">
        <v>75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28">
        <f>'[1]ТАБ 287'!N29+'[1]ТАБ 288'!N29+'[1]ТАБ 289'!N29+'[1]ТАБ 290'!N29+'[1]ТАБ 291'!N29+'[1]ТАБ 293'!N29+'[1]ТАБ 294'!N29+'[1]ТАБ 295'!N29+'[1]ТАБ 297'!N29+'[1]ТАБ 298'!N29+'[1]ТАБ 299'!N29+'[1]ТАБ 300'!N29+'[1]ТАБ 301'!N29</f>
        <v>1850</v>
      </c>
      <c r="O29" s="328">
        <f>'[1]ТАБ 287'!O29+'[1]ТАБ 288'!O29+'[1]ТАБ 289'!O29+'[1]ТАБ 290'!O29+'[1]ТАБ 291'!O29+'[1]ТАБ 293'!O29+'[1]ТАБ 294'!O29+'[1]ТАБ 295'!O29+'[1]ТАБ 297'!O29+'[1]ТАБ 298'!O29+'[1]ТАБ 299'!O29+'[1]ТАБ 300'!O29+'[1]ТАБ 301'!O29</f>
        <v>2037</v>
      </c>
      <c r="P29" s="328">
        <v>745</v>
      </c>
    </row>
    <row r="30" spans="1:16" s="196" customFormat="1" ht="15" customHeight="1">
      <c r="A30" s="154">
        <v>9</v>
      </c>
      <c r="B30" s="164" t="s">
        <v>183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28"/>
      <c r="O30" s="328">
        <f>'[1]ТАБ 287'!O30+'[1]ТАБ 288'!O30+'[1]ТАБ 289'!O30+'[1]ТАБ 290'!O30+'[1]ТАБ 291'!O30+'[1]ТАБ 293'!O30+'[1]ТАБ 294'!O30+'[1]ТАБ 295'!O30+'[1]ТАБ 297'!O30+'[1]ТАБ 298'!O30+'[1]ТАБ 299'!O30+'[1]ТАБ 300'!O30+'[1]ТАБ 301'!O30</f>
        <v>168</v>
      </c>
      <c r="P30" s="328">
        <v>40</v>
      </c>
    </row>
    <row r="31" spans="1:16" s="196" customFormat="1" ht="15" customHeight="1">
      <c r="A31" s="154">
        <v>10</v>
      </c>
      <c r="B31" s="16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28"/>
      <c r="O31" s="328"/>
      <c r="P31" s="328"/>
    </row>
    <row r="32" spans="1:17" s="196" customFormat="1" ht="15" customHeight="1">
      <c r="A32" s="363" t="s">
        <v>2</v>
      </c>
      <c r="B32" s="363"/>
      <c r="C32" s="25">
        <v>6033</v>
      </c>
      <c r="D32" s="25">
        <v>18328</v>
      </c>
      <c r="E32" s="25">
        <v>27030</v>
      </c>
      <c r="F32" s="25">
        <v>19434</v>
      </c>
      <c r="G32" s="25">
        <v>15786</v>
      </c>
      <c r="H32" s="25">
        <v>25839</v>
      </c>
      <c r="I32" s="25">
        <v>27897</v>
      </c>
      <c r="J32" s="25">
        <v>34183</v>
      </c>
      <c r="K32" s="25">
        <v>34808</v>
      </c>
      <c r="L32" s="25">
        <v>33166</v>
      </c>
      <c r="M32" s="25">
        <v>18750</v>
      </c>
      <c r="N32" s="25">
        <f>SUM(N22:N31)</f>
        <v>31145</v>
      </c>
      <c r="O32" s="25">
        <f>SUM(O22:O31)</f>
        <v>29413</v>
      </c>
      <c r="P32" s="25">
        <v>13266</v>
      </c>
      <c r="Q32" s="196">
        <v>4</v>
      </c>
    </row>
    <row r="33" spans="1:16" s="196" customFormat="1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1"/>
      <c r="N33" s="12"/>
      <c r="O33" s="12"/>
      <c r="P33" s="12"/>
    </row>
    <row r="34" spans="1:16" s="196" customFormat="1" ht="15" customHeigh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21"/>
      <c r="P34" s="221"/>
    </row>
    <row r="35" spans="1:16" s="196" customFormat="1" ht="15" customHeight="1">
      <c r="A35" s="363" t="s">
        <v>0</v>
      </c>
      <c r="B35" s="366" t="s">
        <v>13</v>
      </c>
      <c r="C35" s="222" t="s">
        <v>12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  <c r="O35" s="224"/>
      <c r="P35" s="224"/>
    </row>
    <row r="36" spans="1:16" s="196" customFormat="1" ht="15" customHeight="1">
      <c r="A36" s="363"/>
      <c r="B36" s="366"/>
      <c r="C36" s="250">
        <v>2007</v>
      </c>
      <c r="D36" s="250">
        <v>2008</v>
      </c>
      <c r="E36" s="250">
        <v>2009</v>
      </c>
      <c r="F36" s="250">
        <v>2010</v>
      </c>
      <c r="G36" s="250">
        <v>2011</v>
      </c>
      <c r="H36" s="250">
        <v>2012</v>
      </c>
      <c r="I36" s="250">
        <v>2013</v>
      </c>
      <c r="J36" s="250">
        <v>2014</v>
      </c>
      <c r="K36" s="250">
        <v>2015</v>
      </c>
      <c r="L36" s="250">
        <v>2016</v>
      </c>
      <c r="M36" s="250">
        <v>2017</v>
      </c>
      <c r="N36" s="286">
        <v>2018</v>
      </c>
      <c r="O36" s="286">
        <v>2018</v>
      </c>
      <c r="P36" s="250">
        <v>2020</v>
      </c>
    </row>
    <row r="37" spans="1:16" s="196" customFormat="1" ht="15" customHeight="1">
      <c r="A37" s="154">
        <v>1</v>
      </c>
      <c r="B37" s="155" t="s">
        <v>78</v>
      </c>
      <c r="C37" s="23">
        <v>5959</v>
      </c>
      <c r="D37" s="23">
        <v>15263</v>
      </c>
      <c r="E37" s="23">
        <v>18821</v>
      </c>
      <c r="F37" s="23">
        <v>19812</v>
      </c>
      <c r="G37" s="23">
        <v>9290</v>
      </c>
      <c r="H37" s="23">
        <v>22757</v>
      </c>
      <c r="I37" s="23">
        <v>22914</v>
      </c>
      <c r="J37" s="23">
        <v>30972</v>
      </c>
      <c r="K37" s="23">
        <v>30517</v>
      </c>
      <c r="L37" s="23">
        <v>34967</v>
      </c>
      <c r="M37" s="23">
        <v>11155</v>
      </c>
      <c r="N37" s="328">
        <f>'[1]ТАБ 287'!N37+'[1]ТАБ 288'!N37+'[1]ТАБ 289'!N37+'[1]ТАБ 290'!N37+'[1]ТАБ 291'!N37+'[1]ТАБ 293'!N37+'[1]ТАБ 294'!N37+'[1]ТАБ 295'!N37+'[1]ТАБ 297'!N37+'[1]ТАБ 298'!N37+'[1]ТАБ 299'!N37+'[1]ТАБ 300'!N37+'[1]ТАБ 301'!N37</f>
        <v>15391</v>
      </c>
      <c r="O37" s="328">
        <f>'[1]ТАБ 287'!O37+'[1]ТАБ 288'!O37+'[1]ТАБ 289'!O37+'[1]ТАБ 290'!O37+'[1]ТАБ 291'!O37+'[1]ТАБ 293'!O37+'[1]ТАБ 294'!O37+'[1]ТАБ 295'!O37+'[1]ТАБ 297'!O37+'[1]ТАБ 298'!O37+'[1]ТАБ 299'!O37+'[1]ТАБ 300'!O37+'[1]ТАБ 301'!O37</f>
        <v>13915</v>
      </c>
      <c r="P37" s="328">
        <v>5563</v>
      </c>
    </row>
    <row r="38" spans="1:16" s="196" customFormat="1" ht="15" customHeight="1">
      <c r="A38" s="154">
        <v>2</v>
      </c>
      <c r="B38" s="159" t="s">
        <v>79</v>
      </c>
      <c r="C38" s="23">
        <v>578</v>
      </c>
      <c r="D38" s="23">
        <v>1001</v>
      </c>
      <c r="E38" s="23">
        <v>1726</v>
      </c>
      <c r="F38" s="23">
        <v>2147</v>
      </c>
      <c r="G38" s="23">
        <v>1872</v>
      </c>
      <c r="H38" s="23">
        <v>2187</v>
      </c>
      <c r="I38" s="23">
        <v>4262</v>
      </c>
      <c r="J38" s="23">
        <v>5317</v>
      </c>
      <c r="K38" s="23">
        <v>5245</v>
      </c>
      <c r="L38" s="23">
        <v>6730</v>
      </c>
      <c r="M38" s="23">
        <v>5957</v>
      </c>
      <c r="N38" s="328">
        <f>'[1]ТАБ 287'!N38+'[1]ТАБ 288'!N38+'[1]ТАБ 289'!N38+'[1]ТАБ 290'!N38+'[1]ТАБ 291'!N38+'[1]ТАБ 293'!N38+'[1]ТАБ 294'!N38+'[1]ТАБ 295'!N38+'[1]ТАБ 297'!N38+'[1]ТАБ 298'!N38+'[1]ТАБ 299'!N38+'[1]ТАБ 300'!N38+'[1]ТАБ 301'!N38</f>
        <v>10357</v>
      </c>
      <c r="O38" s="328">
        <f>'[1]ТАБ 287'!O38+'[1]ТАБ 288'!O38+'[1]ТАБ 289'!O38+'[1]ТАБ 290'!O38+'[1]ТАБ 291'!O38+'[1]ТАБ 293'!O38+'[1]ТАБ 294'!O38+'[1]ТАБ 295'!O38+'[1]ТАБ 297'!O38+'[1]ТАБ 298'!O38+'[1]ТАБ 299'!O38+'[1]ТАБ 300'!O38+'[1]ТАБ 301'!O38</f>
        <v>10195</v>
      </c>
      <c r="P38" s="328">
        <v>6888</v>
      </c>
    </row>
    <row r="39" spans="1:16" s="196" customFormat="1" ht="15" customHeight="1">
      <c r="A39" s="154">
        <v>3</v>
      </c>
      <c r="B39" s="159" t="s">
        <v>80</v>
      </c>
      <c r="C39" s="23">
        <v>716</v>
      </c>
      <c r="D39" s="23">
        <v>1892</v>
      </c>
      <c r="E39" s="23">
        <v>2381</v>
      </c>
      <c r="F39" s="23">
        <v>3418</v>
      </c>
      <c r="G39" s="23">
        <v>2546</v>
      </c>
      <c r="H39" s="23">
        <v>3370</v>
      </c>
      <c r="I39" s="23">
        <v>3100</v>
      </c>
      <c r="J39" s="23">
        <v>2167</v>
      </c>
      <c r="K39" s="23">
        <v>1982</v>
      </c>
      <c r="L39" s="23">
        <v>2270</v>
      </c>
      <c r="M39" s="23">
        <v>3072</v>
      </c>
      <c r="N39" s="328">
        <f>'[1]ТАБ 287'!N39+'[1]ТАБ 288'!N39+'[1]ТАБ 289'!N39+'[1]ТАБ 290'!N39+'[1]ТАБ 291'!N39+'[1]ТАБ 293'!N39+'[1]ТАБ 294'!N39+'[1]ТАБ 295'!N39+'[1]ТАБ 297'!N39+'[1]ТАБ 298'!N39+'[1]ТАБ 299'!N39+'[1]ТАБ 300'!N39+'[1]ТАБ 301'!N39</f>
        <v>2102</v>
      </c>
      <c r="O39" s="328">
        <f>'[1]ТАБ 287'!O39+'[1]ТАБ 288'!O39+'[1]ТАБ 289'!O39+'[1]ТАБ 290'!O39+'[1]ТАБ 291'!O39+'[1]ТАБ 293'!O39+'[1]ТАБ 294'!O39+'[1]ТАБ 295'!O39+'[1]ТАБ 297'!O39+'[1]ТАБ 298'!O39+'[1]ТАБ 299'!O39+'[1]ТАБ 300'!O39+'[1]ТАБ 301'!O39</f>
        <v>2817</v>
      </c>
      <c r="P39" s="328">
        <v>726</v>
      </c>
    </row>
    <row r="40" spans="1:16" s="196" customFormat="1" ht="15" customHeight="1">
      <c r="A40" s="154">
        <v>4</v>
      </c>
      <c r="B40" s="155" t="s">
        <v>81</v>
      </c>
      <c r="C40" s="23">
        <v>0</v>
      </c>
      <c r="D40" s="23">
        <v>4817</v>
      </c>
      <c r="E40" s="23">
        <v>10934</v>
      </c>
      <c r="F40" s="23">
        <v>2123</v>
      </c>
      <c r="G40" s="23">
        <v>4863</v>
      </c>
      <c r="H40" s="23">
        <v>8110</v>
      </c>
      <c r="I40" s="23">
        <v>9137</v>
      </c>
      <c r="J40" s="23">
        <v>9231</v>
      </c>
      <c r="K40" s="23">
        <v>8578</v>
      </c>
      <c r="L40" s="23">
        <v>6697</v>
      </c>
      <c r="M40" s="23">
        <v>5223</v>
      </c>
      <c r="N40" s="328">
        <f>'[1]ТАБ 287'!N40+'[1]ТАБ 288'!N40+'[1]ТАБ 289'!N40+'[1]ТАБ 290'!N40+'[1]ТАБ 291'!N40+'[1]ТАБ 293'!N40+'[1]ТАБ 294'!N40+'[1]ТАБ 295'!N40+'[1]ТАБ 297'!N40+'[1]ТАБ 298'!N40+'[1]ТАБ 299'!N40+'[1]ТАБ 300'!N40+'[1]ТАБ 301'!N40</f>
        <v>5229</v>
      </c>
      <c r="O40" s="328">
        <f>'[1]ТАБ 287'!O40+'[1]ТАБ 288'!O40+'[1]ТАБ 289'!O40+'[1]ТАБ 290'!O40+'[1]ТАБ 291'!O40+'[1]ТАБ 293'!O40+'[1]ТАБ 294'!O40+'[1]ТАБ 295'!O40+'[1]ТАБ 297'!O40+'[1]ТАБ 298'!O40+'[1]ТАБ 299'!O40+'[1]ТАБ 300'!O40+'[1]ТАБ 301'!O40</f>
        <v>2678</v>
      </c>
      <c r="P40" s="328">
        <v>693</v>
      </c>
    </row>
    <row r="41" spans="1:16" s="196" customFormat="1" ht="15" customHeight="1">
      <c r="A41" s="154">
        <v>5</v>
      </c>
      <c r="B41" s="155" t="s">
        <v>82</v>
      </c>
      <c r="C41" s="23">
        <v>3745</v>
      </c>
      <c r="D41" s="23">
        <v>4322</v>
      </c>
      <c r="E41" s="23">
        <v>4486</v>
      </c>
      <c r="F41" s="23">
        <v>4999</v>
      </c>
      <c r="G41" s="23">
        <v>3881</v>
      </c>
      <c r="H41" s="23">
        <v>3752</v>
      </c>
      <c r="I41" s="23">
        <v>4079</v>
      </c>
      <c r="J41" s="23">
        <v>3420</v>
      </c>
      <c r="K41" s="23">
        <v>3362</v>
      </c>
      <c r="L41" s="23">
        <v>3477</v>
      </c>
      <c r="M41" s="23">
        <v>3837</v>
      </c>
      <c r="N41" s="328">
        <f>'[1]ТАБ 287'!N41+'[1]ТАБ 288'!N41+'[1]ТАБ 289'!N41+'[1]ТАБ 290'!N41+'[1]ТАБ 291'!N41+'[1]ТАБ 293'!N41+'[1]ТАБ 294'!N41+'[1]ТАБ 295'!N41+'[1]ТАБ 297'!N41+'[1]ТАБ 298'!N41+'[1]ТАБ 299'!N41+'[1]ТАБ 300'!N41+'[1]ТАБ 301'!N41</f>
        <v>7635</v>
      </c>
      <c r="O41" s="328">
        <f>'[1]ТАБ 287'!O41+'[1]ТАБ 288'!O41+'[1]ТАБ 289'!O41+'[1]ТАБ 290'!O41+'[1]ТАБ 291'!O41+'[1]ТАБ 293'!O41+'[1]ТАБ 294'!O41+'[1]ТАБ 295'!O41+'[1]ТАБ 297'!O41+'[1]ТАБ 298'!O41+'[1]ТАБ 299'!O41+'[1]ТАБ 300'!O41+'[1]ТАБ 301'!O41</f>
        <v>7994</v>
      </c>
      <c r="P41" s="328">
        <v>4357</v>
      </c>
    </row>
    <row r="42" spans="1:16" s="196" customFormat="1" ht="15" customHeight="1">
      <c r="A42" s="154">
        <v>6</v>
      </c>
      <c r="B42" s="159" t="s">
        <v>76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>
        <v>4</v>
      </c>
      <c r="N42" s="328">
        <f>'[1]ТАБ 287'!N42+'[1]ТАБ 288'!N42+'[1]ТАБ 289'!N42+'[1]ТАБ 290'!N42+'[1]ТАБ 291'!N42+'[1]ТАБ 293'!N42+'[1]ТАБ 294'!N42+'[1]ТАБ 295'!N42+'[1]ТАБ 297'!N42+'[1]ТАБ 298'!N42+'[1]ТАБ 299'!N42+'[1]ТАБ 300'!N42+'[1]ТАБ 301'!N42</f>
        <v>13604</v>
      </c>
      <c r="O42" s="328">
        <f>'[1]ТАБ 287'!O42+'[1]ТАБ 288'!O42+'[1]ТАБ 289'!O42+'[1]ТАБ 290'!O42+'[1]ТАБ 291'!O42+'[1]ТАБ 293'!O42+'[1]ТАБ 294'!O42+'[1]ТАБ 295'!O42+'[1]ТАБ 297'!O42+'[1]ТАБ 298'!O42+'[1]ТАБ 299'!O42+'[1]ТАБ 300'!O42+'[1]ТАБ 301'!O42</f>
        <v>12124</v>
      </c>
      <c r="P42" s="328">
        <v>9040</v>
      </c>
    </row>
    <row r="43" spans="1:16" s="196" customFormat="1" ht="24.75" customHeight="1">
      <c r="A43" s="154">
        <v>7</v>
      </c>
      <c r="B43" s="155" t="s">
        <v>77</v>
      </c>
      <c r="C43" s="23"/>
      <c r="D43" s="23">
        <v>3831</v>
      </c>
      <c r="E43" s="23">
        <v>4650</v>
      </c>
      <c r="F43" s="23">
        <v>1529</v>
      </c>
      <c r="G43" s="23">
        <v>3101</v>
      </c>
      <c r="H43" s="23">
        <v>6493</v>
      </c>
      <c r="I43" s="23">
        <v>7325</v>
      </c>
      <c r="J43" s="23">
        <v>7175</v>
      </c>
      <c r="K43" s="23">
        <v>8946</v>
      </c>
      <c r="L43" s="23">
        <v>6981</v>
      </c>
      <c r="M43" s="23">
        <v>744</v>
      </c>
      <c r="N43" s="328">
        <f>'[1]ТАБ 287'!N43+'[1]ТАБ 288'!N43+'[1]ТАБ 289'!N43+'[1]ТАБ 290'!N43+'[1]ТАБ 291'!N43+'[1]ТАБ 293'!N43+'[1]ТАБ 294'!N43+'[1]ТАБ 295'!N43+'[1]ТАБ 297'!N43+'[1]ТАБ 298'!N43+'[1]ТАБ 299'!N43+'[1]ТАБ 300'!N43+'[1]ТАБ 301'!N43</f>
        <v>2494</v>
      </c>
      <c r="O43" s="328">
        <f>'[1]ТАБ 287'!O43+'[1]ТАБ 288'!O43+'[1]ТАБ 289'!O43+'[1]ТАБ 290'!O43+'[1]ТАБ 291'!O43+'[1]ТАБ 293'!O43+'[1]ТАБ 294'!O43+'[1]ТАБ 295'!O43+'[1]ТАБ 297'!O43+'[1]ТАБ 298'!O43+'[1]ТАБ 299'!O43+'[1]ТАБ 300'!O43+'[1]ТАБ 301'!O43</f>
        <v>2376</v>
      </c>
      <c r="P43" s="328"/>
    </row>
    <row r="44" spans="1:16" s="196" customFormat="1" ht="15" customHeight="1">
      <c r="A44" s="154">
        <v>8</v>
      </c>
      <c r="B44" s="155" t="s">
        <v>75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28">
        <f>'[1]ТАБ 287'!N44+'[1]ТАБ 288'!N44+'[1]ТАБ 289'!N44+'[1]ТАБ 290'!N44+'[1]ТАБ 291'!N44+'[1]ТАБ 293'!N44+'[1]ТАБ 294'!N44+'[1]ТАБ 295'!N44+'[1]ТАБ 297'!N44+'[1]ТАБ 298'!N44+'[1]ТАБ 299'!N44+'[1]ТАБ 300'!N44+'[1]ТАБ 301'!N44</f>
        <v>2308</v>
      </c>
      <c r="O44" s="328">
        <f>'[1]ТАБ 287'!O44+'[1]ТАБ 288'!O44+'[1]ТАБ 289'!O44+'[1]ТАБ 290'!O44+'[1]ТАБ 291'!O44+'[1]ТАБ 293'!O44+'[1]ТАБ 294'!O44+'[1]ТАБ 295'!O44+'[1]ТАБ 297'!O44+'[1]ТАБ 298'!O44+'[1]ТАБ 299'!O44+'[1]ТАБ 300'!O44+'[1]ТАБ 301'!O44</f>
        <v>2559</v>
      </c>
      <c r="P44" s="328">
        <v>1116</v>
      </c>
    </row>
    <row r="45" spans="1:16" s="196" customFormat="1" ht="15" customHeight="1">
      <c r="A45" s="154">
        <v>9</v>
      </c>
      <c r="B45" s="164" t="s">
        <v>183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28"/>
      <c r="O45" s="328">
        <f>'[1]ТАБ 287'!O45+'[1]ТАБ 288'!O45+'[1]ТАБ 289'!O45+'[1]ТАБ 290'!O45+'[1]ТАБ 291'!O45+'[1]ТАБ 293'!O45+'[1]ТАБ 294'!O45+'[1]ТАБ 295'!O45+'[1]ТАБ 297'!O45+'[1]ТАБ 298'!O45+'[1]ТАБ 299'!O45+'[1]ТАБ 300'!O45+'[1]ТАБ 301'!O45</f>
        <v>1548</v>
      </c>
      <c r="P45" s="328">
        <v>528</v>
      </c>
    </row>
    <row r="46" spans="1:16" s="196" customFormat="1" ht="15" customHeight="1">
      <c r="A46" s="154">
        <v>10</v>
      </c>
      <c r="B46" s="16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28"/>
      <c r="O46" s="328"/>
      <c r="P46" s="328"/>
    </row>
    <row r="47" spans="1:17" s="196" customFormat="1" ht="15" customHeight="1">
      <c r="A47" s="363" t="s">
        <v>2</v>
      </c>
      <c r="B47" s="363"/>
      <c r="C47" s="25">
        <v>10998</v>
      </c>
      <c r="D47" s="25">
        <v>31126</v>
      </c>
      <c r="E47" s="25">
        <v>42998</v>
      </c>
      <c r="F47" s="25">
        <v>34028</v>
      </c>
      <c r="G47" s="25">
        <v>25553</v>
      </c>
      <c r="H47" s="25">
        <v>46669</v>
      </c>
      <c r="I47" s="25">
        <v>50817</v>
      </c>
      <c r="J47" s="25">
        <v>58282</v>
      </c>
      <c r="K47" s="25">
        <v>58630</v>
      </c>
      <c r="L47" s="25">
        <v>61122</v>
      </c>
      <c r="M47" s="25">
        <v>29992</v>
      </c>
      <c r="N47" s="25">
        <f>SUM(N37:N46)</f>
        <v>59120</v>
      </c>
      <c r="O47" s="25">
        <f>SUM(O37:O46)</f>
        <v>56206</v>
      </c>
      <c r="P47" s="25">
        <v>28911</v>
      </c>
      <c r="Q47" s="196">
        <v>46</v>
      </c>
    </row>
    <row r="48" spans="1:16" s="196" customFormat="1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2"/>
      <c r="N48" s="26"/>
      <c r="O48" s="26"/>
      <c r="P48" s="26"/>
    </row>
    <row r="49" spans="1:16" ht="15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221"/>
      <c r="P49" s="221"/>
    </row>
    <row r="50" spans="1:16" ht="15" customHeight="1">
      <c r="A50" s="364" t="s">
        <v>0</v>
      </c>
      <c r="B50" s="365" t="s">
        <v>13</v>
      </c>
      <c r="C50" s="222" t="s">
        <v>8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  <c r="O50" s="224"/>
      <c r="P50" s="224"/>
    </row>
    <row r="51" spans="1:16" ht="15" customHeight="1">
      <c r="A51" s="363"/>
      <c r="B51" s="366"/>
      <c r="C51" s="250">
        <v>2007</v>
      </c>
      <c r="D51" s="250">
        <v>2008</v>
      </c>
      <c r="E51" s="250">
        <v>2009</v>
      </c>
      <c r="F51" s="250">
        <v>2010</v>
      </c>
      <c r="G51" s="250">
        <v>2011</v>
      </c>
      <c r="H51" s="250">
        <v>2012</v>
      </c>
      <c r="I51" s="250">
        <v>2013</v>
      </c>
      <c r="J51" s="250">
        <v>2014</v>
      </c>
      <c r="K51" s="250">
        <v>2015</v>
      </c>
      <c r="L51" s="250">
        <v>2016</v>
      </c>
      <c r="M51" s="250">
        <v>2017</v>
      </c>
      <c r="N51" s="286">
        <v>2018</v>
      </c>
      <c r="O51" s="286">
        <v>2018</v>
      </c>
      <c r="P51" s="250">
        <v>2020</v>
      </c>
    </row>
    <row r="52" spans="1:16" ht="15" customHeight="1">
      <c r="A52" s="154">
        <v>1</v>
      </c>
      <c r="B52" s="155" t="s">
        <v>78</v>
      </c>
      <c r="C52" s="23">
        <v>2643</v>
      </c>
      <c r="D52" s="23">
        <v>9527</v>
      </c>
      <c r="E52" s="23">
        <v>12519</v>
      </c>
      <c r="F52" s="23">
        <v>13204</v>
      </c>
      <c r="G52" s="23">
        <v>5944</v>
      </c>
      <c r="H52" s="23">
        <v>12529</v>
      </c>
      <c r="I52" s="23">
        <v>12821</v>
      </c>
      <c r="J52" s="23">
        <v>7681</v>
      </c>
      <c r="K52" s="23">
        <v>23544</v>
      </c>
      <c r="L52" s="23">
        <v>22340</v>
      </c>
      <c r="M52" s="23">
        <v>6490</v>
      </c>
      <c r="N52" s="328">
        <f>'[1]ТАБ 287'!N52+'[1]ТАБ 288'!N52+'[1]ТАБ 289'!N52+'[1]ТАБ 290'!N52+'[1]ТАБ 291'!N52+'[1]ТАБ 293'!N52+'[1]ТАБ 294'!N52+'[1]ТАБ 295'!N52+'[1]ТАБ 297'!N52+'[1]ТАБ 298'!N52+'[1]ТАБ 299'!N52+'[1]ТАБ 300'!N52+'[1]ТАБ 301'!N52</f>
        <v>11292</v>
      </c>
      <c r="O52" s="328">
        <f>'[1]ТАБ 287'!O52+'[1]ТАБ 288'!O52+'[1]ТАБ 289'!O52+'[1]ТАБ 290'!O52+'[1]ТАБ 291'!O52+'[1]ТАБ 293'!O52+'[1]ТАБ 294'!O52+'[1]ТАБ 295'!O52+'[1]ТАБ 297'!O52+'[1]ТАБ 298'!O52+'[1]ТАБ 299'!O52+'[1]ТАБ 300'!O52+'[1]ТАБ 301'!O52</f>
        <v>10507</v>
      </c>
      <c r="P52" s="328">
        <v>5880</v>
      </c>
    </row>
    <row r="53" spans="1:16" ht="15" customHeight="1">
      <c r="A53" s="154">
        <v>2</v>
      </c>
      <c r="B53" s="159" t="s">
        <v>79</v>
      </c>
      <c r="C53" s="23">
        <v>1</v>
      </c>
      <c r="D53" s="23">
        <v>2175</v>
      </c>
      <c r="E53" s="23">
        <v>1748</v>
      </c>
      <c r="F53" s="23">
        <v>1431</v>
      </c>
      <c r="G53" s="23">
        <v>1440</v>
      </c>
      <c r="H53" s="23">
        <v>1753</v>
      </c>
      <c r="I53" s="23">
        <v>3124</v>
      </c>
      <c r="J53" s="23">
        <v>4307</v>
      </c>
      <c r="K53" s="23">
        <v>3424</v>
      </c>
      <c r="L53" s="23">
        <v>6483</v>
      </c>
      <c r="M53" s="23">
        <v>7282</v>
      </c>
      <c r="N53" s="328">
        <f>'[1]ТАБ 287'!N53+'[1]ТАБ 288'!N53+'[1]ТАБ 289'!N53+'[1]ТАБ 290'!N53+'[1]ТАБ 291'!N53+'[1]ТАБ 293'!N53+'[1]ТАБ 294'!N53+'[1]ТАБ 295'!N53+'[1]ТАБ 297'!N53+'[1]ТАБ 298'!N53+'[1]ТАБ 299'!N53+'[1]ТАБ 300'!N53+'[1]ТАБ 301'!N53</f>
        <v>5254</v>
      </c>
      <c r="O53" s="328">
        <f>'[1]ТАБ 287'!O53+'[1]ТАБ 288'!O53+'[1]ТАБ 289'!O53+'[1]ТАБ 290'!O53+'[1]ТАБ 291'!O53+'[1]ТАБ 293'!O53+'[1]ТАБ 294'!O53+'[1]ТАБ 295'!O53+'[1]ТАБ 297'!O53+'[1]ТАБ 298'!O53+'[1]ТАБ 299'!O53+'[1]ТАБ 300'!O53+'[1]ТАБ 301'!O53</f>
        <v>5074</v>
      </c>
      <c r="P53" s="328">
        <v>2179</v>
      </c>
    </row>
    <row r="54" spans="1:16" ht="15" customHeight="1">
      <c r="A54" s="154">
        <v>3</v>
      </c>
      <c r="B54" s="159" t="s">
        <v>80</v>
      </c>
      <c r="C54" s="23">
        <v>632</v>
      </c>
      <c r="D54" s="23">
        <v>114</v>
      </c>
      <c r="E54" s="23">
        <v>173</v>
      </c>
      <c r="F54" s="23">
        <v>203</v>
      </c>
      <c r="G54" s="23">
        <v>197</v>
      </c>
      <c r="H54" s="23">
        <v>1600</v>
      </c>
      <c r="I54" s="23">
        <v>1498</v>
      </c>
      <c r="J54" s="23">
        <v>710</v>
      </c>
      <c r="K54" s="23">
        <v>729</v>
      </c>
      <c r="L54" s="23">
        <v>656</v>
      </c>
      <c r="M54" s="23">
        <v>1960</v>
      </c>
      <c r="N54" s="328">
        <f>'[1]ТАБ 287'!N54+'[1]ТАБ 288'!N54+'[1]ТАБ 289'!N54+'[1]ТАБ 290'!N54+'[1]ТАБ 291'!N54+'[1]ТАБ 293'!N54+'[1]ТАБ 294'!N54+'[1]ТАБ 295'!N54+'[1]ТАБ 297'!N54+'[1]ТАБ 298'!N54+'[1]ТАБ 299'!N54+'[1]ТАБ 300'!N54+'[1]ТАБ 301'!N54</f>
        <v>1308</v>
      </c>
      <c r="O54" s="328">
        <f>'[1]ТАБ 287'!O54+'[1]ТАБ 288'!O54+'[1]ТАБ 289'!O54+'[1]ТАБ 290'!O54+'[1]ТАБ 291'!O54+'[1]ТАБ 293'!O54+'[1]ТАБ 294'!O54+'[1]ТАБ 295'!O54+'[1]ТАБ 297'!O54+'[1]ТАБ 298'!O54+'[1]ТАБ 299'!O54+'[1]ТАБ 300'!O54+'[1]ТАБ 301'!O54</f>
        <v>285</v>
      </c>
      <c r="P54" s="328">
        <v>290</v>
      </c>
    </row>
    <row r="55" spans="1:16" ht="15" customHeight="1">
      <c r="A55" s="154">
        <v>4</v>
      </c>
      <c r="B55" s="155" t="s">
        <v>81</v>
      </c>
      <c r="C55" s="23">
        <v>897</v>
      </c>
      <c r="D55" s="23">
        <v>5027</v>
      </c>
      <c r="E55" s="23">
        <v>11617</v>
      </c>
      <c r="F55" s="23">
        <v>3181</v>
      </c>
      <c r="G55" s="23">
        <v>5310</v>
      </c>
      <c r="H55" s="23">
        <v>7788</v>
      </c>
      <c r="I55" s="23">
        <v>9275</v>
      </c>
      <c r="J55" s="23">
        <v>8303</v>
      </c>
      <c r="K55" s="23">
        <v>8477</v>
      </c>
      <c r="L55" s="23">
        <v>6983</v>
      </c>
      <c r="M55" s="23">
        <v>4691</v>
      </c>
      <c r="N55" s="328">
        <f>'[1]ТАБ 287'!N55+'[1]ТАБ 288'!N55+'[1]ТАБ 289'!N55+'[1]ТАБ 290'!N55+'[1]ТАБ 291'!N55+'[1]ТАБ 293'!N55+'[1]ТАБ 294'!N55+'[1]ТАБ 295'!N55+'[1]ТАБ 297'!N55+'[1]ТАБ 298'!N55+'[1]ТАБ 299'!N55+'[1]ТАБ 300'!N55+'[1]ТАБ 301'!N55</f>
        <v>3632</v>
      </c>
      <c r="O55" s="328">
        <f>'[1]ТАБ 287'!O55+'[1]ТАБ 288'!O55+'[1]ТАБ 289'!O55+'[1]ТАБ 290'!O55+'[1]ТАБ 291'!O55+'[1]ТАБ 293'!O55+'[1]ТАБ 294'!O55+'[1]ТАБ 295'!O55+'[1]ТАБ 297'!O55+'[1]ТАБ 298'!O55+'[1]ТАБ 299'!O55+'[1]ТАБ 300'!O55+'[1]ТАБ 301'!O55</f>
        <v>1003</v>
      </c>
      <c r="P55" s="328">
        <v>225</v>
      </c>
    </row>
    <row r="56" spans="1:16" ht="15" customHeight="1">
      <c r="A56" s="154">
        <v>5</v>
      </c>
      <c r="B56" s="155" t="s">
        <v>82</v>
      </c>
      <c r="C56" s="23">
        <v>2327</v>
      </c>
      <c r="D56" s="23">
        <v>4670</v>
      </c>
      <c r="E56" s="23">
        <v>4832</v>
      </c>
      <c r="F56" s="23">
        <v>4550</v>
      </c>
      <c r="G56" s="23">
        <v>4311</v>
      </c>
      <c r="H56" s="23">
        <v>4048</v>
      </c>
      <c r="I56" s="23">
        <v>3950</v>
      </c>
      <c r="J56" s="23">
        <v>3894</v>
      </c>
      <c r="K56" s="23">
        <v>3645</v>
      </c>
      <c r="L56" s="23">
        <v>3931</v>
      </c>
      <c r="M56" s="23">
        <v>4377</v>
      </c>
      <c r="N56" s="328">
        <f>'[1]ТАБ 287'!N56+'[1]ТАБ 288'!N56+'[1]ТАБ 289'!N56+'[1]ТАБ 290'!N56+'[1]ТАБ 291'!N56+'[1]ТАБ 293'!N56+'[1]ТАБ 294'!N56+'[1]ТАБ 295'!N56+'[1]ТАБ 297'!N56+'[1]ТАБ 298'!N56+'[1]ТАБ 299'!N56+'[1]ТАБ 300'!N56+'[1]ТАБ 301'!N56</f>
        <v>6415</v>
      </c>
      <c r="O56" s="328">
        <f>'[1]ТАБ 287'!O56+'[1]ТАБ 288'!O56+'[1]ТАБ 289'!O56+'[1]ТАБ 290'!O56+'[1]ТАБ 291'!O56+'[1]ТАБ 293'!O56+'[1]ТАБ 294'!O56+'[1]ТАБ 295'!O56+'[1]ТАБ 297'!O56+'[1]ТАБ 298'!O56+'[1]ТАБ 299'!O56+'[1]ТАБ 300'!O56+'[1]ТАБ 301'!O56</f>
        <v>8403</v>
      </c>
      <c r="P56" s="328">
        <v>4264</v>
      </c>
    </row>
    <row r="57" spans="1:16" ht="15" customHeight="1">
      <c r="A57" s="154">
        <v>6</v>
      </c>
      <c r="B57" s="159" t="s">
        <v>76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v>3</v>
      </c>
      <c r="N57" s="328">
        <f>'[1]ТАБ 287'!N57+'[1]ТАБ 288'!N57+'[1]ТАБ 289'!N57+'[1]ТАБ 290'!N57+'[1]ТАБ 291'!N57+'[1]ТАБ 293'!N57+'[1]ТАБ 294'!N57+'[1]ТАБ 295'!N57+'[1]ТАБ 297'!N57+'[1]ТАБ 298'!N57+'[1]ТАБ 299'!N57+'[1]ТАБ 300'!N57+'[1]ТАБ 301'!N57</f>
        <v>3977</v>
      </c>
      <c r="O57" s="328">
        <f>'[1]ТАБ 287'!O57+'[1]ТАБ 288'!O57+'[1]ТАБ 289'!O57+'[1]ТАБ 290'!O57+'[1]ТАБ 291'!O57+'[1]ТАБ 293'!O57+'[1]ТАБ 294'!O57+'[1]ТАБ 295'!O57+'[1]ТАБ 297'!O57+'[1]ТАБ 298'!O57+'[1]ТАБ 299'!O57+'[1]ТАБ 300'!O57+'[1]ТАБ 301'!O57</f>
        <v>2851</v>
      </c>
      <c r="P57" s="328">
        <v>733</v>
      </c>
    </row>
    <row r="58" spans="1:16" ht="24.75" customHeight="1">
      <c r="A58" s="154">
        <v>7</v>
      </c>
      <c r="B58" s="155" t="s">
        <v>77</v>
      </c>
      <c r="C58" s="23">
        <v>0</v>
      </c>
      <c r="D58" s="23">
        <v>536</v>
      </c>
      <c r="E58" s="23"/>
      <c r="F58" s="23">
        <v>1529</v>
      </c>
      <c r="G58" s="23">
        <v>1254</v>
      </c>
      <c r="H58" s="23">
        <v>2604</v>
      </c>
      <c r="I58" s="23">
        <v>2932</v>
      </c>
      <c r="J58" s="23">
        <v>3537</v>
      </c>
      <c r="K58" s="23">
        <v>4201</v>
      </c>
      <c r="L58" s="23">
        <v>3032</v>
      </c>
      <c r="M58" s="23">
        <v>6</v>
      </c>
      <c r="N58" s="328">
        <f>'[1]ТАБ 287'!N58+'[1]ТАБ 288'!N58+'[1]ТАБ 289'!N58+'[1]ТАБ 290'!N58+'[1]ТАБ 291'!N58+'[1]ТАБ 293'!N58+'[1]ТАБ 294'!N58+'[1]ТАБ 295'!N58+'[1]ТАБ 297'!N58+'[1]ТАБ 298'!N58+'[1]ТАБ 299'!N58+'[1]ТАБ 300'!N58+'[1]ТАБ 301'!N58</f>
        <v>1972</v>
      </c>
      <c r="O58" s="328">
        <f>'[1]ТАБ 287'!O58+'[1]ТАБ 288'!O58+'[1]ТАБ 289'!O58+'[1]ТАБ 290'!O58+'[1]ТАБ 291'!O58+'[1]ТАБ 293'!O58+'[1]ТАБ 294'!O58+'[1]ТАБ 295'!O58+'[1]ТАБ 297'!O58+'[1]ТАБ 298'!O58+'[1]ТАБ 299'!O58+'[1]ТАБ 300'!O58+'[1]ТАБ 301'!O58</f>
        <v>1955</v>
      </c>
      <c r="P58" s="328"/>
    </row>
    <row r="59" spans="1:16" ht="15" customHeight="1">
      <c r="A59" s="154">
        <v>8</v>
      </c>
      <c r="B59" s="155" t="s">
        <v>75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328">
        <f>'[1]ТАБ 287'!N59+'[1]ТАБ 288'!N59+'[1]ТАБ 289'!N59+'[1]ТАБ 290'!N59+'[1]ТАБ 291'!N59+'[1]ТАБ 293'!N59+'[1]ТАБ 294'!N59+'[1]ТАБ 295'!N59+'[1]ТАБ 297'!N59+'[1]ТАБ 298'!N59+'[1]ТАБ 299'!N59+'[1]ТАБ 300'!N59+'[1]ТАБ 301'!N59</f>
        <v>5363</v>
      </c>
      <c r="O59" s="328">
        <f>'[1]ТАБ 287'!O59+'[1]ТАБ 288'!O59+'[1]ТАБ 289'!O59+'[1]ТАБ 290'!O59+'[1]ТАБ 291'!O59+'[1]ТАБ 293'!O59+'[1]ТАБ 294'!O59+'[1]ТАБ 295'!O59+'[1]ТАБ 297'!O59+'[1]ТАБ 298'!O59+'[1]ТАБ 299'!O59+'[1]ТАБ 300'!O59+'[1]ТАБ 301'!O59</f>
        <v>5222</v>
      </c>
      <c r="P59" s="328">
        <v>2289</v>
      </c>
    </row>
    <row r="60" spans="1:16" ht="15" customHeight="1">
      <c r="A60" s="154">
        <v>9</v>
      </c>
      <c r="B60" s="164" t="s">
        <v>183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328"/>
      <c r="O60" s="328">
        <f>'[1]ТАБ 287'!O60+'[1]ТАБ 288'!O60+'[1]ТАБ 289'!O60+'[1]ТАБ 290'!O60+'[1]ТАБ 291'!O60+'[1]ТАБ 293'!O60+'[1]ТАБ 294'!O60+'[1]ТАБ 295'!O60+'[1]ТАБ 297'!O60+'[1]ТАБ 298'!O60+'[1]ТАБ 299'!O60+'[1]ТАБ 300'!O60+'[1]ТАБ 301'!O60</f>
        <v>225</v>
      </c>
      <c r="P60" s="328">
        <v>11</v>
      </c>
    </row>
    <row r="61" spans="1:16" ht="15" customHeight="1">
      <c r="A61" s="154">
        <v>10</v>
      </c>
      <c r="B61" s="16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328"/>
      <c r="O61" s="328"/>
      <c r="P61" s="328"/>
    </row>
    <row r="62" spans="1:17" ht="15" customHeight="1">
      <c r="A62" s="363" t="s">
        <v>2</v>
      </c>
      <c r="B62" s="363"/>
      <c r="C62" s="25">
        <v>6500</v>
      </c>
      <c r="D62" s="25">
        <v>22049</v>
      </c>
      <c r="E62" s="25">
        <v>30889</v>
      </c>
      <c r="F62" s="25">
        <v>24098</v>
      </c>
      <c r="G62" s="25">
        <v>18456</v>
      </c>
      <c r="H62" s="25">
        <v>30322</v>
      </c>
      <c r="I62" s="25">
        <v>33600</v>
      </c>
      <c r="J62" s="25">
        <v>28432</v>
      </c>
      <c r="K62" s="25">
        <v>44020</v>
      </c>
      <c r="L62" s="25">
        <v>43425</v>
      </c>
      <c r="M62" s="25">
        <v>24809</v>
      </c>
      <c r="N62" s="25">
        <f>SUM(N52:N61)</f>
        <v>39213</v>
      </c>
      <c r="O62" s="25">
        <f>SUM(O52:O61)</f>
        <v>35525</v>
      </c>
      <c r="P62" s="25">
        <v>15871</v>
      </c>
      <c r="Q62" s="14">
        <v>4</v>
      </c>
    </row>
    <row r="63" spans="1:16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61"/>
      <c r="N63" s="26"/>
      <c r="O63" s="26"/>
      <c r="P63" s="26"/>
    </row>
    <row r="64" spans="1:16" ht="15" customHeight="1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221"/>
      <c r="P64" s="221"/>
    </row>
    <row r="65" spans="1:16" ht="15" customHeight="1">
      <c r="A65" s="364" t="s">
        <v>0</v>
      </c>
      <c r="B65" s="365" t="s">
        <v>13</v>
      </c>
      <c r="C65" s="222" t="s">
        <v>10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224"/>
      <c r="P65" s="224"/>
    </row>
    <row r="66" spans="1:16" ht="15" customHeight="1">
      <c r="A66" s="363"/>
      <c r="B66" s="366"/>
      <c r="C66" s="250">
        <v>2007</v>
      </c>
      <c r="D66" s="250">
        <v>2008</v>
      </c>
      <c r="E66" s="250">
        <v>2009</v>
      </c>
      <c r="F66" s="250">
        <v>2010</v>
      </c>
      <c r="G66" s="250">
        <v>2011</v>
      </c>
      <c r="H66" s="250">
        <v>2012</v>
      </c>
      <c r="I66" s="250">
        <v>2013</v>
      </c>
      <c r="J66" s="250">
        <v>2014</v>
      </c>
      <c r="K66" s="250">
        <v>2015</v>
      </c>
      <c r="L66" s="250">
        <v>2016</v>
      </c>
      <c r="M66" s="250">
        <v>2017</v>
      </c>
      <c r="N66" s="286">
        <v>2018</v>
      </c>
      <c r="O66" s="286">
        <v>2018</v>
      </c>
      <c r="P66" s="250">
        <v>2020</v>
      </c>
    </row>
    <row r="67" spans="1:16" ht="15" customHeight="1">
      <c r="A67" s="173">
        <v>1</v>
      </c>
      <c r="B67" s="174" t="s">
        <v>78</v>
      </c>
      <c r="C67" s="33">
        <v>40.71152877999664</v>
      </c>
      <c r="D67" s="33">
        <v>44.886326410273206</v>
      </c>
      <c r="E67" s="33">
        <v>49.519154136337065</v>
      </c>
      <c r="F67" s="33">
        <v>46.769634564910156</v>
      </c>
      <c r="G67" s="33">
        <v>38.69752421959095</v>
      </c>
      <c r="H67" s="33">
        <v>42.19800500944764</v>
      </c>
      <c r="I67" s="33">
        <v>42.14454045561665</v>
      </c>
      <c r="J67" s="33">
        <v>48.66976624047527</v>
      </c>
      <c r="K67" s="33">
        <v>56.67988334371006</v>
      </c>
      <c r="L67" s="33">
        <v>45.07678668458833</v>
      </c>
      <c r="M67" s="33">
        <v>44.643657552666966</v>
      </c>
      <c r="N67" s="33">
        <f aca="true" t="shared" si="0" ref="N67:O77">N22/N37*100</f>
        <v>52.09538041712689</v>
      </c>
      <c r="O67" s="33">
        <f t="shared" si="0"/>
        <v>50.92346388789076</v>
      </c>
      <c r="P67" s="33">
        <v>56.40841272694589</v>
      </c>
    </row>
    <row r="68" spans="1:16" ht="15" customHeight="1">
      <c r="A68" s="173">
        <v>2</v>
      </c>
      <c r="B68" s="175" t="s">
        <v>79</v>
      </c>
      <c r="C68" s="33">
        <v>100</v>
      </c>
      <c r="D68" s="33">
        <v>96.1038961038961</v>
      </c>
      <c r="E68" s="33">
        <v>70.68366164542294</v>
      </c>
      <c r="F68" s="33">
        <v>65.6730321378668</v>
      </c>
      <c r="G68" s="33">
        <v>92.52136752136752</v>
      </c>
      <c r="H68" s="33">
        <v>85.87105624142661</v>
      </c>
      <c r="I68" s="33">
        <v>69.70905678085406</v>
      </c>
      <c r="J68" s="33">
        <v>77.80703404175287</v>
      </c>
      <c r="K68" s="33">
        <v>57.3117254528122</v>
      </c>
      <c r="L68" s="33">
        <v>77.4294205052006</v>
      </c>
      <c r="M68" s="33">
        <v>80.44317609535001</v>
      </c>
      <c r="N68" s="33">
        <f t="shared" si="0"/>
        <v>28.792121270638216</v>
      </c>
      <c r="O68" s="33">
        <f t="shared" si="0"/>
        <v>28.631682197155467</v>
      </c>
      <c r="P68" s="33">
        <v>18.37979094076655</v>
      </c>
    </row>
    <row r="69" spans="1:16" ht="15" customHeight="1">
      <c r="A69" s="173">
        <v>3</v>
      </c>
      <c r="B69" s="175" t="s">
        <v>80</v>
      </c>
      <c r="C69" s="33">
        <v>75.97765363128491</v>
      </c>
      <c r="D69" s="33">
        <v>58.298097251585624</v>
      </c>
      <c r="E69" s="33">
        <v>45.48509029819404</v>
      </c>
      <c r="F69" s="33">
        <v>40.98888238736103</v>
      </c>
      <c r="G69" s="33">
        <v>34.171249018067556</v>
      </c>
      <c r="H69" s="33">
        <v>32.61127596439169</v>
      </c>
      <c r="I69" s="33">
        <v>32.193548387096776</v>
      </c>
      <c r="J69" s="33">
        <v>24.36548223350254</v>
      </c>
      <c r="K69" s="33">
        <v>26.69021190716448</v>
      </c>
      <c r="L69" s="33">
        <v>17.973568281938327</v>
      </c>
      <c r="M69" s="33">
        <v>29.19921875</v>
      </c>
      <c r="N69" s="33">
        <f t="shared" si="0"/>
        <v>39.153187440532825</v>
      </c>
      <c r="O69" s="33">
        <f t="shared" si="0"/>
        <v>27.866524671636494</v>
      </c>
      <c r="P69" s="33">
        <v>30.991735537190085</v>
      </c>
    </row>
    <row r="70" spans="1:16" ht="15" customHeight="1">
      <c r="A70" s="173">
        <v>4</v>
      </c>
      <c r="B70" s="174" t="s">
        <v>81</v>
      </c>
      <c r="C70" s="33"/>
      <c r="D70" s="33">
        <v>100</v>
      </c>
      <c r="E70" s="33">
        <v>99.88110481068227</v>
      </c>
      <c r="F70" s="33">
        <v>98.91662741403674</v>
      </c>
      <c r="G70" s="33">
        <v>94.92083076290356</v>
      </c>
      <c r="H70" s="33">
        <v>93.0826140567201</v>
      </c>
      <c r="I70" s="33">
        <v>91.48517018715114</v>
      </c>
      <c r="J70" s="33">
        <v>84.87704474054816</v>
      </c>
      <c r="K70" s="33">
        <v>82.280251806948</v>
      </c>
      <c r="L70" s="33">
        <v>84.69463939077198</v>
      </c>
      <c r="M70" s="33">
        <v>76.50775416427341</v>
      </c>
      <c r="N70" s="33">
        <f t="shared" si="0"/>
        <v>70.9887167718493</v>
      </c>
      <c r="O70" s="33">
        <f t="shared" si="0"/>
        <v>20.164301717699775</v>
      </c>
      <c r="P70" s="33">
        <v>23.376623376623375</v>
      </c>
    </row>
    <row r="71" spans="1:16" ht="15" customHeight="1">
      <c r="A71" s="173">
        <v>5</v>
      </c>
      <c r="B71" s="174" t="s">
        <v>82</v>
      </c>
      <c r="C71" s="33">
        <v>62.483311081441926</v>
      </c>
      <c r="D71" s="33">
        <v>100</v>
      </c>
      <c r="E71" s="33">
        <v>100</v>
      </c>
      <c r="F71" s="33">
        <v>86.19723944788957</v>
      </c>
      <c r="G71" s="33">
        <v>100</v>
      </c>
      <c r="H71" s="33">
        <v>100</v>
      </c>
      <c r="I71" s="33">
        <v>89.09046334886001</v>
      </c>
      <c r="J71" s="33">
        <v>100</v>
      </c>
      <c r="K71" s="33">
        <v>100</v>
      </c>
      <c r="L71" s="33">
        <v>100</v>
      </c>
      <c r="M71" s="33">
        <v>100</v>
      </c>
      <c r="N71" s="33">
        <f t="shared" si="0"/>
        <v>74.98362802881466</v>
      </c>
      <c r="O71" s="33">
        <f t="shared" si="0"/>
        <v>100</v>
      </c>
      <c r="P71" s="33">
        <v>61.142988294698185</v>
      </c>
    </row>
    <row r="72" spans="1:16" ht="15" customHeight="1">
      <c r="A72" s="173">
        <v>6</v>
      </c>
      <c r="B72" s="175" t="s">
        <v>76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>
        <v>100</v>
      </c>
      <c r="N72" s="33">
        <f t="shared" si="0"/>
        <v>47.44927962364011</v>
      </c>
      <c r="O72" s="33">
        <f t="shared" si="0"/>
        <v>53.36522599802046</v>
      </c>
      <c r="P72" s="33">
        <v>55.59734513274336</v>
      </c>
    </row>
    <row r="73" spans="1:16" ht="24.75" customHeight="1">
      <c r="A73" s="173">
        <v>7</v>
      </c>
      <c r="B73" s="174" t="s">
        <v>77</v>
      </c>
      <c r="C73" s="33"/>
      <c r="D73" s="33">
        <v>7.126076742364917</v>
      </c>
      <c r="E73" s="33">
        <v>0</v>
      </c>
      <c r="F73" s="33">
        <v>62.00130804447351</v>
      </c>
      <c r="G73" s="33">
        <v>35.214446952595935</v>
      </c>
      <c r="H73" s="33">
        <v>30.155552133066376</v>
      </c>
      <c r="I73" s="33">
        <v>31.098976109215016</v>
      </c>
      <c r="J73" s="33">
        <v>44.44599303135888</v>
      </c>
      <c r="K73" s="33">
        <v>39.749608763693274</v>
      </c>
      <c r="L73" s="33">
        <v>37.759633290359545</v>
      </c>
      <c r="M73" s="33">
        <v>32.795698924731184</v>
      </c>
      <c r="N73" s="33">
        <f t="shared" si="0"/>
        <v>63.35204490777867</v>
      </c>
      <c r="O73" s="33">
        <f t="shared" si="0"/>
        <v>59.51178451178451</v>
      </c>
      <c r="P73" s="33"/>
    </row>
    <row r="74" spans="1:16" ht="15" customHeight="1">
      <c r="A74" s="173">
        <v>8</v>
      </c>
      <c r="B74" s="174" t="s">
        <v>75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>
        <f t="shared" si="0"/>
        <v>80.15597920277297</v>
      </c>
      <c r="O74" s="33">
        <f t="shared" si="0"/>
        <v>79.60140679953108</v>
      </c>
      <c r="P74" s="33">
        <v>66.75627240143369</v>
      </c>
    </row>
    <row r="75" spans="1:16" ht="15" customHeight="1">
      <c r="A75" s="173">
        <v>9</v>
      </c>
      <c r="B75" s="164" t="s">
        <v>183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>
        <f t="shared" si="0"/>
        <v>10.852713178294573</v>
      </c>
      <c r="P75" s="33">
        <v>7.575757575757576</v>
      </c>
    </row>
    <row r="76" spans="1:16" ht="15" customHeight="1">
      <c r="A76" s="173">
        <v>10</v>
      </c>
      <c r="B76" s="17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363" t="s">
        <v>2</v>
      </c>
      <c r="B77" s="363"/>
      <c r="C77" s="33">
        <v>54.85542825968358</v>
      </c>
      <c r="D77" s="33">
        <v>58.88324873096447</v>
      </c>
      <c r="E77" s="33">
        <v>62.86338899483697</v>
      </c>
      <c r="F77" s="33">
        <v>57.11179029034913</v>
      </c>
      <c r="G77" s="33">
        <v>61.77748209603568</v>
      </c>
      <c r="H77" s="33">
        <v>55.36651738841629</v>
      </c>
      <c r="I77" s="33">
        <v>54.89698329299251</v>
      </c>
      <c r="J77" s="33">
        <v>58.65104148793796</v>
      </c>
      <c r="K77" s="33">
        <v>59.36892375916766</v>
      </c>
      <c r="L77" s="33">
        <v>54.2619678675436</v>
      </c>
      <c r="M77" s="33">
        <v>62.51667111229662</v>
      </c>
      <c r="N77" s="33">
        <f t="shared" si="0"/>
        <v>52.68098782138024</v>
      </c>
      <c r="O77" s="33">
        <f t="shared" si="0"/>
        <v>52.33071202362737</v>
      </c>
      <c r="P77" s="33">
        <v>45.88564906091107</v>
      </c>
    </row>
    <row r="78" spans="1:16" ht="15" customHeight="1">
      <c r="A78" s="15"/>
      <c r="B78" s="16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61"/>
      <c r="N78" s="26"/>
      <c r="O78" s="26"/>
      <c r="P78" s="26"/>
    </row>
    <row r="79" spans="1:16" ht="15" customHeight="1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1"/>
      <c r="O79" s="221"/>
      <c r="P79" s="221"/>
    </row>
    <row r="80" spans="1:16" ht="15" customHeight="1">
      <c r="A80" s="363" t="s">
        <v>0</v>
      </c>
      <c r="B80" s="366" t="s">
        <v>13</v>
      </c>
      <c r="C80" s="222" t="s">
        <v>9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4"/>
      <c r="O80" s="224"/>
      <c r="P80" s="224"/>
    </row>
    <row r="81" spans="1:16" ht="15" customHeight="1">
      <c r="A81" s="363"/>
      <c r="B81" s="366"/>
      <c r="C81" s="250">
        <v>2007</v>
      </c>
      <c r="D81" s="250">
        <v>2008</v>
      </c>
      <c r="E81" s="250">
        <v>2009</v>
      </c>
      <c r="F81" s="250">
        <v>2010</v>
      </c>
      <c r="G81" s="250">
        <v>2011</v>
      </c>
      <c r="H81" s="250">
        <v>2012</v>
      </c>
      <c r="I81" s="250">
        <v>2013</v>
      </c>
      <c r="J81" s="250">
        <v>2014</v>
      </c>
      <c r="K81" s="250">
        <v>2015</v>
      </c>
      <c r="L81" s="250">
        <v>2016</v>
      </c>
      <c r="M81" s="250">
        <v>2017</v>
      </c>
      <c r="N81" s="286">
        <v>2018</v>
      </c>
      <c r="O81" s="286">
        <v>2018</v>
      </c>
      <c r="P81" s="250">
        <v>2020</v>
      </c>
    </row>
    <row r="82" spans="1:16" ht="15" customHeight="1">
      <c r="A82" s="173">
        <v>1</v>
      </c>
      <c r="B82" s="174" t="s">
        <v>78</v>
      </c>
      <c r="C82" s="290"/>
      <c r="D82" s="291"/>
      <c r="E82" s="34">
        <v>93.34345493562232</v>
      </c>
      <c r="F82" s="34">
        <v>108.506583207425</v>
      </c>
      <c r="G82" s="34">
        <v>171.64255910987484</v>
      </c>
      <c r="H82" s="34">
        <v>180.83630115588878</v>
      </c>
      <c r="I82" s="34">
        <v>177.93890442166304</v>
      </c>
      <c r="J82" s="34">
        <v>135.306288974393</v>
      </c>
      <c r="K82" s="34">
        <v>131.48343643406372</v>
      </c>
      <c r="L82" s="34">
        <v>180.42069534323056</v>
      </c>
      <c r="M82" s="34">
        <v>262.57309236947793</v>
      </c>
      <c r="N82" s="34">
        <f aca="true" t="shared" si="1" ref="N82:O92">N97/N22</f>
        <v>247.42554252930904</v>
      </c>
      <c r="O82" s="34">
        <f t="shared" si="1"/>
        <v>195.39105278012983</v>
      </c>
      <c r="P82" s="34">
        <v>256.9008922880816</v>
      </c>
    </row>
    <row r="83" spans="1:16" ht="15" customHeight="1">
      <c r="A83" s="173">
        <v>2</v>
      </c>
      <c r="B83" s="175" t="s">
        <v>79</v>
      </c>
      <c r="C83" s="292"/>
      <c r="D83" s="291"/>
      <c r="E83" s="34">
        <v>376.00491803278686</v>
      </c>
      <c r="F83" s="34">
        <v>291.39432624113476</v>
      </c>
      <c r="G83" s="34">
        <v>154.1512702078522</v>
      </c>
      <c r="H83" s="34">
        <v>123.55644302449414</v>
      </c>
      <c r="I83" s="34">
        <v>22.93032648939751</v>
      </c>
      <c r="J83" s="34">
        <v>18.269760696156634</v>
      </c>
      <c r="K83" s="34">
        <v>20.75681969394544</v>
      </c>
      <c r="L83" s="34">
        <v>89.52178084820572</v>
      </c>
      <c r="M83" s="34">
        <v>80.6677796327212</v>
      </c>
      <c r="N83" s="34">
        <f t="shared" si="1"/>
        <v>155.77330650570087</v>
      </c>
      <c r="O83" s="34">
        <f t="shared" si="1"/>
        <v>224.62452894826995</v>
      </c>
      <c r="P83" s="34">
        <v>249.9605055292259</v>
      </c>
    </row>
    <row r="84" spans="1:16" ht="15" customHeight="1">
      <c r="A84" s="173">
        <v>3</v>
      </c>
      <c r="B84" s="175" t="s">
        <v>80</v>
      </c>
      <c r="C84" s="290"/>
      <c r="D84" s="291"/>
      <c r="E84" s="34">
        <v>70.45891043397968</v>
      </c>
      <c r="F84" s="34">
        <v>48.97287651677373</v>
      </c>
      <c r="G84" s="34">
        <v>26.563218390804597</v>
      </c>
      <c r="H84" s="34">
        <v>39.116469517743404</v>
      </c>
      <c r="I84" s="34">
        <v>53.85270541082164</v>
      </c>
      <c r="J84" s="34">
        <v>63.984848484848484</v>
      </c>
      <c r="K84" s="34">
        <v>66.25330812854442</v>
      </c>
      <c r="L84" s="34">
        <v>66.00735294117646</v>
      </c>
      <c r="M84" s="34">
        <v>29.100334448160535</v>
      </c>
      <c r="N84" s="34">
        <f t="shared" si="1"/>
        <v>51.40583232077764</v>
      </c>
      <c r="O84" s="34">
        <f t="shared" si="1"/>
        <v>50.44203821656051</v>
      </c>
      <c r="P84" s="34">
        <v>68.71111111111111</v>
      </c>
    </row>
    <row r="85" spans="1:16" ht="15" customHeight="1">
      <c r="A85" s="173">
        <v>4</v>
      </c>
      <c r="B85" s="174" t="s">
        <v>81</v>
      </c>
      <c r="C85" s="292"/>
      <c r="D85" s="291"/>
      <c r="E85" s="34">
        <v>113.86585477520373</v>
      </c>
      <c r="F85" s="34">
        <v>40.250952380952384</v>
      </c>
      <c r="G85" s="34">
        <v>48.93024263431543</v>
      </c>
      <c r="H85" s="34">
        <v>71.12624188634256</v>
      </c>
      <c r="I85" s="34">
        <v>54.670654384495755</v>
      </c>
      <c r="J85" s="34">
        <v>43.834843650287176</v>
      </c>
      <c r="K85" s="34">
        <v>76.14026636440919</v>
      </c>
      <c r="L85" s="34">
        <v>66.94428772919605</v>
      </c>
      <c r="M85" s="34">
        <v>100.21696696696696</v>
      </c>
      <c r="N85" s="34">
        <f t="shared" si="1"/>
        <v>71.49892241379311</v>
      </c>
      <c r="O85" s="34">
        <f t="shared" si="1"/>
        <v>240.3314814814815</v>
      </c>
      <c r="P85" s="34">
        <v>212.3827160493827</v>
      </c>
    </row>
    <row r="86" spans="1:16" ht="15" customHeight="1">
      <c r="A86" s="173">
        <v>5</v>
      </c>
      <c r="B86" s="174" t="s">
        <v>82</v>
      </c>
      <c r="C86" s="292"/>
      <c r="D86" s="291"/>
      <c r="E86" s="34">
        <v>38.91239411502452</v>
      </c>
      <c r="F86" s="34">
        <v>41.457646785797166</v>
      </c>
      <c r="G86" s="34">
        <v>42.06750837413038</v>
      </c>
      <c r="H86" s="34">
        <v>46.11780383795309</v>
      </c>
      <c r="I86" s="34">
        <v>42.2757292239956</v>
      </c>
      <c r="J86" s="34">
        <v>56.52251461988304</v>
      </c>
      <c r="K86" s="34">
        <v>60.477096966091615</v>
      </c>
      <c r="L86" s="34">
        <v>53.713258556226634</v>
      </c>
      <c r="M86" s="34">
        <v>59.63304665102945</v>
      </c>
      <c r="N86" s="34">
        <f t="shared" si="1"/>
        <v>174.67737991266375</v>
      </c>
      <c r="O86" s="34">
        <f t="shared" si="1"/>
        <v>141.70665499124343</v>
      </c>
      <c r="P86" s="34">
        <v>105.03265765765765</v>
      </c>
    </row>
    <row r="87" spans="1:16" ht="15" customHeight="1">
      <c r="A87" s="173">
        <v>6</v>
      </c>
      <c r="B87" s="175" t="s">
        <v>76</v>
      </c>
      <c r="C87" s="292"/>
      <c r="D87" s="291"/>
      <c r="E87" s="34"/>
      <c r="F87" s="34"/>
      <c r="G87" s="34"/>
      <c r="H87" s="34"/>
      <c r="I87" s="34"/>
      <c r="J87" s="34"/>
      <c r="K87" s="34"/>
      <c r="L87" s="34"/>
      <c r="M87" s="34">
        <v>0</v>
      </c>
      <c r="N87" s="34">
        <f t="shared" si="1"/>
        <v>222.84120836560805</v>
      </c>
      <c r="O87" s="34">
        <f t="shared" si="1"/>
        <v>168.63987635239567</v>
      </c>
      <c r="P87" s="34">
        <v>130.82371667329883</v>
      </c>
    </row>
    <row r="88" spans="1:16" ht="24.75" customHeight="1">
      <c r="A88" s="173">
        <v>7</v>
      </c>
      <c r="B88" s="174" t="s">
        <v>77</v>
      </c>
      <c r="C88" s="34"/>
      <c r="D88" s="291"/>
      <c r="E88" s="34"/>
      <c r="F88" s="34">
        <v>93.44831223628692</v>
      </c>
      <c r="G88" s="34">
        <v>132.1602564102564</v>
      </c>
      <c r="H88" s="34">
        <v>136.01021450459652</v>
      </c>
      <c r="I88" s="34">
        <v>145.79938542581212</v>
      </c>
      <c r="J88" s="34">
        <v>104.90059579805582</v>
      </c>
      <c r="K88" s="34">
        <v>63.167885264341955</v>
      </c>
      <c r="L88" s="34">
        <v>122.98141122913505</v>
      </c>
      <c r="M88" s="34">
        <v>666.483606557377</v>
      </c>
      <c r="N88" s="34">
        <f t="shared" si="1"/>
        <v>71.73924050632911</v>
      </c>
      <c r="O88" s="34">
        <f t="shared" si="1"/>
        <v>96.6018387553041</v>
      </c>
      <c r="P88" s="34"/>
    </row>
    <row r="89" spans="1:16" ht="15" customHeight="1">
      <c r="A89" s="173">
        <v>8</v>
      </c>
      <c r="B89" s="174" t="s">
        <v>75</v>
      </c>
      <c r="C89" s="292"/>
      <c r="D89" s="291"/>
      <c r="E89" s="34"/>
      <c r="F89" s="34"/>
      <c r="G89" s="34"/>
      <c r="H89" s="34"/>
      <c r="I89" s="34"/>
      <c r="J89" s="34"/>
      <c r="K89" s="34"/>
      <c r="L89" s="34"/>
      <c r="M89" s="34"/>
      <c r="N89" s="34">
        <f t="shared" si="1"/>
        <v>566.8691891891892</v>
      </c>
      <c r="O89" s="34">
        <f t="shared" si="1"/>
        <v>563.6435935198822</v>
      </c>
      <c r="P89" s="34">
        <v>575.1892617449664</v>
      </c>
    </row>
    <row r="90" spans="1:16" ht="15" customHeight="1">
      <c r="A90" s="173">
        <v>9</v>
      </c>
      <c r="B90" s="164" t="s">
        <v>183</v>
      </c>
      <c r="C90" s="292"/>
      <c r="D90" s="291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>
        <f t="shared" si="1"/>
        <v>40.82738095238095</v>
      </c>
      <c r="P90" s="34">
        <v>40.225</v>
      </c>
    </row>
    <row r="91" spans="1:16" ht="15" customHeight="1">
      <c r="A91" s="173">
        <v>10</v>
      </c>
      <c r="B91" s="175"/>
      <c r="C91" s="292"/>
      <c r="D91" s="291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ht="15" customHeight="1">
      <c r="A92" s="363" t="s">
        <v>2</v>
      </c>
      <c r="B92" s="363"/>
      <c r="C92" s="33"/>
      <c r="D92" s="291"/>
      <c r="E92" s="34">
        <v>104.44261931187569</v>
      </c>
      <c r="F92" s="34">
        <v>94.50735823813935</v>
      </c>
      <c r="G92" s="34">
        <v>91.25807677689092</v>
      </c>
      <c r="H92" s="34">
        <v>115.63423507101668</v>
      </c>
      <c r="I92" s="34">
        <v>99.75911388321325</v>
      </c>
      <c r="J92" s="34">
        <v>88.35543983851622</v>
      </c>
      <c r="K92" s="34">
        <v>95.87046081360607</v>
      </c>
      <c r="L92" s="34">
        <v>127.47596936621842</v>
      </c>
      <c r="M92" s="34">
        <v>133.98282666666665</v>
      </c>
      <c r="N92" s="34">
        <f t="shared" si="1"/>
        <v>204.09725477604752</v>
      </c>
      <c r="O92" s="34">
        <f t="shared" si="1"/>
        <v>194.6450549076939</v>
      </c>
      <c r="P92" s="34">
        <v>191.46110357304389</v>
      </c>
    </row>
    <row r="93" spans="1:16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5" customHeight="1">
      <c r="A94" s="219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1"/>
      <c r="O94" s="221"/>
      <c r="P94" s="221"/>
    </row>
    <row r="95" spans="1:16" ht="15" customHeight="1">
      <c r="A95" s="364" t="s">
        <v>0</v>
      </c>
      <c r="B95" s="365" t="s">
        <v>13</v>
      </c>
      <c r="C95" s="222" t="s">
        <v>20</v>
      </c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4"/>
      <c r="O95" s="224"/>
      <c r="P95" s="224"/>
    </row>
    <row r="96" spans="1:16" ht="15" customHeight="1">
      <c r="A96" s="363"/>
      <c r="B96" s="366"/>
      <c r="C96" s="286">
        <v>2007</v>
      </c>
      <c r="D96" s="286">
        <v>2008</v>
      </c>
      <c r="E96" s="286">
        <v>2009</v>
      </c>
      <c r="F96" s="286">
        <v>2010</v>
      </c>
      <c r="G96" s="286">
        <v>2011</v>
      </c>
      <c r="H96" s="286">
        <v>2012</v>
      </c>
      <c r="I96" s="286">
        <v>2013</v>
      </c>
      <c r="J96" s="286">
        <v>2014</v>
      </c>
      <c r="K96" s="286">
        <v>2015</v>
      </c>
      <c r="L96" s="286">
        <v>2016</v>
      </c>
      <c r="M96" s="286">
        <v>2017</v>
      </c>
      <c r="N96" s="286">
        <v>2018</v>
      </c>
      <c r="O96" s="286">
        <v>2018</v>
      </c>
      <c r="P96" s="286">
        <v>2020</v>
      </c>
    </row>
    <row r="97" spans="1:16" ht="15" customHeight="1">
      <c r="A97" s="173">
        <v>1</v>
      </c>
      <c r="B97" s="174" t="s">
        <v>78</v>
      </c>
      <c r="C97" s="293">
        <v>274778.67000000004</v>
      </c>
      <c r="D97" s="293">
        <v>652964</v>
      </c>
      <c r="E97" s="293">
        <v>869961</v>
      </c>
      <c r="F97" s="293">
        <v>1005422</v>
      </c>
      <c r="G97" s="293">
        <v>617055</v>
      </c>
      <c r="H97" s="293">
        <v>1736571</v>
      </c>
      <c r="I97" s="293">
        <v>1718356</v>
      </c>
      <c r="J97" s="293">
        <v>2039607</v>
      </c>
      <c r="K97" s="293">
        <v>2274269</v>
      </c>
      <c r="L97" s="293">
        <v>2843791</v>
      </c>
      <c r="M97" s="293">
        <v>1307614</v>
      </c>
      <c r="N97" s="293">
        <f>'[1]ТАБ 287'!N97+'[1]ТАБ 288'!N97+'[1]ТАБ 289'!N97+'[1]ТАБ 290'!N97+'[1]ТАБ 291'!N97+'[1]ТАБ 293'!N97+'[1]ТАБ 294'!N97+'[1]ТАБ 295'!N97+'[1]ТАБ 297'!N97+'[1]ТАБ 298'!N97+'[1]ТАБ 299'!N97+'[1]ТАБ 300'!N97+'[1]ТАБ 301'!N97</f>
        <v>1983858</v>
      </c>
      <c r="O97" s="293">
        <f>'[1]ТАБ 287'!O97+'[1]ТАБ 288'!O97+'[1]ТАБ 289'!O97+'[1]ТАБ 290'!O97+'[1]ТАБ 291'!O97+'[1]ТАБ 293'!O97+'[1]ТАБ 294'!O97+'[1]ТАБ 295'!O97+'[1]ТАБ 297'!O97+'[1]ТАБ 298'!O97+'[1]ТАБ 299'!O97+'[1]ТАБ 300'!O97+'[1]ТАБ 301'!O97</f>
        <v>1384541</v>
      </c>
      <c r="P97" s="293">
        <v>806155</v>
      </c>
    </row>
    <row r="98" spans="1:16" ht="15" customHeight="1">
      <c r="A98" s="173">
        <v>2</v>
      </c>
      <c r="B98" s="175" t="s">
        <v>79</v>
      </c>
      <c r="C98" s="293">
        <v>178758.06</v>
      </c>
      <c r="D98" s="293">
        <v>292448</v>
      </c>
      <c r="E98" s="293">
        <v>458726</v>
      </c>
      <c r="F98" s="293">
        <v>410866</v>
      </c>
      <c r="G98" s="293">
        <v>266990</v>
      </c>
      <c r="H98" s="293">
        <v>232039</v>
      </c>
      <c r="I98" s="293">
        <v>68126</v>
      </c>
      <c r="J98" s="293">
        <v>75582</v>
      </c>
      <c r="K98" s="293">
        <v>62395</v>
      </c>
      <c r="L98" s="293">
        <v>466498</v>
      </c>
      <c r="M98" s="293">
        <v>386560</v>
      </c>
      <c r="N98" s="293">
        <f>'[1]ТАБ 287'!N98+'[1]ТАБ 288'!N98+'[1]ТАБ 289'!N98+'[1]ТАБ 290'!N98+'[1]ТАБ 291'!N98+'[1]ТАБ 293'!N98+'[1]ТАБ 294'!N98+'[1]ТАБ 295'!N98+'[1]ТАБ 297'!N98+'[1]ТАБ 298'!N98+'[1]ТАБ 299'!N98+'[1]ТАБ 300'!N98+'[1]ТАБ 301'!N98</f>
        <v>464516</v>
      </c>
      <c r="O98" s="293">
        <f>'[1]ТАБ 287'!O98+'[1]ТАБ 288'!O98+'[1]ТАБ 289'!O98+'[1]ТАБ 290'!O98+'[1]ТАБ 291'!O98+'[1]ТАБ 293'!O98+'[1]ТАБ 294'!O98+'[1]ТАБ 295'!O98+'[1]ТАБ 297'!O98+'[1]ТАБ 298'!O98+'[1]ТАБ 299'!O98+'[1]ТАБ 300'!O98+'[1]ТАБ 301'!O98</f>
        <v>655679</v>
      </c>
      <c r="P98" s="293">
        <v>316450</v>
      </c>
    </row>
    <row r="99" spans="1:16" ht="15" customHeight="1">
      <c r="A99" s="173">
        <v>3</v>
      </c>
      <c r="B99" s="175" t="s">
        <v>80</v>
      </c>
      <c r="C99" s="293">
        <v>14705.050000000001</v>
      </c>
      <c r="D99" s="293">
        <v>48568.100000000006</v>
      </c>
      <c r="E99" s="293">
        <v>76307</v>
      </c>
      <c r="F99" s="293">
        <v>68611</v>
      </c>
      <c r="G99" s="293">
        <v>23110</v>
      </c>
      <c r="H99" s="293">
        <v>42989</v>
      </c>
      <c r="I99" s="293">
        <v>53745</v>
      </c>
      <c r="J99" s="293">
        <v>33784</v>
      </c>
      <c r="K99" s="293">
        <v>35048</v>
      </c>
      <c r="L99" s="293">
        <v>26931</v>
      </c>
      <c r="M99" s="293">
        <v>26103</v>
      </c>
      <c r="N99" s="293">
        <f>'[1]ТАБ 287'!N99+'[1]ТАБ 288'!N99+'[1]ТАБ 289'!N99+'[1]ТАБ 290'!N99+'[1]ТАБ 291'!N99+'[1]ТАБ 293'!N99+'[1]ТАБ 294'!N99+'[1]ТАБ 295'!N99+'[1]ТАБ 297'!N99+'[1]ТАБ 298'!N99+'[1]ТАБ 299'!N99+'[1]ТАБ 300'!N99+'[1]ТАБ 301'!N99</f>
        <v>42307</v>
      </c>
      <c r="O99" s="293">
        <f>'[1]ТАБ 287'!O99+'[1]ТАБ 288'!O99+'[1]ТАБ 289'!O99+'[1]ТАБ 290'!O99+'[1]ТАБ 291'!O99+'[1]ТАБ 293'!O99+'[1]ТАБ 294'!O99+'[1]ТАБ 295'!O99+'[1]ТАБ 297'!O99+'[1]ТАБ 298'!O99+'[1]ТАБ 299'!O99+'[1]ТАБ 300'!O99+'[1]ТАБ 301'!O99</f>
        <v>39597</v>
      </c>
      <c r="P99" s="293">
        <v>15460</v>
      </c>
    </row>
    <row r="100" spans="1:16" ht="15" customHeight="1">
      <c r="A100" s="173">
        <v>4</v>
      </c>
      <c r="B100" s="174" t="s">
        <v>81</v>
      </c>
      <c r="C100" s="293"/>
      <c r="D100" s="293">
        <v>167149.90000000002</v>
      </c>
      <c r="E100" s="293">
        <v>1243529</v>
      </c>
      <c r="F100" s="293">
        <v>84527</v>
      </c>
      <c r="G100" s="293">
        <v>225862</v>
      </c>
      <c r="H100" s="293">
        <v>536932</v>
      </c>
      <c r="I100" s="293">
        <v>456992</v>
      </c>
      <c r="J100" s="293">
        <v>343446</v>
      </c>
      <c r="K100" s="293">
        <v>537398</v>
      </c>
      <c r="L100" s="293">
        <v>379708</v>
      </c>
      <c r="M100" s="293">
        <v>400467</v>
      </c>
      <c r="N100" s="293">
        <f>'[1]ТАБ 287'!N100+'[1]ТАБ 288'!N100+'[1]ТАБ 289'!N100+'[1]ТАБ 290'!N100+'[1]ТАБ 291'!N100+'[1]ТАБ 293'!N100+'[1]ТАБ 294'!N100+'[1]ТАБ 295'!N100+'[1]ТАБ 297'!N100+'[1]ТАБ 298'!N100+'[1]ТАБ 299'!N100+'[1]ТАБ 300'!N100+'[1]ТАБ 301'!N100</f>
        <v>265404</v>
      </c>
      <c r="O100" s="293">
        <f>'[1]ТАБ 287'!O100+'[1]ТАБ 288'!O100+'[1]ТАБ 289'!O100+'[1]ТАБ 290'!O100+'[1]ТАБ 291'!O100+'[1]ТАБ 293'!O100+'[1]ТАБ 294'!O100+'[1]ТАБ 295'!O100+'[1]ТАБ 297'!O100+'[1]ТАБ 298'!O100+'[1]ТАБ 299'!O100+'[1]ТАБ 300'!O100+'[1]ТАБ 301'!O100</f>
        <v>129779</v>
      </c>
      <c r="P100" s="293">
        <v>34406</v>
      </c>
    </row>
    <row r="101" spans="1:16" ht="15" customHeight="1">
      <c r="A101" s="173">
        <v>5</v>
      </c>
      <c r="B101" s="174" t="s">
        <v>82</v>
      </c>
      <c r="C101" s="293">
        <v>164433.91999999998</v>
      </c>
      <c r="D101" s="293">
        <v>153175.09999999998</v>
      </c>
      <c r="E101" s="293">
        <v>174561</v>
      </c>
      <c r="F101" s="293">
        <v>178641</v>
      </c>
      <c r="G101" s="293">
        <v>163264</v>
      </c>
      <c r="H101" s="293">
        <v>173034</v>
      </c>
      <c r="I101" s="293">
        <v>153630</v>
      </c>
      <c r="J101" s="293">
        <v>193307</v>
      </c>
      <c r="K101" s="293">
        <v>203324</v>
      </c>
      <c r="L101" s="293">
        <v>186761</v>
      </c>
      <c r="M101" s="293">
        <v>228812</v>
      </c>
      <c r="N101" s="293">
        <f>'[1]ТАБ 287'!N101+'[1]ТАБ 288'!N101+'[1]ТАБ 289'!N101+'[1]ТАБ 290'!N101+'[1]ТАБ 291'!N101+'[1]ТАБ 293'!N101+'[1]ТАБ 294'!N101+'[1]ТАБ 295'!N101+'[1]ТАБ 297'!N101+'[1]ТАБ 298'!N101+'[1]ТАБ 299'!N101+'[1]ТАБ 300'!N101+'[1]ТАБ 301'!N101</f>
        <v>1000028</v>
      </c>
      <c r="O101" s="293">
        <f>'[1]ТАБ 287'!O101+'[1]ТАБ 288'!O101+'[1]ТАБ 289'!O101+'[1]ТАБ 290'!O101+'[1]ТАБ 291'!O101+'[1]ТАБ 293'!O101+'[1]ТАБ 294'!O101+'[1]ТАБ 295'!O101+'[1]ТАБ 297'!O101+'[1]ТАБ 298'!O101+'[1]ТАБ 299'!O101+'[1]ТАБ 300'!O101+'[1]ТАБ 301'!O101</f>
        <v>1132803</v>
      </c>
      <c r="P101" s="293">
        <v>279807</v>
      </c>
    </row>
    <row r="102" spans="1:16" ht="15" customHeight="1">
      <c r="A102" s="173">
        <v>6</v>
      </c>
      <c r="B102" s="175" t="s">
        <v>76</v>
      </c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>
        <f>'[1]ТАБ 287'!N102+'[1]ТАБ 288'!N102+'[1]ТАБ 289'!N102+'[1]ТАБ 290'!N102+'[1]ТАБ 291'!N102+'[1]ТАБ 293'!N102+'[1]ТАБ 294'!N102+'[1]ТАБ 295'!N102+'[1]ТАБ 297'!N102+'[1]ТАБ 298'!N102+'[1]ТАБ 299'!N102+'[1]ТАБ 300'!N102+'[1]ТАБ 301'!N102</f>
        <v>1438440</v>
      </c>
      <c r="O102" s="293">
        <f>'[1]ТАБ 287'!O102+'[1]ТАБ 288'!O102+'[1]ТАБ 289'!O102+'[1]ТАБ 290'!O102+'[1]ТАБ 291'!O102+'[1]ТАБ 293'!O102+'[1]ТАБ 294'!O102+'[1]ТАБ 295'!O102+'[1]ТАБ 297'!O102+'[1]ТАБ 298'!O102+'[1]ТАБ 299'!O102+'[1]ТАБ 300'!O102+'[1]ТАБ 301'!O102</f>
        <v>1091100</v>
      </c>
      <c r="P102" s="293">
        <v>657520</v>
      </c>
    </row>
    <row r="103" spans="1:16" ht="24.75" customHeight="1">
      <c r="A103" s="173">
        <v>7</v>
      </c>
      <c r="B103" s="174" t="s">
        <v>77</v>
      </c>
      <c r="C103" s="293"/>
      <c r="D103" s="293">
        <v>14687.4</v>
      </c>
      <c r="E103" s="293"/>
      <c r="F103" s="293">
        <v>88589</v>
      </c>
      <c r="G103" s="293">
        <v>144319</v>
      </c>
      <c r="H103" s="293">
        <v>266308</v>
      </c>
      <c r="I103" s="293">
        <v>332131</v>
      </c>
      <c r="J103" s="293">
        <v>334528</v>
      </c>
      <c r="K103" s="293">
        <v>224625</v>
      </c>
      <c r="L103" s="293">
        <v>324179</v>
      </c>
      <c r="M103" s="293">
        <v>162622</v>
      </c>
      <c r="N103" s="293">
        <f>'[1]ТАБ 287'!N103+'[1]ТАБ 288'!N103+'[1]ТАБ 289'!N103+'[1]ТАБ 290'!N103+'[1]ТАБ 291'!N103+'[1]ТАБ 293'!N103+'[1]ТАБ 294'!N103+'[1]ТАБ 295'!N103+'[1]ТАБ 297'!N103+'[1]ТАБ 298'!N103+'[1]ТАБ 299'!N103+'[1]ТАБ 300'!N103+'[1]ТАБ 301'!N103</f>
        <v>113348</v>
      </c>
      <c r="O103" s="293">
        <f>'[1]ТАБ 287'!O103+'[1]ТАБ 288'!O103+'[1]ТАБ 289'!O103+'[1]ТАБ 290'!O103+'[1]ТАБ 291'!O103+'[1]ТАБ 293'!O103+'[1]ТАБ 294'!O103+'[1]ТАБ 295'!O103+'[1]ТАБ 297'!O103+'[1]ТАБ 298'!O103+'[1]ТАБ 299'!O103+'[1]ТАБ 300'!O103+'[1]ТАБ 301'!O103</f>
        <v>136595</v>
      </c>
      <c r="P103" s="293"/>
    </row>
    <row r="104" spans="1:16" ht="15" customHeight="1">
      <c r="A104" s="173">
        <v>8</v>
      </c>
      <c r="B104" s="174" t="s">
        <v>75</v>
      </c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>
        <f>'[1]ТАБ 287'!N104+'[1]ТАБ 288'!N104+'[1]ТАБ 289'!N104+'[1]ТАБ 290'!N104+'[1]ТАБ 291'!N104+'[1]ТАБ 293'!N104+'[1]ТАБ 294'!N104+'[1]ТАБ 295'!N104+'[1]ТАБ 297'!N104+'[1]ТАБ 298'!N104+'[1]ТАБ 299'!N104+'[1]ТАБ 300'!N104+'[1]ТАБ 301'!N104</f>
        <v>1048708</v>
      </c>
      <c r="O104" s="293">
        <f>'[1]ТАБ 287'!O104+'[1]ТАБ 288'!O104+'[1]ТАБ 289'!O104+'[1]ТАБ 290'!O104+'[1]ТАБ 291'!O104+'[1]ТАБ 293'!O104+'[1]ТАБ 294'!O104+'[1]ТАБ 295'!O104+'[1]ТАБ 297'!O104+'[1]ТАБ 298'!O104+'[1]ТАБ 299'!O104+'[1]ТАБ 300'!O104+'[1]ТАБ 301'!O104</f>
        <v>1148142</v>
      </c>
      <c r="P104" s="293">
        <v>428516</v>
      </c>
    </row>
    <row r="105" spans="1:16" ht="15" customHeight="1">
      <c r="A105" s="173">
        <v>9</v>
      </c>
      <c r="B105" s="164" t="s">
        <v>183</v>
      </c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>
        <f>'[1]ТАБ 287'!O105+'[1]ТАБ 288'!O105+'[1]ТАБ 289'!O105+'[1]ТАБ 290'!O105+'[1]ТАБ 291'!O105+'[1]ТАБ 293'!O105+'[1]ТАБ 294'!O105+'[1]ТАБ 295'!O105+'[1]ТАБ 297'!O105+'[1]ТАБ 298'!O105+'[1]ТАБ 299'!O105+'[1]ТАБ 300'!O105+'[1]ТАБ 301'!O105</f>
        <v>6859</v>
      </c>
      <c r="P105" s="293">
        <v>1609</v>
      </c>
    </row>
    <row r="106" spans="1:16" ht="15" customHeight="1">
      <c r="A106" s="173">
        <v>10</v>
      </c>
      <c r="B106" s="175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</row>
    <row r="107" spans="1:17" ht="15" customHeight="1">
      <c r="A107" s="363" t="s">
        <v>2</v>
      </c>
      <c r="B107" s="363"/>
      <c r="C107" s="25">
        <v>632675.7</v>
      </c>
      <c r="D107" s="25">
        <v>1328992.5</v>
      </c>
      <c r="E107" s="25">
        <v>2823084</v>
      </c>
      <c r="F107" s="25">
        <v>1836656</v>
      </c>
      <c r="G107" s="25">
        <v>1440600</v>
      </c>
      <c r="H107" s="25">
        <v>2987873</v>
      </c>
      <c r="I107" s="25">
        <v>2782980</v>
      </c>
      <c r="J107" s="25">
        <v>3020254</v>
      </c>
      <c r="K107" s="25">
        <v>3337059</v>
      </c>
      <c r="L107" s="25">
        <v>4227868</v>
      </c>
      <c r="M107" s="25">
        <v>2512178</v>
      </c>
      <c r="N107" s="25">
        <f>SUM(N97:N106)</f>
        <v>6356609</v>
      </c>
      <c r="O107" s="25">
        <f>SUM(O97:O106)</f>
        <v>5725095</v>
      </c>
      <c r="P107" s="25">
        <v>2539923</v>
      </c>
      <c r="Q107" s="12">
        <v>135</v>
      </c>
    </row>
    <row r="108" spans="1:16" ht="15" customHeight="1">
      <c r="A108" s="19"/>
      <c r="B108" s="19"/>
      <c r="C108" s="20"/>
      <c r="D108" s="20"/>
      <c r="E108" s="20"/>
      <c r="F108" s="20"/>
      <c r="G108" s="20"/>
      <c r="H108" s="20"/>
      <c r="I108" s="21"/>
      <c r="J108" s="21"/>
      <c r="K108" s="21"/>
      <c r="L108" s="21"/>
      <c r="M108" s="12"/>
      <c r="N108" s="12"/>
      <c r="O108" s="12"/>
      <c r="P108" s="12"/>
    </row>
    <row r="109" spans="1:16" ht="15" customHeight="1">
      <c r="A109" s="19"/>
      <c r="B109" s="19"/>
      <c r="C109" s="20"/>
      <c r="D109" s="20"/>
      <c r="E109" s="20"/>
      <c r="F109" s="20"/>
      <c r="G109" s="20"/>
      <c r="H109" s="20"/>
      <c r="I109" s="21"/>
      <c r="J109" s="21"/>
      <c r="K109" s="21"/>
      <c r="L109" s="21"/>
      <c r="M109" s="12"/>
      <c r="N109" s="12"/>
      <c r="O109" s="12"/>
      <c r="P109" s="12"/>
    </row>
    <row r="110" spans="1:16" ht="15" customHeight="1">
      <c r="A110" s="19"/>
      <c r="B110" s="19"/>
      <c r="C110" s="20"/>
      <c r="D110" s="20"/>
      <c r="E110" s="20"/>
      <c r="F110" s="20"/>
      <c r="G110" s="20"/>
      <c r="H110" s="20"/>
      <c r="I110" s="21"/>
      <c r="J110" s="21"/>
      <c r="K110" s="21"/>
      <c r="L110" s="21"/>
      <c r="M110" s="12"/>
      <c r="N110" s="12"/>
      <c r="O110" s="12"/>
      <c r="P110" s="12"/>
    </row>
    <row r="111" spans="1:16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23">
    <mergeCell ref="A2:P2"/>
    <mergeCell ref="A5:A6"/>
    <mergeCell ref="B5:B6"/>
    <mergeCell ref="A17:B17"/>
    <mergeCell ref="A20:A21"/>
    <mergeCell ref="B20:B21"/>
    <mergeCell ref="B80:B81"/>
    <mergeCell ref="A32:B32"/>
    <mergeCell ref="A35:A36"/>
    <mergeCell ref="B35:B36"/>
    <mergeCell ref="A47:B47"/>
    <mergeCell ref="A50:A51"/>
    <mergeCell ref="B50:B51"/>
    <mergeCell ref="A92:B92"/>
    <mergeCell ref="A95:A96"/>
    <mergeCell ref="B95:B96"/>
    <mergeCell ref="A107:B107"/>
    <mergeCell ref="A111:P111"/>
    <mergeCell ref="A62:B62"/>
    <mergeCell ref="A65:A66"/>
    <mergeCell ref="B65:B66"/>
    <mergeCell ref="A77:B77"/>
    <mergeCell ref="A80:A8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selection activeCell="C241" sqref="C241"/>
    </sheetView>
  </sheetViews>
  <sheetFormatPr defaultColWidth="9.140625" defaultRowHeight="12.75"/>
  <cols>
    <col min="1" max="1" width="3.7109375" style="67" customWidth="1"/>
    <col min="2" max="2" width="48.421875" style="67" customWidth="1"/>
    <col min="3" max="10" width="10.7109375" style="67" customWidth="1"/>
    <col min="11" max="16384" width="9.140625" style="67" customWidth="1"/>
  </cols>
  <sheetData>
    <row r="1" spans="9:10" ht="12.75" customHeight="1">
      <c r="I1" s="356"/>
      <c r="J1" s="356"/>
    </row>
    <row r="2" spans="1:10" s="68" customFormat="1" ht="12.75" customHeight="1">
      <c r="A2" s="352" t="s">
        <v>164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.75" customHeight="1">
      <c r="A3" s="69"/>
      <c r="B3" s="70"/>
      <c r="C3" s="70"/>
      <c r="D3" s="70"/>
      <c r="E3" s="70"/>
      <c r="F3" s="70"/>
      <c r="G3" s="70"/>
      <c r="H3" s="70"/>
      <c r="I3" s="70"/>
      <c r="J3" s="72" t="s">
        <v>70</v>
      </c>
    </row>
    <row r="4" spans="1:10" ht="73.5" customHeight="1">
      <c r="A4" s="114" t="s">
        <v>36</v>
      </c>
      <c r="B4" s="115" t="s">
        <v>37</v>
      </c>
      <c r="C4" s="277" t="s">
        <v>7</v>
      </c>
      <c r="D4" s="278" t="s">
        <v>165</v>
      </c>
      <c r="E4" s="278" t="s">
        <v>166</v>
      </c>
      <c r="F4" s="278" t="s">
        <v>20</v>
      </c>
      <c r="G4" s="278" t="s">
        <v>74</v>
      </c>
      <c r="H4" s="278" t="s">
        <v>8</v>
      </c>
      <c r="I4" s="278" t="s">
        <v>167</v>
      </c>
      <c r="J4" s="279" t="s">
        <v>9</v>
      </c>
    </row>
    <row r="5" spans="1:10" ht="9.75" customHeight="1">
      <c r="A5" s="116"/>
      <c r="B5" s="117"/>
      <c r="C5" s="118" t="s">
        <v>143</v>
      </c>
      <c r="D5" s="118" t="s">
        <v>143</v>
      </c>
      <c r="E5" s="118" t="s">
        <v>143</v>
      </c>
      <c r="F5" s="118" t="s">
        <v>143</v>
      </c>
      <c r="G5" s="118" t="s">
        <v>143</v>
      </c>
      <c r="H5" s="118" t="s">
        <v>143</v>
      </c>
      <c r="I5" s="118" t="s">
        <v>143</v>
      </c>
      <c r="J5" s="119" t="s">
        <v>143</v>
      </c>
    </row>
    <row r="6" spans="1:13" s="80" customFormat="1" ht="9.75" customHeight="1">
      <c r="A6" s="120">
        <v>0</v>
      </c>
      <c r="B6" s="121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3">
        <v>9</v>
      </c>
      <c r="K6" s="147"/>
      <c r="L6" s="147"/>
      <c r="M6" s="147"/>
    </row>
    <row r="7" spans="1:13" s="80" customFormat="1" ht="12.75" customHeight="1">
      <c r="A7" s="353" t="s">
        <v>1</v>
      </c>
      <c r="B7" s="354"/>
      <c r="C7" s="354"/>
      <c r="D7" s="354"/>
      <c r="E7" s="354"/>
      <c r="F7" s="354"/>
      <c r="G7" s="354"/>
      <c r="H7" s="354"/>
      <c r="I7" s="354"/>
      <c r="J7" s="355"/>
      <c r="K7" s="280"/>
      <c r="L7" s="280"/>
      <c r="M7" s="280"/>
    </row>
    <row r="8" spans="1:13" ht="12.75" customHeight="1">
      <c r="A8" s="124">
        <v>1</v>
      </c>
      <c r="B8" s="125" t="s">
        <v>78</v>
      </c>
      <c r="C8" s="209"/>
      <c r="D8" s="209"/>
      <c r="E8" s="209"/>
      <c r="F8" s="209"/>
      <c r="G8" s="209"/>
      <c r="H8" s="209"/>
      <c r="I8" s="203" t="e">
        <f aca="true" t="shared" si="0" ref="I8:I18">D8/E8*100</f>
        <v>#DIV/0!</v>
      </c>
      <c r="J8" s="207" t="e">
        <f aca="true" t="shared" si="1" ref="J8:J18">F8/D8</f>
        <v>#DIV/0!</v>
      </c>
      <c r="K8" s="107"/>
      <c r="L8" s="107"/>
      <c r="M8" s="107"/>
    </row>
    <row r="9" spans="1:10" ht="12.75" customHeight="1">
      <c r="A9" s="127">
        <v>2</v>
      </c>
      <c r="B9" s="128" t="s">
        <v>79</v>
      </c>
      <c r="C9" s="132"/>
      <c r="D9" s="132"/>
      <c r="E9" s="132"/>
      <c r="F9" s="132"/>
      <c r="G9" s="132"/>
      <c r="H9" s="132"/>
      <c r="I9" s="203" t="e">
        <f t="shared" si="0"/>
        <v>#DIV/0!</v>
      </c>
      <c r="J9" s="208" t="e">
        <f t="shared" si="1"/>
        <v>#DIV/0!</v>
      </c>
    </row>
    <row r="10" spans="1:10" ht="12.75" customHeight="1">
      <c r="A10" s="127">
        <v>3</v>
      </c>
      <c r="B10" s="128" t="s">
        <v>80</v>
      </c>
      <c r="C10" s="132"/>
      <c r="D10" s="132"/>
      <c r="E10" s="132"/>
      <c r="F10" s="132"/>
      <c r="G10" s="133"/>
      <c r="H10" s="133"/>
      <c r="I10" s="203" t="e">
        <f t="shared" si="0"/>
        <v>#DIV/0!</v>
      </c>
      <c r="J10" s="208" t="e">
        <f t="shared" si="1"/>
        <v>#DIV/0!</v>
      </c>
    </row>
    <row r="11" spans="1:10" ht="12.75" customHeight="1">
      <c r="A11" s="127">
        <v>4</v>
      </c>
      <c r="B11" s="131" t="s">
        <v>81</v>
      </c>
      <c r="C11" s="132"/>
      <c r="D11" s="132"/>
      <c r="E11" s="132"/>
      <c r="F11" s="132"/>
      <c r="G11" s="132"/>
      <c r="H11" s="132"/>
      <c r="I11" s="203" t="e">
        <f t="shared" si="0"/>
        <v>#DIV/0!</v>
      </c>
      <c r="J11" s="208" t="e">
        <f t="shared" si="1"/>
        <v>#DIV/0!</v>
      </c>
    </row>
    <row r="12" spans="1:10" ht="12.75" customHeight="1">
      <c r="A12" s="127">
        <v>5</v>
      </c>
      <c r="B12" s="131" t="s">
        <v>82</v>
      </c>
      <c r="C12" s="132"/>
      <c r="D12" s="132"/>
      <c r="E12" s="132"/>
      <c r="F12" s="132"/>
      <c r="G12" s="132"/>
      <c r="H12" s="132"/>
      <c r="I12" s="203" t="e">
        <f t="shared" si="0"/>
        <v>#DIV/0!</v>
      </c>
      <c r="J12" s="208" t="e">
        <f t="shared" si="1"/>
        <v>#DIV/0!</v>
      </c>
    </row>
    <row r="13" spans="1:10" ht="12.75" customHeight="1">
      <c r="A13" s="127">
        <v>6</v>
      </c>
      <c r="B13" s="128" t="s">
        <v>76</v>
      </c>
      <c r="C13" s="132">
        <v>37</v>
      </c>
      <c r="D13" s="132">
        <v>318</v>
      </c>
      <c r="E13" s="132">
        <v>1292</v>
      </c>
      <c r="F13" s="132">
        <v>19080</v>
      </c>
      <c r="G13" s="132"/>
      <c r="H13" s="133"/>
      <c r="I13" s="203">
        <f t="shared" si="0"/>
        <v>24.613003095975234</v>
      </c>
      <c r="J13" s="208">
        <f t="shared" si="1"/>
        <v>60</v>
      </c>
    </row>
    <row r="14" spans="1:10" ht="24.75" customHeight="1">
      <c r="A14" s="127">
        <v>7</v>
      </c>
      <c r="B14" s="131" t="s">
        <v>77</v>
      </c>
      <c r="C14" s="132">
        <v>689</v>
      </c>
      <c r="D14" s="132">
        <v>1414</v>
      </c>
      <c r="E14" s="132">
        <v>2376</v>
      </c>
      <c r="F14" s="132">
        <v>136595</v>
      </c>
      <c r="G14" s="132"/>
      <c r="H14" s="205">
        <v>1955</v>
      </c>
      <c r="I14" s="203">
        <f t="shared" si="0"/>
        <v>59.51178451178451</v>
      </c>
      <c r="J14" s="208">
        <f t="shared" si="1"/>
        <v>96.6018387553041</v>
      </c>
    </row>
    <row r="15" spans="1:10" ht="12.75" customHeight="1">
      <c r="A15" s="127">
        <v>8</v>
      </c>
      <c r="B15" s="131" t="s">
        <v>75</v>
      </c>
      <c r="C15" s="132"/>
      <c r="D15" s="132"/>
      <c r="E15" s="132"/>
      <c r="F15" s="132"/>
      <c r="G15" s="132"/>
      <c r="H15" s="132"/>
      <c r="I15" s="204" t="e">
        <f t="shared" si="0"/>
        <v>#DIV/0!</v>
      </c>
      <c r="J15" s="208" t="e">
        <f t="shared" si="1"/>
        <v>#DIV/0!</v>
      </c>
    </row>
    <row r="16" spans="1:10" ht="12.75" customHeight="1">
      <c r="A16" s="127">
        <v>9</v>
      </c>
      <c r="B16" s="128" t="s">
        <v>150</v>
      </c>
      <c r="C16" s="132"/>
      <c r="D16" s="132"/>
      <c r="E16" s="132"/>
      <c r="F16" s="132"/>
      <c r="G16" s="132"/>
      <c r="H16" s="132"/>
      <c r="I16" s="204" t="e">
        <f t="shared" si="0"/>
        <v>#DIV/0!</v>
      </c>
      <c r="J16" s="208" t="e">
        <f t="shared" si="1"/>
        <v>#DIV/0!</v>
      </c>
    </row>
    <row r="17" spans="1:10" ht="12.75" customHeight="1">
      <c r="A17" s="135"/>
      <c r="B17" s="136"/>
      <c r="C17" s="132"/>
      <c r="D17" s="138"/>
      <c r="E17" s="138"/>
      <c r="F17" s="138"/>
      <c r="G17" s="138"/>
      <c r="H17" s="138"/>
      <c r="I17" s="204" t="e">
        <f t="shared" si="0"/>
        <v>#DIV/0!</v>
      </c>
      <c r="J17" s="208" t="e">
        <f t="shared" si="1"/>
        <v>#DIV/0!</v>
      </c>
    </row>
    <row r="18" spans="1:10" s="107" customFormat="1" ht="15" customHeight="1">
      <c r="A18" s="348" t="s">
        <v>67</v>
      </c>
      <c r="B18" s="349"/>
      <c r="C18" s="139">
        <f aca="true" t="shared" si="2" ref="C18:H18">SUM(C8:C17)</f>
        <v>726</v>
      </c>
      <c r="D18" s="139">
        <f t="shared" si="2"/>
        <v>1732</v>
      </c>
      <c r="E18" s="139">
        <f t="shared" si="2"/>
        <v>3668</v>
      </c>
      <c r="F18" s="139">
        <f t="shared" si="2"/>
        <v>155675</v>
      </c>
      <c r="G18" s="139">
        <f t="shared" si="2"/>
        <v>0</v>
      </c>
      <c r="H18" s="139">
        <f t="shared" si="2"/>
        <v>1955</v>
      </c>
      <c r="I18" s="206">
        <f t="shared" si="0"/>
        <v>47.21919302071974</v>
      </c>
      <c r="J18" s="212">
        <f t="shared" si="1"/>
        <v>89.88163972286374</v>
      </c>
    </row>
    <row r="19" spans="1:10" s="107" customFormat="1" ht="12.75" customHeight="1">
      <c r="A19" s="281"/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0" ht="73.5" customHeight="1">
      <c r="A20" s="114" t="s">
        <v>36</v>
      </c>
      <c r="B20" s="115" t="s">
        <v>37</v>
      </c>
      <c r="C20" s="277" t="s">
        <v>7</v>
      </c>
      <c r="D20" s="278" t="s">
        <v>165</v>
      </c>
      <c r="E20" s="278" t="s">
        <v>166</v>
      </c>
      <c r="F20" s="278" t="s">
        <v>20</v>
      </c>
      <c r="G20" s="278" t="s">
        <v>74</v>
      </c>
      <c r="H20" s="278" t="s">
        <v>8</v>
      </c>
      <c r="I20" s="278" t="s">
        <v>167</v>
      </c>
      <c r="J20" s="279" t="s">
        <v>9</v>
      </c>
    </row>
    <row r="21" spans="1:10" ht="9.75" customHeight="1">
      <c r="A21" s="116"/>
      <c r="B21" s="117"/>
      <c r="C21" s="118" t="s">
        <v>144</v>
      </c>
      <c r="D21" s="118" t="s">
        <v>144</v>
      </c>
      <c r="E21" s="118" t="s">
        <v>144</v>
      </c>
      <c r="F21" s="118" t="s">
        <v>144</v>
      </c>
      <c r="G21" s="118" t="s">
        <v>144</v>
      </c>
      <c r="H21" s="118" t="s">
        <v>144</v>
      </c>
      <c r="I21" s="118" t="s">
        <v>144</v>
      </c>
      <c r="J21" s="119" t="s">
        <v>144</v>
      </c>
    </row>
    <row r="22" spans="1:10" s="80" customFormat="1" ht="9.75" customHeight="1">
      <c r="A22" s="120">
        <v>0</v>
      </c>
      <c r="B22" s="121">
        <v>1</v>
      </c>
      <c r="C22" s="122">
        <v>2</v>
      </c>
      <c r="D22" s="122">
        <v>3</v>
      </c>
      <c r="E22" s="122">
        <v>4</v>
      </c>
      <c r="F22" s="122">
        <v>5</v>
      </c>
      <c r="G22" s="122">
        <v>6</v>
      </c>
      <c r="H22" s="122">
        <v>7</v>
      </c>
      <c r="I22" s="122">
        <v>8</v>
      </c>
      <c r="J22" s="123">
        <v>9</v>
      </c>
    </row>
    <row r="23" spans="1:10" s="80" customFormat="1" ht="12.75" customHeight="1">
      <c r="A23" s="353" t="s">
        <v>159</v>
      </c>
      <c r="B23" s="354"/>
      <c r="C23" s="354"/>
      <c r="D23" s="354"/>
      <c r="E23" s="354"/>
      <c r="F23" s="354"/>
      <c r="G23" s="354"/>
      <c r="H23" s="354"/>
      <c r="I23" s="354"/>
      <c r="J23" s="355"/>
    </row>
    <row r="24" spans="1:10" ht="12.75" customHeight="1">
      <c r="A24" s="124">
        <v>1</v>
      </c>
      <c r="B24" s="125" t="s">
        <v>78</v>
      </c>
      <c r="C24" s="209">
        <v>23</v>
      </c>
      <c r="D24" s="209">
        <v>142</v>
      </c>
      <c r="E24" s="209">
        <v>1870</v>
      </c>
      <c r="F24" s="209">
        <v>11064</v>
      </c>
      <c r="G24" s="209">
        <v>142</v>
      </c>
      <c r="H24" s="209">
        <v>216</v>
      </c>
      <c r="I24" s="203">
        <f aca="true" t="shared" si="3" ref="I24:I34">D24/E24*100</f>
        <v>7.593582887700536</v>
      </c>
      <c r="J24" s="210">
        <f aca="true" t="shared" si="4" ref="J24:J34">F24/D24</f>
        <v>77.91549295774648</v>
      </c>
    </row>
    <row r="25" spans="1:10" ht="12.75" customHeight="1">
      <c r="A25" s="127">
        <v>2</v>
      </c>
      <c r="B25" s="128" t="s">
        <v>79</v>
      </c>
      <c r="C25" s="132">
        <v>1</v>
      </c>
      <c r="D25" s="132">
        <v>22</v>
      </c>
      <c r="E25" s="132">
        <v>1056</v>
      </c>
      <c r="F25" s="132">
        <v>2105</v>
      </c>
      <c r="G25" s="132">
        <v>18</v>
      </c>
      <c r="H25" s="132">
        <v>30</v>
      </c>
      <c r="I25" s="203">
        <f t="shared" si="3"/>
        <v>2.083333333333333</v>
      </c>
      <c r="J25" s="211">
        <f t="shared" si="4"/>
        <v>95.68181818181819</v>
      </c>
    </row>
    <row r="26" spans="1:10" ht="12.75" customHeight="1">
      <c r="A26" s="127">
        <v>3</v>
      </c>
      <c r="B26" s="128" t="s">
        <v>80</v>
      </c>
      <c r="C26" s="132">
        <v>21</v>
      </c>
      <c r="D26" s="132">
        <v>86</v>
      </c>
      <c r="E26" s="132">
        <v>986</v>
      </c>
      <c r="F26" s="132">
        <v>2975</v>
      </c>
      <c r="G26" s="133">
        <v>38</v>
      </c>
      <c r="H26" s="133">
        <v>24</v>
      </c>
      <c r="I26" s="203">
        <f t="shared" si="3"/>
        <v>8.72210953346856</v>
      </c>
      <c r="J26" s="211">
        <f t="shared" si="4"/>
        <v>34.593023255813954</v>
      </c>
    </row>
    <row r="27" spans="1:10" ht="12.75" customHeight="1">
      <c r="A27" s="127">
        <v>4</v>
      </c>
      <c r="B27" s="131" t="s">
        <v>81</v>
      </c>
      <c r="C27" s="132">
        <v>10</v>
      </c>
      <c r="D27" s="132">
        <v>73</v>
      </c>
      <c r="E27" s="132">
        <v>717</v>
      </c>
      <c r="F27" s="132">
        <v>2786</v>
      </c>
      <c r="G27" s="132"/>
      <c r="H27" s="132">
        <v>85</v>
      </c>
      <c r="I27" s="203">
        <f t="shared" si="3"/>
        <v>10.181311018131103</v>
      </c>
      <c r="J27" s="211">
        <f t="shared" si="4"/>
        <v>38.16438356164384</v>
      </c>
    </row>
    <row r="28" spans="1:10" ht="12.75" customHeight="1">
      <c r="A28" s="127">
        <v>5</v>
      </c>
      <c r="B28" s="131" t="s">
        <v>82</v>
      </c>
      <c r="C28" s="132">
        <v>302</v>
      </c>
      <c r="D28" s="132">
        <v>1340</v>
      </c>
      <c r="E28" s="132">
        <v>1340</v>
      </c>
      <c r="F28" s="132">
        <v>115705</v>
      </c>
      <c r="G28" s="132">
        <v>163</v>
      </c>
      <c r="H28" s="132">
        <v>1372</v>
      </c>
      <c r="I28" s="203">
        <f t="shared" si="3"/>
        <v>100</v>
      </c>
      <c r="J28" s="211">
        <f t="shared" si="4"/>
        <v>86.34701492537313</v>
      </c>
    </row>
    <row r="29" spans="1:10" ht="12.75" customHeight="1">
      <c r="A29" s="127">
        <v>6</v>
      </c>
      <c r="B29" s="128" t="s">
        <v>76</v>
      </c>
      <c r="C29" s="132">
        <v>3</v>
      </c>
      <c r="D29" s="132">
        <v>10</v>
      </c>
      <c r="E29" s="132">
        <v>314</v>
      </c>
      <c r="F29" s="132">
        <v>600</v>
      </c>
      <c r="G29" s="132"/>
      <c r="H29" s="133">
        <v>5</v>
      </c>
      <c r="I29" s="203">
        <f t="shared" si="3"/>
        <v>3.1847133757961785</v>
      </c>
      <c r="J29" s="211">
        <f t="shared" si="4"/>
        <v>60</v>
      </c>
    </row>
    <row r="30" spans="1:10" ht="24.75" customHeight="1">
      <c r="A30" s="127">
        <v>7</v>
      </c>
      <c r="B30" s="131" t="s">
        <v>77</v>
      </c>
      <c r="C30" s="132"/>
      <c r="D30" s="132"/>
      <c r="E30" s="132"/>
      <c r="F30" s="132"/>
      <c r="G30" s="132"/>
      <c r="H30" s="205"/>
      <c r="I30" s="203" t="e">
        <f t="shared" si="3"/>
        <v>#DIV/0!</v>
      </c>
      <c r="J30" s="211" t="e">
        <f t="shared" si="4"/>
        <v>#DIV/0!</v>
      </c>
    </row>
    <row r="31" spans="1:10" ht="12.75" customHeight="1">
      <c r="A31" s="127">
        <v>8</v>
      </c>
      <c r="B31" s="131" t="s">
        <v>75</v>
      </c>
      <c r="C31" s="132"/>
      <c r="D31" s="132"/>
      <c r="E31" s="132"/>
      <c r="F31" s="132"/>
      <c r="G31" s="132"/>
      <c r="H31" s="132"/>
      <c r="I31" s="203" t="e">
        <f t="shared" si="3"/>
        <v>#DIV/0!</v>
      </c>
      <c r="J31" s="211" t="e">
        <f t="shared" si="4"/>
        <v>#DIV/0!</v>
      </c>
    </row>
    <row r="32" spans="1:10" ht="12.75" customHeight="1">
      <c r="A32" s="127">
        <v>9</v>
      </c>
      <c r="B32" s="128" t="s">
        <v>150</v>
      </c>
      <c r="C32" s="132"/>
      <c r="D32" s="132"/>
      <c r="E32" s="132"/>
      <c r="F32" s="132"/>
      <c r="G32" s="132"/>
      <c r="H32" s="132"/>
      <c r="I32" s="203" t="e">
        <f t="shared" si="3"/>
        <v>#DIV/0!</v>
      </c>
      <c r="J32" s="211" t="e">
        <f t="shared" si="4"/>
        <v>#DIV/0!</v>
      </c>
    </row>
    <row r="33" spans="1:10" ht="12.75" customHeight="1">
      <c r="A33" s="135"/>
      <c r="B33" s="136"/>
      <c r="C33" s="132"/>
      <c r="D33" s="138"/>
      <c r="E33" s="138"/>
      <c r="F33" s="138"/>
      <c r="G33" s="138"/>
      <c r="H33" s="138"/>
      <c r="I33" s="203" t="e">
        <f t="shared" si="3"/>
        <v>#DIV/0!</v>
      </c>
      <c r="J33" s="211" t="e">
        <f t="shared" si="4"/>
        <v>#DIV/0!</v>
      </c>
    </row>
    <row r="34" spans="1:10" s="107" customFormat="1" ht="15" customHeight="1">
      <c r="A34" s="348" t="s">
        <v>67</v>
      </c>
      <c r="B34" s="349"/>
      <c r="C34" s="139">
        <f aca="true" t="shared" si="5" ref="C34:H34">SUM(C24:C33)</f>
        <v>360</v>
      </c>
      <c r="D34" s="139">
        <f t="shared" si="5"/>
        <v>1673</v>
      </c>
      <c r="E34" s="139">
        <f t="shared" si="5"/>
        <v>6283</v>
      </c>
      <c r="F34" s="139">
        <f t="shared" si="5"/>
        <v>135235</v>
      </c>
      <c r="G34" s="139">
        <f t="shared" si="5"/>
        <v>361</v>
      </c>
      <c r="H34" s="139">
        <f t="shared" si="5"/>
        <v>1732</v>
      </c>
      <c r="I34" s="206">
        <f t="shared" si="3"/>
        <v>26.62740728951138</v>
      </c>
      <c r="J34" s="212">
        <f t="shared" si="4"/>
        <v>80.833831440526</v>
      </c>
    </row>
    <row r="35" ht="12.75" customHeight="1"/>
    <row r="36" ht="12.75" customHeight="1"/>
    <row r="37" spans="1:10" ht="12.75" customHeight="1">
      <c r="A37" s="352" t="s">
        <v>164</v>
      </c>
      <c r="B37" s="352"/>
      <c r="C37" s="352"/>
      <c r="D37" s="352"/>
      <c r="E37" s="352"/>
      <c r="F37" s="352"/>
      <c r="G37" s="352"/>
      <c r="H37" s="352"/>
      <c r="I37" s="352"/>
      <c r="J37" s="352"/>
    </row>
    <row r="38" spans="1:10" s="107" customFormat="1" ht="12.75" customHeight="1">
      <c r="A38" s="140"/>
      <c r="B38" s="141"/>
      <c r="C38" s="142"/>
      <c r="D38" s="142"/>
      <c r="E38" s="142"/>
      <c r="F38" s="142"/>
      <c r="G38" s="142"/>
      <c r="H38" s="142"/>
      <c r="I38" s="142"/>
      <c r="J38" s="72" t="s">
        <v>83</v>
      </c>
    </row>
    <row r="39" spans="1:10" ht="73.5" customHeight="1">
      <c r="A39" s="114" t="s">
        <v>36</v>
      </c>
      <c r="B39" s="115" t="s">
        <v>37</v>
      </c>
      <c r="C39" s="277" t="s">
        <v>7</v>
      </c>
      <c r="D39" s="278" t="s">
        <v>165</v>
      </c>
      <c r="E39" s="278" t="s">
        <v>166</v>
      </c>
      <c r="F39" s="278" t="s">
        <v>20</v>
      </c>
      <c r="G39" s="278" t="s">
        <v>74</v>
      </c>
      <c r="H39" s="278" t="s">
        <v>8</v>
      </c>
      <c r="I39" s="278" t="s">
        <v>167</v>
      </c>
      <c r="J39" s="279" t="s">
        <v>9</v>
      </c>
    </row>
    <row r="40" spans="1:10" ht="9.75" customHeight="1">
      <c r="A40" s="116"/>
      <c r="B40" s="117"/>
      <c r="C40" s="118" t="s">
        <v>145</v>
      </c>
      <c r="D40" s="118" t="s">
        <v>145</v>
      </c>
      <c r="E40" s="118" t="s">
        <v>145</v>
      </c>
      <c r="F40" s="118" t="s">
        <v>145</v>
      </c>
      <c r="G40" s="118" t="s">
        <v>145</v>
      </c>
      <c r="H40" s="118" t="s">
        <v>145</v>
      </c>
      <c r="I40" s="118" t="s">
        <v>145</v>
      </c>
      <c r="J40" s="119" t="s">
        <v>145</v>
      </c>
    </row>
    <row r="41" spans="1:10" s="80" customFormat="1" ht="9.75" customHeight="1">
      <c r="A41" s="120">
        <v>0</v>
      </c>
      <c r="B41" s="121">
        <v>1</v>
      </c>
      <c r="C41" s="122">
        <v>2</v>
      </c>
      <c r="D41" s="122">
        <v>3</v>
      </c>
      <c r="E41" s="122">
        <v>4</v>
      </c>
      <c r="F41" s="122">
        <v>5</v>
      </c>
      <c r="G41" s="122">
        <v>6</v>
      </c>
      <c r="H41" s="122">
        <v>7</v>
      </c>
      <c r="I41" s="122">
        <v>8</v>
      </c>
      <c r="J41" s="213">
        <v>9</v>
      </c>
    </row>
    <row r="42" spans="1:10" s="80" customFormat="1" ht="12.75" customHeight="1">
      <c r="A42" s="353" t="s">
        <v>4</v>
      </c>
      <c r="B42" s="354"/>
      <c r="C42" s="354"/>
      <c r="D42" s="354"/>
      <c r="E42" s="354"/>
      <c r="F42" s="354"/>
      <c r="G42" s="354"/>
      <c r="H42" s="354"/>
      <c r="I42" s="354"/>
      <c r="J42" s="355"/>
    </row>
    <row r="43" spans="1:10" ht="12.75" customHeight="1">
      <c r="A43" s="124">
        <v>1</v>
      </c>
      <c r="B43" s="125" t="s">
        <v>78</v>
      </c>
      <c r="C43" s="253">
        <v>407</v>
      </c>
      <c r="D43" s="254">
        <v>1780</v>
      </c>
      <c r="E43" s="209">
        <v>4896</v>
      </c>
      <c r="F43" s="209">
        <v>170257</v>
      </c>
      <c r="G43" s="209">
        <v>1780</v>
      </c>
      <c r="H43" s="209">
        <v>2678</v>
      </c>
      <c r="I43" s="203">
        <f aca="true" t="shared" si="6" ref="I43:I53">D43/E43*100</f>
        <v>36.3562091503268</v>
      </c>
      <c r="J43" s="207">
        <f aca="true" t="shared" si="7" ref="J43:J53">F43/D43</f>
        <v>95.65</v>
      </c>
    </row>
    <row r="44" spans="1:10" ht="12.75" customHeight="1">
      <c r="A44" s="127">
        <v>2</v>
      </c>
      <c r="B44" s="128" t="s">
        <v>79</v>
      </c>
      <c r="C44" s="132">
        <v>180</v>
      </c>
      <c r="D44" s="132">
        <v>728</v>
      </c>
      <c r="E44" s="132">
        <v>1998</v>
      </c>
      <c r="F44" s="132">
        <v>85610</v>
      </c>
      <c r="G44" s="132">
        <v>334</v>
      </c>
      <c r="H44" s="132">
        <v>858</v>
      </c>
      <c r="I44" s="203">
        <f t="shared" si="6"/>
        <v>36.43643643643644</v>
      </c>
      <c r="J44" s="208">
        <f t="shared" si="7"/>
        <v>117.59615384615384</v>
      </c>
    </row>
    <row r="45" spans="1:10" ht="12.75" customHeight="1">
      <c r="A45" s="127">
        <v>3</v>
      </c>
      <c r="B45" s="128" t="s">
        <v>80</v>
      </c>
      <c r="C45" s="132">
        <v>90</v>
      </c>
      <c r="D45" s="132">
        <v>588</v>
      </c>
      <c r="E45" s="132">
        <v>1687</v>
      </c>
      <c r="F45" s="132">
        <v>16779</v>
      </c>
      <c r="G45" s="133">
        <v>197</v>
      </c>
      <c r="H45" s="133">
        <v>102</v>
      </c>
      <c r="I45" s="203">
        <f t="shared" si="6"/>
        <v>34.85477178423236</v>
      </c>
      <c r="J45" s="208">
        <f t="shared" si="7"/>
        <v>28.535714285714285</v>
      </c>
    </row>
    <row r="46" spans="1:10" ht="12.75" customHeight="1">
      <c r="A46" s="127">
        <v>4</v>
      </c>
      <c r="B46" s="131" t="s">
        <v>81</v>
      </c>
      <c r="C46" s="132">
        <v>34</v>
      </c>
      <c r="D46" s="132">
        <v>159</v>
      </c>
      <c r="E46" s="132">
        <v>1356</v>
      </c>
      <c r="F46" s="132">
        <v>6481</v>
      </c>
      <c r="G46" s="132"/>
      <c r="H46" s="132">
        <v>203</v>
      </c>
      <c r="I46" s="203">
        <f t="shared" si="6"/>
        <v>11.725663716814159</v>
      </c>
      <c r="J46" s="208">
        <f t="shared" si="7"/>
        <v>40.76100628930818</v>
      </c>
    </row>
    <row r="47" spans="1:10" ht="12.75" customHeight="1">
      <c r="A47" s="127">
        <v>5</v>
      </c>
      <c r="B47" s="131" t="s">
        <v>82</v>
      </c>
      <c r="C47" s="132">
        <v>273</v>
      </c>
      <c r="D47" s="132">
        <v>2381</v>
      </c>
      <c r="E47" s="132">
        <v>2381</v>
      </c>
      <c r="F47" s="132">
        <v>221621</v>
      </c>
      <c r="G47" s="132">
        <v>419</v>
      </c>
      <c r="H47" s="132">
        <v>2330</v>
      </c>
      <c r="I47" s="204">
        <f t="shared" si="6"/>
        <v>100</v>
      </c>
      <c r="J47" s="208">
        <f t="shared" si="7"/>
        <v>93.07895842083158</v>
      </c>
    </row>
    <row r="48" spans="1:10" ht="12.75" customHeight="1">
      <c r="A48" s="127">
        <v>6</v>
      </c>
      <c r="B48" s="128" t="s">
        <v>76</v>
      </c>
      <c r="C48" s="132">
        <v>6</v>
      </c>
      <c r="D48" s="132">
        <v>66</v>
      </c>
      <c r="E48" s="132">
        <v>760</v>
      </c>
      <c r="F48" s="132">
        <v>3960</v>
      </c>
      <c r="G48" s="132"/>
      <c r="H48" s="133">
        <v>76</v>
      </c>
      <c r="I48" s="203">
        <f t="shared" si="6"/>
        <v>8.68421052631579</v>
      </c>
      <c r="J48" s="208">
        <f t="shared" si="7"/>
        <v>60</v>
      </c>
    </row>
    <row r="49" spans="1:10" ht="24.75" customHeight="1">
      <c r="A49" s="127">
        <v>7</v>
      </c>
      <c r="B49" s="131" t="s">
        <v>77</v>
      </c>
      <c r="C49" s="132"/>
      <c r="D49" s="132"/>
      <c r="E49" s="132"/>
      <c r="F49" s="132"/>
      <c r="G49" s="132"/>
      <c r="H49" s="205"/>
      <c r="I49" s="203" t="e">
        <f t="shared" si="6"/>
        <v>#DIV/0!</v>
      </c>
      <c r="J49" s="208" t="e">
        <f t="shared" si="7"/>
        <v>#DIV/0!</v>
      </c>
    </row>
    <row r="50" spans="1:10" ht="12.75" customHeight="1">
      <c r="A50" s="127">
        <v>8</v>
      </c>
      <c r="B50" s="131" t="s">
        <v>75</v>
      </c>
      <c r="C50" s="132"/>
      <c r="D50" s="132"/>
      <c r="E50" s="132"/>
      <c r="F50" s="132"/>
      <c r="G50" s="132"/>
      <c r="H50" s="132"/>
      <c r="I50" s="204" t="e">
        <f t="shared" si="6"/>
        <v>#DIV/0!</v>
      </c>
      <c r="J50" s="208" t="e">
        <f t="shared" si="7"/>
        <v>#DIV/0!</v>
      </c>
    </row>
    <row r="51" spans="1:10" ht="12.75" customHeight="1">
      <c r="A51" s="127">
        <v>9</v>
      </c>
      <c r="B51" s="128" t="s">
        <v>150</v>
      </c>
      <c r="C51" s="132">
        <v>13</v>
      </c>
      <c r="D51" s="132">
        <v>168</v>
      </c>
      <c r="E51" s="132">
        <v>1548</v>
      </c>
      <c r="F51" s="132">
        <v>6859</v>
      </c>
      <c r="G51" s="132">
        <v>19</v>
      </c>
      <c r="H51" s="132">
        <v>225</v>
      </c>
      <c r="I51" s="204">
        <f t="shared" si="6"/>
        <v>10.852713178294573</v>
      </c>
      <c r="J51" s="208">
        <f t="shared" si="7"/>
        <v>40.82738095238095</v>
      </c>
    </row>
    <row r="52" spans="1:10" ht="12.75" customHeight="1">
      <c r="A52" s="135"/>
      <c r="B52" s="136"/>
      <c r="C52" s="132"/>
      <c r="D52" s="138"/>
      <c r="E52" s="138"/>
      <c r="F52" s="138"/>
      <c r="G52" s="138"/>
      <c r="H52" s="138"/>
      <c r="I52" s="204" t="e">
        <f t="shared" si="6"/>
        <v>#DIV/0!</v>
      </c>
      <c r="J52" s="208" t="e">
        <f t="shared" si="7"/>
        <v>#DIV/0!</v>
      </c>
    </row>
    <row r="53" spans="1:10" s="107" customFormat="1" ht="15" customHeight="1">
      <c r="A53" s="348" t="s">
        <v>67</v>
      </c>
      <c r="B53" s="349"/>
      <c r="C53" s="139">
        <f aca="true" t="shared" si="8" ref="C53:H53">SUM(C43:C52)</f>
        <v>1003</v>
      </c>
      <c r="D53" s="139">
        <f t="shared" si="8"/>
        <v>5870</v>
      </c>
      <c r="E53" s="139">
        <f t="shared" si="8"/>
        <v>14626</v>
      </c>
      <c r="F53" s="139">
        <f t="shared" si="8"/>
        <v>511567</v>
      </c>
      <c r="G53" s="139">
        <f t="shared" si="8"/>
        <v>2749</v>
      </c>
      <c r="H53" s="139">
        <f t="shared" si="8"/>
        <v>6472</v>
      </c>
      <c r="I53" s="206">
        <f t="shared" si="6"/>
        <v>40.134007931081634</v>
      </c>
      <c r="J53" s="212">
        <f t="shared" si="7"/>
        <v>87.14940374787052</v>
      </c>
    </row>
    <row r="54" ht="12.75" customHeight="1"/>
    <row r="55" spans="1:10" ht="73.5" customHeight="1">
      <c r="A55" s="114" t="s">
        <v>36</v>
      </c>
      <c r="B55" s="115" t="s">
        <v>37</v>
      </c>
      <c r="C55" s="277" t="s">
        <v>7</v>
      </c>
      <c r="D55" s="278" t="s">
        <v>165</v>
      </c>
      <c r="E55" s="278" t="s">
        <v>166</v>
      </c>
      <c r="F55" s="278" t="s">
        <v>20</v>
      </c>
      <c r="G55" s="278" t="s">
        <v>74</v>
      </c>
      <c r="H55" s="278" t="s">
        <v>8</v>
      </c>
      <c r="I55" s="278" t="s">
        <v>167</v>
      </c>
      <c r="J55" s="279" t="s">
        <v>9</v>
      </c>
    </row>
    <row r="56" spans="1:10" ht="9.75" customHeight="1">
      <c r="A56" s="116"/>
      <c r="B56" s="117"/>
      <c r="C56" s="118" t="s">
        <v>151</v>
      </c>
      <c r="D56" s="118" t="s">
        <v>151</v>
      </c>
      <c r="E56" s="118" t="s">
        <v>151</v>
      </c>
      <c r="F56" s="118" t="s">
        <v>151</v>
      </c>
      <c r="G56" s="118" t="s">
        <v>151</v>
      </c>
      <c r="H56" s="118" t="s">
        <v>151</v>
      </c>
      <c r="I56" s="118" t="s">
        <v>151</v>
      </c>
      <c r="J56" s="118" t="s">
        <v>151</v>
      </c>
    </row>
    <row r="57" spans="1:10" s="80" customFormat="1" ht="9.75" customHeight="1">
      <c r="A57" s="120">
        <v>0</v>
      </c>
      <c r="B57" s="121">
        <v>1</v>
      </c>
      <c r="C57" s="122">
        <v>2</v>
      </c>
      <c r="D57" s="122">
        <v>3</v>
      </c>
      <c r="E57" s="122">
        <v>4</v>
      </c>
      <c r="F57" s="122">
        <v>5</v>
      </c>
      <c r="G57" s="122">
        <v>6</v>
      </c>
      <c r="H57" s="122">
        <v>7</v>
      </c>
      <c r="I57" s="122">
        <v>8</v>
      </c>
      <c r="J57" s="123">
        <v>9</v>
      </c>
    </row>
    <row r="58" spans="1:10" s="80" customFormat="1" ht="12.75" customHeight="1">
      <c r="A58" s="357" t="s">
        <v>90</v>
      </c>
      <c r="B58" s="358"/>
      <c r="C58" s="358"/>
      <c r="D58" s="358"/>
      <c r="E58" s="358"/>
      <c r="F58" s="358"/>
      <c r="G58" s="358"/>
      <c r="H58" s="358"/>
      <c r="I58" s="358"/>
      <c r="J58" s="359"/>
    </row>
    <row r="59" spans="1:10" ht="12.75" customHeight="1">
      <c r="A59" s="124">
        <v>1</v>
      </c>
      <c r="B59" s="125" t="s">
        <v>78</v>
      </c>
      <c r="C59" s="209">
        <v>144</v>
      </c>
      <c r="D59" s="209">
        <v>481</v>
      </c>
      <c r="E59" s="209">
        <v>905</v>
      </c>
      <c r="F59" s="209">
        <v>82449</v>
      </c>
      <c r="G59" s="209">
        <v>463</v>
      </c>
      <c r="H59" s="209">
        <v>471</v>
      </c>
      <c r="I59" s="204">
        <f aca="true" t="shared" si="9" ref="I59:I69">D59/E59*100</f>
        <v>53.149171270718234</v>
      </c>
      <c r="J59" s="207">
        <f aca="true" t="shared" si="10" ref="J59:J69">F59/D59</f>
        <v>171.41164241164242</v>
      </c>
    </row>
    <row r="60" spans="1:10" ht="12.75" customHeight="1">
      <c r="A60" s="127">
        <v>2</v>
      </c>
      <c r="B60" s="128" t="s">
        <v>79</v>
      </c>
      <c r="C60" s="132"/>
      <c r="D60" s="132"/>
      <c r="E60" s="132"/>
      <c r="F60" s="132"/>
      <c r="G60" s="132"/>
      <c r="H60" s="132"/>
      <c r="I60" s="204" t="e">
        <f t="shared" si="9"/>
        <v>#DIV/0!</v>
      </c>
      <c r="J60" s="208" t="e">
        <f t="shared" si="10"/>
        <v>#DIV/0!</v>
      </c>
    </row>
    <row r="61" spans="1:10" ht="12.75" customHeight="1">
      <c r="A61" s="127">
        <v>3</v>
      </c>
      <c r="B61" s="128" t="s">
        <v>80</v>
      </c>
      <c r="C61" s="132"/>
      <c r="D61" s="132"/>
      <c r="E61" s="132"/>
      <c r="F61" s="132"/>
      <c r="G61" s="133"/>
      <c r="H61" s="133"/>
      <c r="I61" s="204" t="e">
        <f t="shared" si="9"/>
        <v>#DIV/0!</v>
      </c>
      <c r="J61" s="208" t="e">
        <f t="shared" si="10"/>
        <v>#DIV/0!</v>
      </c>
    </row>
    <row r="62" spans="1:10" ht="12.75" customHeight="1">
      <c r="A62" s="127">
        <v>4</v>
      </c>
      <c r="B62" s="131" t="s">
        <v>81</v>
      </c>
      <c r="C62" s="132"/>
      <c r="D62" s="132"/>
      <c r="E62" s="132"/>
      <c r="F62" s="132"/>
      <c r="G62" s="132"/>
      <c r="H62" s="132"/>
      <c r="I62" s="204" t="e">
        <f t="shared" si="9"/>
        <v>#DIV/0!</v>
      </c>
      <c r="J62" s="208" t="e">
        <f t="shared" si="10"/>
        <v>#DIV/0!</v>
      </c>
    </row>
    <row r="63" spans="1:10" ht="12.75" customHeight="1">
      <c r="A63" s="127">
        <v>5</v>
      </c>
      <c r="B63" s="131" t="s">
        <v>82</v>
      </c>
      <c r="C63" s="132">
        <v>427</v>
      </c>
      <c r="D63" s="132">
        <v>1551</v>
      </c>
      <c r="E63" s="132">
        <v>1551</v>
      </c>
      <c r="F63" s="132">
        <v>157640</v>
      </c>
      <c r="G63" s="132">
        <v>435</v>
      </c>
      <c r="H63" s="132">
        <v>1826</v>
      </c>
      <c r="I63" s="204">
        <f t="shared" si="9"/>
        <v>100</v>
      </c>
      <c r="J63" s="208">
        <f t="shared" si="10"/>
        <v>101.63765312701483</v>
      </c>
    </row>
    <row r="64" spans="1:10" ht="12.75" customHeight="1">
      <c r="A64" s="127">
        <v>6</v>
      </c>
      <c r="B64" s="128" t="s">
        <v>76</v>
      </c>
      <c r="C64" s="132">
        <v>9</v>
      </c>
      <c r="D64" s="132">
        <v>26</v>
      </c>
      <c r="E64" s="132">
        <v>54</v>
      </c>
      <c r="F64" s="132">
        <v>2340</v>
      </c>
      <c r="G64" s="132"/>
      <c r="H64" s="133">
        <v>55</v>
      </c>
      <c r="I64" s="204">
        <f t="shared" si="9"/>
        <v>48.148148148148145</v>
      </c>
      <c r="J64" s="208">
        <f t="shared" si="10"/>
        <v>90</v>
      </c>
    </row>
    <row r="65" spans="1:10" ht="24.75" customHeight="1">
      <c r="A65" s="127">
        <v>7</v>
      </c>
      <c r="B65" s="131" t="s">
        <v>77</v>
      </c>
      <c r="C65" s="132"/>
      <c r="D65" s="132"/>
      <c r="E65" s="132"/>
      <c r="F65" s="132"/>
      <c r="G65" s="132"/>
      <c r="H65" s="205"/>
      <c r="I65" s="203" t="e">
        <f t="shared" si="9"/>
        <v>#DIV/0!</v>
      </c>
      <c r="J65" s="208" t="e">
        <f t="shared" si="10"/>
        <v>#DIV/0!</v>
      </c>
    </row>
    <row r="66" spans="1:10" ht="12.75" customHeight="1">
      <c r="A66" s="127">
        <v>8</v>
      </c>
      <c r="B66" s="131" t="s">
        <v>75</v>
      </c>
      <c r="C66" s="132"/>
      <c r="D66" s="132"/>
      <c r="E66" s="132"/>
      <c r="F66" s="132"/>
      <c r="G66" s="132"/>
      <c r="H66" s="132"/>
      <c r="I66" s="204" t="e">
        <f t="shared" si="9"/>
        <v>#DIV/0!</v>
      </c>
      <c r="J66" s="208" t="e">
        <f t="shared" si="10"/>
        <v>#DIV/0!</v>
      </c>
    </row>
    <row r="67" spans="1:10" ht="12.75" customHeight="1">
      <c r="A67" s="127">
        <v>9</v>
      </c>
      <c r="B67" s="128" t="s">
        <v>150</v>
      </c>
      <c r="C67" s="132"/>
      <c r="D67" s="132"/>
      <c r="E67" s="132"/>
      <c r="F67" s="132"/>
      <c r="G67" s="132"/>
      <c r="H67" s="132"/>
      <c r="I67" s="204" t="e">
        <f t="shared" si="9"/>
        <v>#DIV/0!</v>
      </c>
      <c r="J67" s="208" t="e">
        <f t="shared" si="10"/>
        <v>#DIV/0!</v>
      </c>
    </row>
    <row r="68" spans="1:10" ht="12.75" customHeight="1">
      <c r="A68" s="135"/>
      <c r="B68" s="136"/>
      <c r="C68" s="132"/>
      <c r="D68" s="138"/>
      <c r="E68" s="138"/>
      <c r="F68" s="138"/>
      <c r="G68" s="138"/>
      <c r="H68" s="138"/>
      <c r="I68" s="204" t="e">
        <f t="shared" si="9"/>
        <v>#DIV/0!</v>
      </c>
      <c r="J68" s="208" t="e">
        <f t="shared" si="10"/>
        <v>#DIV/0!</v>
      </c>
    </row>
    <row r="69" spans="1:10" s="107" customFormat="1" ht="15" customHeight="1">
      <c r="A69" s="350" t="s">
        <v>67</v>
      </c>
      <c r="B69" s="351"/>
      <c r="C69" s="139">
        <f aca="true" t="shared" si="11" ref="C69:H69">SUM(C59:C68)</f>
        <v>580</v>
      </c>
      <c r="D69" s="139">
        <f t="shared" si="11"/>
        <v>2058</v>
      </c>
      <c r="E69" s="139">
        <f t="shared" si="11"/>
        <v>2510</v>
      </c>
      <c r="F69" s="139">
        <f t="shared" si="11"/>
        <v>242429</v>
      </c>
      <c r="G69" s="139">
        <f t="shared" si="11"/>
        <v>898</v>
      </c>
      <c r="H69" s="139">
        <f t="shared" si="11"/>
        <v>2352</v>
      </c>
      <c r="I69" s="206">
        <f t="shared" si="9"/>
        <v>81.99203187250997</v>
      </c>
      <c r="J69" s="212">
        <f t="shared" si="10"/>
        <v>117.79834791059281</v>
      </c>
    </row>
    <row r="71" spans="9:18" ht="12.75" customHeight="1"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10" ht="12.75" customHeight="1">
      <c r="A72" s="352" t="s">
        <v>164</v>
      </c>
      <c r="B72" s="352"/>
      <c r="C72" s="352"/>
      <c r="D72" s="352"/>
      <c r="E72" s="352"/>
      <c r="F72" s="352"/>
      <c r="G72" s="352"/>
      <c r="H72" s="352"/>
      <c r="I72" s="352"/>
      <c r="J72" s="352"/>
    </row>
    <row r="73" spans="1:10" s="107" customFormat="1" ht="12.75" customHeight="1">
      <c r="A73" s="140"/>
      <c r="B73" s="141"/>
      <c r="C73" s="142"/>
      <c r="D73" s="142"/>
      <c r="E73" s="142"/>
      <c r="F73" s="142"/>
      <c r="G73" s="142"/>
      <c r="H73" s="142"/>
      <c r="I73" s="142"/>
      <c r="J73" s="72" t="s">
        <v>84</v>
      </c>
    </row>
    <row r="74" spans="1:10" ht="73.5" customHeight="1">
      <c r="A74" s="114" t="s">
        <v>36</v>
      </c>
      <c r="B74" s="115" t="s">
        <v>37</v>
      </c>
      <c r="C74" s="277" t="s">
        <v>7</v>
      </c>
      <c r="D74" s="278" t="s">
        <v>165</v>
      </c>
      <c r="E74" s="278" t="s">
        <v>166</v>
      </c>
      <c r="F74" s="278" t="s">
        <v>20</v>
      </c>
      <c r="G74" s="278" t="s">
        <v>74</v>
      </c>
      <c r="H74" s="278" t="s">
        <v>8</v>
      </c>
      <c r="I74" s="278" t="s">
        <v>167</v>
      </c>
      <c r="J74" s="279" t="s">
        <v>9</v>
      </c>
    </row>
    <row r="75" spans="1:10" ht="9.75" customHeight="1">
      <c r="A75" s="116"/>
      <c r="B75" s="117"/>
      <c r="C75" s="118" t="s">
        <v>152</v>
      </c>
      <c r="D75" s="118" t="s">
        <v>152</v>
      </c>
      <c r="E75" s="118" t="s">
        <v>152</v>
      </c>
      <c r="F75" s="118" t="s">
        <v>152</v>
      </c>
      <c r="G75" s="118" t="s">
        <v>152</v>
      </c>
      <c r="H75" s="118" t="s">
        <v>152</v>
      </c>
      <c r="I75" s="118" t="s">
        <v>152</v>
      </c>
      <c r="J75" s="118" t="s">
        <v>152</v>
      </c>
    </row>
    <row r="76" spans="1:10" s="80" customFormat="1" ht="9.75" customHeight="1">
      <c r="A76" s="120">
        <v>0</v>
      </c>
      <c r="B76" s="121">
        <v>1</v>
      </c>
      <c r="C76" s="122">
        <v>2</v>
      </c>
      <c r="D76" s="122">
        <v>3</v>
      </c>
      <c r="E76" s="122">
        <v>4</v>
      </c>
      <c r="F76" s="122">
        <v>5</v>
      </c>
      <c r="G76" s="122">
        <v>6</v>
      </c>
      <c r="H76" s="122">
        <v>7</v>
      </c>
      <c r="I76" s="122">
        <v>8</v>
      </c>
      <c r="J76" s="123">
        <v>9</v>
      </c>
    </row>
    <row r="77" spans="1:10" s="80" customFormat="1" ht="12.75" customHeight="1">
      <c r="A77" s="345" t="s">
        <v>91</v>
      </c>
      <c r="B77" s="346"/>
      <c r="C77" s="346"/>
      <c r="D77" s="346"/>
      <c r="E77" s="346"/>
      <c r="F77" s="346"/>
      <c r="G77" s="346"/>
      <c r="H77" s="346"/>
      <c r="I77" s="346"/>
      <c r="J77" s="347"/>
    </row>
    <row r="78" spans="1:10" ht="12.75" customHeight="1">
      <c r="A78" s="124">
        <v>1</v>
      </c>
      <c r="B78" s="125" t="s">
        <v>78</v>
      </c>
      <c r="C78" s="209">
        <v>105</v>
      </c>
      <c r="D78" s="209">
        <v>276</v>
      </c>
      <c r="E78" s="209">
        <v>388</v>
      </c>
      <c r="F78" s="209">
        <v>55808</v>
      </c>
      <c r="G78" s="209">
        <v>273</v>
      </c>
      <c r="H78" s="209">
        <v>349</v>
      </c>
      <c r="I78" s="204">
        <f aca="true" t="shared" si="12" ref="I78:I88">D78/E78*100</f>
        <v>71.1340206185567</v>
      </c>
      <c r="J78" s="207">
        <f aca="true" t="shared" si="13" ref="J78:J88">F78/D78</f>
        <v>202.20289855072463</v>
      </c>
    </row>
    <row r="79" spans="1:10" ht="12.75" customHeight="1">
      <c r="A79" s="127">
        <v>2</v>
      </c>
      <c r="B79" s="128" t="s">
        <v>79</v>
      </c>
      <c r="C79" s="132"/>
      <c r="D79" s="132"/>
      <c r="E79" s="132"/>
      <c r="F79" s="132"/>
      <c r="G79" s="132"/>
      <c r="H79" s="132"/>
      <c r="I79" s="204" t="e">
        <f t="shared" si="12"/>
        <v>#DIV/0!</v>
      </c>
      <c r="J79" s="208" t="e">
        <f t="shared" si="13"/>
        <v>#DIV/0!</v>
      </c>
    </row>
    <row r="80" spans="1:10" ht="12.75" customHeight="1">
      <c r="A80" s="127">
        <v>3</v>
      </c>
      <c r="B80" s="128" t="s">
        <v>80</v>
      </c>
      <c r="C80" s="132"/>
      <c r="D80" s="132"/>
      <c r="E80" s="132"/>
      <c r="F80" s="132"/>
      <c r="G80" s="133"/>
      <c r="H80" s="133"/>
      <c r="I80" s="204" t="e">
        <f t="shared" si="12"/>
        <v>#DIV/0!</v>
      </c>
      <c r="J80" s="208" t="e">
        <f t="shared" si="13"/>
        <v>#DIV/0!</v>
      </c>
    </row>
    <row r="81" spans="1:10" ht="12.75" customHeight="1">
      <c r="A81" s="127">
        <v>4</v>
      </c>
      <c r="B81" s="131" t="s">
        <v>81</v>
      </c>
      <c r="C81" s="132"/>
      <c r="D81" s="132"/>
      <c r="E81" s="132"/>
      <c r="F81" s="132"/>
      <c r="G81" s="132"/>
      <c r="H81" s="132"/>
      <c r="I81" s="204" t="e">
        <f t="shared" si="12"/>
        <v>#DIV/0!</v>
      </c>
      <c r="J81" s="208" t="e">
        <f t="shared" si="13"/>
        <v>#DIV/0!</v>
      </c>
    </row>
    <row r="82" spans="1:10" ht="12.75" customHeight="1">
      <c r="A82" s="127">
        <v>5</v>
      </c>
      <c r="B82" s="131" t="s">
        <v>82</v>
      </c>
      <c r="C82" s="132">
        <v>394</v>
      </c>
      <c r="D82" s="132">
        <v>1000</v>
      </c>
      <c r="E82" s="132">
        <v>1000</v>
      </c>
      <c r="F82" s="132">
        <v>230581</v>
      </c>
      <c r="G82" s="132">
        <v>473</v>
      </c>
      <c r="H82" s="132">
        <v>1164</v>
      </c>
      <c r="I82" s="204">
        <f t="shared" si="12"/>
        <v>100</v>
      </c>
      <c r="J82" s="208">
        <f t="shared" si="13"/>
        <v>230.581</v>
      </c>
    </row>
    <row r="83" spans="1:10" ht="12.75" customHeight="1">
      <c r="A83" s="127">
        <v>6</v>
      </c>
      <c r="B83" s="128" t="s">
        <v>76</v>
      </c>
      <c r="C83" s="132">
        <v>10</v>
      </c>
      <c r="D83" s="132">
        <v>16</v>
      </c>
      <c r="E83" s="132">
        <v>26</v>
      </c>
      <c r="F83" s="132">
        <v>960</v>
      </c>
      <c r="G83" s="132"/>
      <c r="H83" s="133">
        <v>33</v>
      </c>
      <c r="I83" s="204">
        <f t="shared" si="12"/>
        <v>61.53846153846154</v>
      </c>
      <c r="J83" s="208">
        <f t="shared" si="13"/>
        <v>60</v>
      </c>
    </row>
    <row r="84" spans="1:10" ht="24.75" customHeight="1">
      <c r="A84" s="127">
        <v>7</v>
      </c>
      <c r="B84" s="131" t="s">
        <v>77</v>
      </c>
      <c r="C84" s="132"/>
      <c r="D84" s="132"/>
      <c r="E84" s="132"/>
      <c r="F84" s="132"/>
      <c r="G84" s="132"/>
      <c r="H84" s="205"/>
      <c r="I84" s="203" t="e">
        <f t="shared" si="12"/>
        <v>#DIV/0!</v>
      </c>
      <c r="J84" s="208" t="e">
        <f t="shared" si="13"/>
        <v>#DIV/0!</v>
      </c>
    </row>
    <row r="85" spans="1:10" ht="12.75" customHeight="1">
      <c r="A85" s="127">
        <v>8</v>
      </c>
      <c r="B85" s="131" t="s">
        <v>75</v>
      </c>
      <c r="C85" s="132"/>
      <c r="D85" s="132"/>
      <c r="E85" s="132"/>
      <c r="F85" s="132"/>
      <c r="G85" s="132"/>
      <c r="H85" s="132"/>
      <c r="I85" s="204" t="e">
        <f t="shared" si="12"/>
        <v>#DIV/0!</v>
      </c>
      <c r="J85" s="208" t="e">
        <f t="shared" si="13"/>
        <v>#DIV/0!</v>
      </c>
    </row>
    <row r="86" spans="1:10" ht="12.75" customHeight="1">
      <c r="A86" s="127">
        <v>9</v>
      </c>
      <c r="B86" s="128" t="s">
        <v>150</v>
      </c>
      <c r="C86" s="132"/>
      <c r="D86" s="132"/>
      <c r="E86" s="132"/>
      <c r="F86" s="132"/>
      <c r="G86" s="132"/>
      <c r="H86" s="132"/>
      <c r="I86" s="204" t="e">
        <f t="shared" si="12"/>
        <v>#DIV/0!</v>
      </c>
      <c r="J86" s="208" t="e">
        <f t="shared" si="13"/>
        <v>#DIV/0!</v>
      </c>
    </row>
    <row r="87" spans="1:10" ht="12.75" customHeight="1">
      <c r="A87" s="135"/>
      <c r="B87" s="136"/>
      <c r="C87" s="132"/>
      <c r="D87" s="138"/>
      <c r="E87" s="138"/>
      <c r="F87" s="138"/>
      <c r="G87" s="138"/>
      <c r="H87" s="138"/>
      <c r="I87" s="204" t="e">
        <f t="shared" si="12"/>
        <v>#DIV/0!</v>
      </c>
      <c r="J87" s="208" t="e">
        <f t="shared" si="13"/>
        <v>#DIV/0!</v>
      </c>
    </row>
    <row r="88" spans="1:10" s="107" customFormat="1" ht="15" customHeight="1">
      <c r="A88" s="348" t="s">
        <v>67</v>
      </c>
      <c r="B88" s="349"/>
      <c r="C88" s="139">
        <f aca="true" t="shared" si="14" ref="C88:H88">SUM(C78:C87)</f>
        <v>509</v>
      </c>
      <c r="D88" s="139">
        <f t="shared" si="14"/>
        <v>1292</v>
      </c>
      <c r="E88" s="139">
        <f t="shared" si="14"/>
        <v>1414</v>
      </c>
      <c r="F88" s="139">
        <f t="shared" si="14"/>
        <v>287349</v>
      </c>
      <c r="G88" s="139">
        <f t="shared" si="14"/>
        <v>746</v>
      </c>
      <c r="H88" s="139">
        <f t="shared" si="14"/>
        <v>1546</v>
      </c>
      <c r="I88" s="206">
        <f t="shared" si="12"/>
        <v>91.37199434229137</v>
      </c>
      <c r="J88" s="212">
        <f t="shared" si="13"/>
        <v>222.406346749226</v>
      </c>
    </row>
    <row r="89" ht="12.75" customHeight="1"/>
    <row r="90" spans="1:10" ht="73.5" customHeight="1">
      <c r="A90" s="114" t="s">
        <v>36</v>
      </c>
      <c r="B90" s="115" t="s">
        <v>37</v>
      </c>
      <c r="C90" s="277" t="s">
        <v>7</v>
      </c>
      <c r="D90" s="278" t="s">
        <v>165</v>
      </c>
      <c r="E90" s="278" t="s">
        <v>166</v>
      </c>
      <c r="F90" s="278" t="s">
        <v>20</v>
      </c>
      <c r="G90" s="278" t="s">
        <v>74</v>
      </c>
      <c r="H90" s="278" t="s">
        <v>8</v>
      </c>
      <c r="I90" s="278" t="s">
        <v>167</v>
      </c>
      <c r="J90" s="279" t="s">
        <v>9</v>
      </c>
    </row>
    <row r="91" spans="1:10" ht="9.75" customHeight="1">
      <c r="A91" s="116"/>
      <c r="B91" s="117"/>
      <c r="C91" s="118" t="s">
        <v>153</v>
      </c>
      <c r="D91" s="118" t="s">
        <v>153</v>
      </c>
      <c r="E91" s="118" t="s">
        <v>153</v>
      </c>
      <c r="F91" s="118" t="s">
        <v>153</v>
      </c>
      <c r="G91" s="118" t="s">
        <v>153</v>
      </c>
      <c r="H91" s="118" t="s">
        <v>153</v>
      </c>
      <c r="I91" s="118" t="s">
        <v>153</v>
      </c>
      <c r="J91" s="118" t="s">
        <v>153</v>
      </c>
    </row>
    <row r="92" spans="1:10" s="80" customFormat="1" ht="9.75" customHeight="1">
      <c r="A92" s="120">
        <v>0</v>
      </c>
      <c r="B92" s="121">
        <v>1</v>
      </c>
      <c r="C92" s="122">
        <v>2</v>
      </c>
      <c r="D92" s="122">
        <v>3</v>
      </c>
      <c r="E92" s="122">
        <v>4</v>
      </c>
      <c r="F92" s="122">
        <v>5</v>
      </c>
      <c r="G92" s="122">
        <v>6</v>
      </c>
      <c r="H92" s="122">
        <v>7</v>
      </c>
      <c r="I92" s="122">
        <v>8</v>
      </c>
      <c r="J92" s="123">
        <v>9</v>
      </c>
    </row>
    <row r="93" spans="1:10" s="80" customFormat="1" ht="12.75" customHeight="1">
      <c r="A93" s="360" t="s">
        <v>92</v>
      </c>
      <c r="B93" s="361"/>
      <c r="C93" s="361"/>
      <c r="D93" s="361"/>
      <c r="E93" s="361"/>
      <c r="F93" s="361"/>
      <c r="G93" s="361"/>
      <c r="H93" s="361"/>
      <c r="I93" s="361"/>
      <c r="J93" s="362"/>
    </row>
    <row r="94" spans="1:10" ht="12.75" customHeight="1">
      <c r="A94" s="124">
        <v>1</v>
      </c>
      <c r="B94" s="125" t="s">
        <v>78</v>
      </c>
      <c r="C94" s="209">
        <v>315</v>
      </c>
      <c r="D94" s="209">
        <v>374</v>
      </c>
      <c r="E94" s="209">
        <v>392</v>
      </c>
      <c r="F94" s="209">
        <v>139422</v>
      </c>
      <c r="G94" s="209">
        <v>374</v>
      </c>
      <c r="H94" s="209">
        <v>581</v>
      </c>
      <c r="I94" s="204">
        <f aca="true" t="shared" si="15" ref="I94:I104">D94/E94*100</f>
        <v>95.40816326530613</v>
      </c>
      <c r="J94" s="207">
        <f aca="true" t="shared" si="16" ref="J94:J104">F94/D94</f>
        <v>372.7860962566845</v>
      </c>
    </row>
    <row r="95" spans="1:10" ht="12.75" customHeight="1">
      <c r="A95" s="127">
        <v>2</v>
      </c>
      <c r="B95" s="128" t="s">
        <v>79</v>
      </c>
      <c r="C95" s="132">
        <v>136</v>
      </c>
      <c r="D95" s="132">
        <v>119</v>
      </c>
      <c r="E95" s="132">
        <v>121</v>
      </c>
      <c r="F95" s="132">
        <v>35010</v>
      </c>
      <c r="G95" s="132">
        <v>105</v>
      </c>
      <c r="H95" s="132">
        <v>161</v>
      </c>
      <c r="I95" s="204">
        <f t="shared" si="15"/>
        <v>98.34710743801654</v>
      </c>
      <c r="J95" s="208">
        <f t="shared" si="16"/>
        <v>294.20168067226894</v>
      </c>
    </row>
    <row r="96" spans="1:10" ht="12.75" customHeight="1">
      <c r="A96" s="127">
        <v>3</v>
      </c>
      <c r="B96" s="128" t="s">
        <v>80</v>
      </c>
      <c r="C96" s="132">
        <v>59</v>
      </c>
      <c r="D96" s="132">
        <v>90</v>
      </c>
      <c r="E96" s="132">
        <v>123</v>
      </c>
      <c r="F96" s="132">
        <v>17786</v>
      </c>
      <c r="G96" s="133">
        <v>78</v>
      </c>
      <c r="H96" s="133">
        <v>121</v>
      </c>
      <c r="I96" s="204">
        <f t="shared" si="15"/>
        <v>73.17073170731707</v>
      </c>
      <c r="J96" s="208">
        <f t="shared" si="16"/>
        <v>197.62222222222223</v>
      </c>
    </row>
    <row r="97" spans="1:10" ht="12.75" customHeight="1">
      <c r="A97" s="127">
        <v>4</v>
      </c>
      <c r="B97" s="131" t="s">
        <v>81</v>
      </c>
      <c r="C97" s="132">
        <v>533</v>
      </c>
      <c r="D97" s="132">
        <v>153</v>
      </c>
      <c r="E97" s="132">
        <v>157</v>
      </c>
      <c r="F97" s="132">
        <v>62930</v>
      </c>
      <c r="G97" s="132"/>
      <c r="H97" s="132">
        <v>337</v>
      </c>
      <c r="I97" s="204">
        <f t="shared" si="15"/>
        <v>97.45222929936305</v>
      </c>
      <c r="J97" s="208">
        <f t="shared" si="16"/>
        <v>411.3071895424837</v>
      </c>
    </row>
    <row r="98" spans="1:10" ht="12.75" customHeight="1">
      <c r="A98" s="127">
        <v>5</v>
      </c>
      <c r="B98" s="131" t="s">
        <v>82</v>
      </c>
      <c r="C98" s="132"/>
      <c r="D98" s="132"/>
      <c r="E98" s="132"/>
      <c r="F98" s="132"/>
      <c r="G98" s="132"/>
      <c r="H98" s="132"/>
      <c r="I98" s="204" t="e">
        <f t="shared" si="15"/>
        <v>#DIV/0!</v>
      </c>
      <c r="J98" s="208" t="e">
        <f t="shared" si="16"/>
        <v>#DIV/0!</v>
      </c>
    </row>
    <row r="99" spans="1:10" ht="12.75" customHeight="1">
      <c r="A99" s="127">
        <v>6</v>
      </c>
      <c r="B99" s="128" t="s">
        <v>76</v>
      </c>
      <c r="C99" s="132">
        <v>2464</v>
      </c>
      <c r="D99" s="132">
        <v>98</v>
      </c>
      <c r="E99" s="132">
        <v>284</v>
      </c>
      <c r="F99" s="132">
        <v>88200</v>
      </c>
      <c r="G99" s="132"/>
      <c r="H99" s="133">
        <v>456</v>
      </c>
      <c r="I99" s="204">
        <f t="shared" si="15"/>
        <v>34.50704225352113</v>
      </c>
      <c r="J99" s="208">
        <f t="shared" si="16"/>
        <v>900</v>
      </c>
    </row>
    <row r="100" spans="1:10" ht="24.75" customHeight="1">
      <c r="A100" s="127">
        <v>7</v>
      </c>
      <c r="B100" s="131" t="s">
        <v>77</v>
      </c>
      <c r="C100" s="132"/>
      <c r="D100" s="132"/>
      <c r="E100" s="132"/>
      <c r="F100" s="132"/>
      <c r="G100" s="132"/>
      <c r="H100" s="205"/>
      <c r="I100" s="203" t="e">
        <f t="shared" si="15"/>
        <v>#DIV/0!</v>
      </c>
      <c r="J100" s="208" t="e">
        <f t="shared" si="16"/>
        <v>#DIV/0!</v>
      </c>
    </row>
    <row r="101" spans="1:10" ht="12.75" customHeight="1">
      <c r="A101" s="127">
        <v>8</v>
      </c>
      <c r="B101" s="131" t="s">
        <v>75</v>
      </c>
      <c r="C101" s="132">
        <v>3073</v>
      </c>
      <c r="D101" s="132">
        <v>1337</v>
      </c>
      <c r="E101" s="132">
        <v>1787</v>
      </c>
      <c r="F101" s="132">
        <v>558032</v>
      </c>
      <c r="G101" s="132">
        <v>1021</v>
      </c>
      <c r="H101" s="132">
        <v>2563</v>
      </c>
      <c r="I101" s="204">
        <f t="shared" si="15"/>
        <v>74.81813094571909</v>
      </c>
      <c r="J101" s="208">
        <f t="shared" si="16"/>
        <v>417.37621540762905</v>
      </c>
    </row>
    <row r="102" spans="1:10" ht="12.75" customHeight="1">
      <c r="A102" s="127">
        <v>9</v>
      </c>
      <c r="B102" s="128" t="s">
        <v>150</v>
      </c>
      <c r="C102" s="132"/>
      <c r="D102" s="132"/>
      <c r="E102" s="132"/>
      <c r="F102" s="132"/>
      <c r="G102" s="132"/>
      <c r="H102" s="132"/>
      <c r="I102" s="204" t="e">
        <f t="shared" si="15"/>
        <v>#DIV/0!</v>
      </c>
      <c r="J102" s="208" t="e">
        <f t="shared" si="16"/>
        <v>#DIV/0!</v>
      </c>
    </row>
    <row r="103" spans="1:10" ht="12.75" customHeight="1">
      <c r="A103" s="135"/>
      <c r="B103" s="136"/>
      <c r="C103" s="132"/>
      <c r="D103" s="138"/>
      <c r="E103" s="138"/>
      <c r="F103" s="138"/>
      <c r="G103" s="138"/>
      <c r="H103" s="138"/>
      <c r="I103" s="204" t="e">
        <f t="shared" si="15"/>
        <v>#DIV/0!</v>
      </c>
      <c r="J103" s="208" t="e">
        <f t="shared" si="16"/>
        <v>#DIV/0!</v>
      </c>
    </row>
    <row r="104" spans="1:10" s="107" customFormat="1" ht="15" customHeight="1">
      <c r="A104" s="348" t="s">
        <v>67</v>
      </c>
      <c r="B104" s="349"/>
      <c r="C104" s="139">
        <f aca="true" t="shared" si="17" ref="C104:H104">SUM(C94:C103)</f>
        <v>6580</v>
      </c>
      <c r="D104" s="139">
        <f t="shared" si="17"/>
        <v>2171</v>
      </c>
      <c r="E104" s="139">
        <f t="shared" si="17"/>
        <v>2864</v>
      </c>
      <c r="F104" s="139">
        <f t="shared" si="17"/>
        <v>901380</v>
      </c>
      <c r="G104" s="139">
        <f t="shared" si="17"/>
        <v>1578</v>
      </c>
      <c r="H104" s="139">
        <f t="shared" si="17"/>
        <v>4219</v>
      </c>
      <c r="I104" s="206">
        <f t="shared" si="15"/>
        <v>75.80307262569832</v>
      </c>
      <c r="J104" s="212">
        <f t="shared" si="16"/>
        <v>415.19115614924</v>
      </c>
    </row>
    <row r="105" ht="12.75" customHeight="1"/>
    <row r="106" ht="12.75" customHeight="1"/>
    <row r="107" spans="1:10" ht="12.75" customHeight="1">
      <c r="A107" s="276" t="s">
        <v>164</v>
      </c>
      <c r="B107" s="276"/>
      <c r="C107" s="276"/>
      <c r="D107" s="276"/>
      <c r="E107" s="276"/>
      <c r="F107" s="276"/>
      <c r="G107" s="276"/>
      <c r="H107" s="276"/>
      <c r="I107" s="276"/>
      <c r="J107" s="276"/>
    </row>
    <row r="108" spans="1:10" s="107" customFormat="1" ht="12.75" customHeight="1">
      <c r="A108" s="140"/>
      <c r="B108" s="141"/>
      <c r="C108" s="142"/>
      <c r="D108" s="142"/>
      <c r="E108" s="142"/>
      <c r="F108" s="142"/>
      <c r="G108" s="142"/>
      <c r="H108" s="142"/>
      <c r="I108" s="142"/>
      <c r="J108" s="72" t="s">
        <v>85</v>
      </c>
    </row>
    <row r="109" spans="1:10" ht="73.5" customHeight="1">
      <c r="A109" s="114" t="s">
        <v>36</v>
      </c>
      <c r="B109" s="115" t="s">
        <v>37</v>
      </c>
      <c r="C109" s="277" t="s">
        <v>7</v>
      </c>
      <c r="D109" s="278" t="s">
        <v>165</v>
      </c>
      <c r="E109" s="278" t="s">
        <v>166</v>
      </c>
      <c r="F109" s="278" t="s">
        <v>20</v>
      </c>
      <c r="G109" s="278" t="s">
        <v>74</v>
      </c>
      <c r="H109" s="278" t="s">
        <v>8</v>
      </c>
      <c r="I109" s="278" t="s">
        <v>167</v>
      </c>
      <c r="J109" s="279" t="s">
        <v>9</v>
      </c>
    </row>
    <row r="110" spans="1:10" ht="9.75" customHeight="1">
      <c r="A110" s="116"/>
      <c r="B110" s="117"/>
      <c r="C110" s="118" t="s">
        <v>154</v>
      </c>
      <c r="D110" s="118" t="s">
        <v>154</v>
      </c>
      <c r="E110" s="118" t="s">
        <v>154</v>
      </c>
      <c r="F110" s="118" t="s">
        <v>154</v>
      </c>
      <c r="G110" s="118" t="s">
        <v>154</v>
      </c>
      <c r="H110" s="118" t="s">
        <v>154</v>
      </c>
      <c r="I110" s="118" t="s">
        <v>154</v>
      </c>
      <c r="J110" s="118" t="s">
        <v>154</v>
      </c>
    </row>
    <row r="111" spans="1:10" s="80" customFormat="1" ht="9.75" customHeight="1">
      <c r="A111" s="120">
        <v>0</v>
      </c>
      <c r="B111" s="121">
        <v>1</v>
      </c>
      <c r="C111" s="122">
        <v>2</v>
      </c>
      <c r="D111" s="122">
        <v>3</v>
      </c>
      <c r="E111" s="122">
        <v>4</v>
      </c>
      <c r="F111" s="122">
        <v>5</v>
      </c>
      <c r="G111" s="122">
        <v>6</v>
      </c>
      <c r="H111" s="122">
        <v>7</v>
      </c>
      <c r="I111" s="122">
        <v>8</v>
      </c>
      <c r="J111" s="123">
        <v>9</v>
      </c>
    </row>
    <row r="112" spans="1:10" s="80" customFormat="1" ht="12.75" customHeight="1">
      <c r="A112" s="345" t="s">
        <v>93</v>
      </c>
      <c r="B112" s="346"/>
      <c r="C112" s="346"/>
      <c r="D112" s="346"/>
      <c r="E112" s="346"/>
      <c r="F112" s="346"/>
      <c r="G112" s="346"/>
      <c r="H112" s="346"/>
      <c r="I112" s="346"/>
      <c r="J112" s="347"/>
    </row>
    <row r="113" spans="1:10" ht="12.75" customHeight="1">
      <c r="A113" s="124">
        <v>1</v>
      </c>
      <c r="B113" s="125" t="s">
        <v>78</v>
      </c>
      <c r="C113" s="126">
        <v>555</v>
      </c>
      <c r="D113" s="126">
        <v>225</v>
      </c>
      <c r="E113" s="126">
        <v>228</v>
      </c>
      <c r="F113" s="126">
        <v>113062</v>
      </c>
      <c r="G113" s="126">
        <v>225</v>
      </c>
      <c r="H113" s="126">
        <v>582</v>
      </c>
      <c r="I113" s="204">
        <f aca="true" t="shared" si="18" ref="I113:I123">D113/E113*100</f>
        <v>98.68421052631578</v>
      </c>
      <c r="J113" s="207">
        <f aca="true" t="shared" si="19" ref="J113:J123">F113/D113</f>
        <v>502.4977777777778</v>
      </c>
    </row>
    <row r="114" spans="1:10" ht="12.75" customHeight="1">
      <c r="A114" s="127">
        <v>2</v>
      </c>
      <c r="B114" s="128" t="s">
        <v>79</v>
      </c>
      <c r="C114" s="129">
        <v>159</v>
      </c>
      <c r="D114" s="129">
        <v>103</v>
      </c>
      <c r="E114" s="129">
        <v>103</v>
      </c>
      <c r="F114" s="129">
        <v>32281</v>
      </c>
      <c r="G114" s="129">
        <v>112</v>
      </c>
      <c r="H114" s="129">
        <v>138</v>
      </c>
      <c r="I114" s="204">
        <f t="shared" si="18"/>
        <v>100</v>
      </c>
      <c r="J114" s="208">
        <f t="shared" si="19"/>
        <v>313.40776699029124</v>
      </c>
    </row>
    <row r="115" spans="1:10" ht="12.75" customHeight="1">
      <c r="A115" s="127">
        <v>3</v>
      </c>
      <c r="B115" s="128" t="s">
        <v>80</v>
      </c>
      <c r="C115" s="129">
        <v>10</v>
      </c>
      <c r="D115" s="129">
        <v>21</v>
      </c>
      <c r="E115" s="129">
        <v>21</v>
      </c>
      <c r="F115" s="129">
        <v>2057</v>
      </c>
      <c r="G115" s="130">
        <v>38</v>
      </c>
      <c r="H115" s="130">
        <v>38</v>
      </c>
      <c r="I115" s="204">
        <f t="shared" si="18"/>
        <v>100</v>
      </c>
      <c r="J115" s="208">
        <f t="shared" si="19"/>
        <v>97.95238095238095</v>
      </c>
    </row>
    <row r="116" spans="1:10" ht="12.75" customHeight="1">
      <c r="A116" s="127">
        <v>4</v>
      </c>
      <c r="B116" s="131" t="s">
        <v>81</v>
      </c>
      <c r="C116" s="129">
        <v>579</v>
      </c>
      <c r="D116" s="129">
        <v>117</v>
      </c>
      <c r="E116" s="129">
        <v>118</v>
      </c>
      <c r="F116" s="129">
        <v>55788</v>
      </c>
      <c r="G116" s="129"/>
      <c r="H116" s="129">
        <v>327</v>
      </c>
      <c r="I116" s="204">
        <f t="shared" si="18"/>
        <v>99.15254237288136</v>
      </c>
      <c r="J116" s="208">
        <f t="shared" si="19"/>
        <v>476.8205128205128</v>
      </c>
    </row>
    <row r="117" spans="1:10" ht="12.75" customHeight="1">
      <c r="A117" s="127">
        <v>5</v>
      </c>
      <c r="B117" s="131" t="s">
        <v>82</v>
      </c>
      <c r="C117" s="129"/>
      <c r="D117" s="129"/>
      <c r="E117" s="129"/>
      <c r="F117" s="129"/>
      <c r="G117" s="129"/>
      <c r="H117" s="129"/>
      <c r="I117" s="204" t="e">
        <f t="shared" si="18"/>
        <v>#DIV/0!</v>
      </c>
      <c r="J117" s="208" t="e">
        <f t="shared" si="19"/>
        <v>#DIV/0!</v>
      </c>
    </row>
    <row r="118" spans="1:10" ht="12.75" customHeight="1">
      <c r="A118" s="127">
        <v>6</v>
      </c>
      <c r="B118" s="128" t="s">
        <v>76</v>
      </c>
      <c r="C118" s="132"/>
      <c r="D118" s="132"/>
      <c r="E118" s="132"/>
      <c r="F118" s="132"/>
      <c r="G118" s="132"/>
      <c r="H118" s="133"/>
      <c r="I118" s="204" t="e">
        <f t="shared" si="18"/>
        <v>#DIV/0!</v>
      </c>
      <c r="J118" s="208" t="e">
        <f t="shared" si="19"/>
        <v>#DIV/0!</v>
      </c>
    </row>
    <row r="119" spans="1:10" ht="24.75" customHeight="1">
      <c r="A119" s="127">
        <v>7</v>
      </c>
      <c r="B119" s="131" t="s">
        <v>77</v>
      </c>
      <c r="C119" s="129"/>
      <c r="D119" s="129"/>
      <c r="E119" s="129"/>
      <c r="F119" s="129"/>
      <c r="G119" s="129"/>
      <c r="H119" s="134"/>
      <c r="I119" s="203" t="e">
        <f t="shared" si="18"/>
        <v>#DIV/0!</v>
      </c>
      <c r="J119" s="208" t="e">
        <f t="shared" si="19"/>
        <v>#DIV/0!</v>
      </c>
    </row>
    <row r="120" spans="1:10" ht="12.75" customHeight="1">
      <c r="A120" s="127">
        <v>8</v>
      </c>
      <c r="B120" s="131" t="s">
        <v>75</v>
      </c>
      <c r="C120" s="129">
        <v>7026</v>
      </c>
      <c r="D120" s="129">
        <v>700</v>
      </c>
      <c r="E120" s="129">
        <v>772</v>
      </c>
      <c r="F120" s="129">
        <v>590110</v>
      </c>
      <c r="G120" s="129">
        <v>998</v>
      </c>
      <c r="H120" s="129">
        <v>2659</v>
      </c>
      <c r="I120" s="204">
        <f t="shared" si="18"/>
        <v>90.67357512953367</v>
      </c>
      <c r="J120" s="208">
        <f t="shared" si="19"/>
        <v>843.0142857142857</v>
      </c>
    </row>
    <row r="121" spans="1:10" ht="12.75" customHeight="1">
      <c r="A121" s="127">
        <v>9</v>
      </c>
      <c r="B121" s="128" t="s">
        <v>150</v>
      </c>
      <c r="C121" s="132"/>
      <c r="D121" s="132"/>
      <c r="E121" s="132"/>
      <c r="F121" s="132"/>
      <c r="G121" s="132"/>
      <c r="H121" s="132"/>
      <c r="I121" s="204" t="e">
        <f t="shared" si="18"/>
        <v>#DIV/0!</v>
      </c>
      <c r="J121" s="208" t="e">
        <f t="shared" si="19"/>
        <v>#DIV/0!</v>
      </c>
    </row>
    <row r="122" spans="1:10" ht="12.75" customHeight="1">
      <c r="A122" s="135"/>
      <c r="B122" s="136"/>
      <c r="C122" s="129"/>
      <c r="D122" s="137"/>
      <c r="E122" s="137"/>
      <c r="F122" s="137"/>
      <c r="G122" s="138"/>
      <c r="H122" s="138"/>
      <c r="I122" s="204" t="e">
        <f t="shared" si="18"/>
        <v>#DIV/0!</v>
      </c>
      <c r="J122" s="208" t="e">
        <f t="shared" si="19"/>
        <v>#DIV/0!</v>
      </c>
    </row>
    <row r="123" spans="1:10" s="107" customFormat="1" ht="15" customHeight="1">
      <c r="A123" s="348" t="s">
        <v>67</v>
      </c>
      <c r="B123" s="349"/>
      <c r="C123" s="139">
        <f aca="true" t="shared" si="20" ref="C123:H123">SUM(C113:C122)</f>
        <v>8329</v>
      </c>
      <c r="D123" s="139">
        <f t="shared" si="20"/>
        <v>1166</v>
      </c>
      <c r="E123" s="139">
        <f t="shared" si="20"/>
        <v>1242</v>
      </c>
      <c r="F123" s="139">
        <f t="shared" si="20"/>
        <v>793298</v>
      </c>
      <c r="G123" s="139">
        <f t="shared" si="20"/>
        <v>1373</v>
      </c>
      <c r="H123" s="139">
        <f t="shared" si="20"/>
        <v>3744</v>
      </c>
      <c r="I123" s="206">
        <f t="shared" si="18"/>
        <v>93.88083735909822</v>
      </c>
      <c r="J123" s="212">
        <f t="shared" si="19"/>
        <v>680.3584905660377</v>
      </c>
    </row>
    <row r="124" ht="12.75" customHeight="1"/>
    <row r="125" spans="1:10" ht="73.5" customHeight="1">
      <c r="A125" s="114" t="s">
        <v>36</v>
      </c>
      <c r="B125" s="115" t="s">
        <v>37</v>
      </c>
      <c r="C125" s="277" t="s">
        <v>7</v>
      </c>
      <c r="D125" s="278" t="s">
        <v>165</v>
      </c>
      <c r="E125" s="278" t="s">
        <v>166</v>
      </c>
      <c r="F125" s="278" t="s">
        <v>20</v>
      </c>
      <c r="G125" s="278" t="s">
        <v>74</v>
      </c>
      <c r="H125" s="278" t="s">
        <v>8</v>
      </c>
      <c r="I125" s="278" t="s">
        <v>167</v>
      </c>
      <c r="J125" s="279" t="s">
        <v>9</v>
      </c>
    </row>
    <row r="126" spans="1:10" ht="9.75" customHeight="1">
      <c r="A126" s="116"/>
      <c r="B126" s="117"/>
      <c r="C126" s="118" t="s">
        <v>155</v>
      </c>
      <c r="D126" s="118" t="s">
        <v>155</v>
      </c>
      <c r="E126" s="118" t="s">
        <v>155</v>
      </c>
      <c r="F126" s="118" t="s">
        <v>155</v>
      </c>
      <c r="G126" s="118" t="s">
        <v>155</v>
      </c>
      <c r="H126" s="118" t="s">
        <v>155</v>
      </c>
      <c r="I126" s="118" t="s">
        <v>155</v>
      </c>
      <c r="J126" s="118" t="s">
        <v>155</v>
      </c>
    </row>
    <row r="127" spans="1:10" s="80" customFormat="1" ht="9.75" customHeight="1">
      <c r="A127" s="120">
        <v>0</v>
      </c>
      <c r="B127" s="121">
        <v>1</v>
      </c>
      <c r="C127" s="122">
        <v>2</v>
      </c>
      <c r="D127" s="122">
        <v>3</v>
      </c>
      <c r="E127" s="122">
        <v>4</v>
      </c>
      <c r="F127" s="122">
        <v>5</v>
      </c>
      <c r="G127" s="122">
        <v>6</v>
      </c>
      <c r="H127" s="122">
        <v>7</v>
      </c>
      <c r="I127" s="122">
        <v>8</v>
      </c>
      <c r="J127" s="123">
        <v>9</v>
      </c>
    </row>
    <row r="128" spans="1:10" s="80" customFormat="1" ht="12.75" customHeight="1">
      <c r="A128" s="345" t="s">
        <v>94</v>
      </c>
      <c r="B128" s="346"/>
      <c r="C128" s="346"/>
      <c r="D128" s="346"/>
      <c r="E128" s="346"/>
      <c r="F128" s="346"/>
      <c r="G128" s="346"/>
      <c r="H128" s="346"/>
      <c r="I128" s="346"/>
      <c r="J128" s="347"/>
    </row>
    <row r="129" spans="1:10" ht="12.75" customHeight="1">
      <c r="A129" s="124">
        <v>1</v>
      </c>
      <c r="B129" s="125" t="s">
        <v>78</v>
      </c>
      <c r="C129" s="209">
        <v>2294</v>
      </c>
      <c r="D129" s="209">
        <v>3052</v>
      </c>
      <c r="E129" s="209">
        <v>4067</v>
      </c>
      <c r="F129" s="209">
        <v>736119</v>
      </c>
      <c r="G129" s="209">
        <v>3051</v>
      </c>
      <c r="H129" s="209">
        <v>4524</v>
      </c>
      <c r="I129" s="204">
        <f aca="true" t="shared" si="21" ref="I129:I139">D129/E129*100</f>
        <v>75.04302925989673</v>
      </c>
      <c r="J129" s="207">
        <f aca="true" t="shared" si="22" ref="J129:J139">F129/D129</f>
        <v>241.19233289646132</v>
      </c>
    </row>
    <row r="130" spans="1:10" ht="12.75" customHeight="1">
      <c r="A130" s="127">
        <v>2</v>
      </c>
      <c r="B130" s="128" t="s">
        <v>79</v>
      </c>
      <c r="C130" s="132">
        <v>2048</v>
      </c>
      <c r="D130" s="132">
        <v>1931</v>
      </c>
      <c r="E130" s="132">
        <v>2010</v>
      </c>
      <c r="F130" s="132">
        <v>500040</v>
      </c>
      <c r="G130" s="132">
        <v>375</v>
      </c>
      <c r="H130" s="132">
        <v>3852</v>
      </c>
      <c r="I130" s="204">
        <f t="shared" si="21"/>
        <v>96.06965174129353</v>
      </c>
      <c r="J130" s="208">
        <f t="shared" si="22"/>
        <v>258.95390989124803</v>
      </c>
    </row>
    <row r="131" spans="1:10" ht="12.75" customHeight="1">
      <c r="A131" s="127">
        <v>3</v>
      </c>
      <c r="B131" s="128" t="s">
        <v>80</v>
      </c>
      <c r="C131" s="132"/>
      <c r="D131" s="132"/>
      <c r="E131" s="132"/>
      <c r="F131" s="132"/>
      <c r="G131" s="133"/>
      <c r="H131" s="133"/>
      <c r="I131" s="204" t="e">
        <f t="shared" si="21"/>
        <v>#DIV/0!</v>
      </c>
      <c r="J131" s="208" t="e">
        <f t="shared" si="22"/>
        <v>#DIV/0!</v>
      </c>
    </row>
    <row r="132" spans="1:10" ht="12.75" customHeight="1">
      <c r="A132" s="127">
        <v>4</v>
      </c>
      <c r="B132" s="131" t="s">
        <v>81</v>
      </c>
      <c r="C132" s="132"/>
      <c r="D132" s="132"/>
      <c r="E132" s="132"/>
      <c r="F132" s="132"/>
      <c r="G132" s="132"/>
      <c r="H132" s="132"/>
      <c r="I132" s="204" t="e">
        <f t="shared" si="21"/>
        <v>#DIV/0!</v>
      </c>
      <c r="J132" s="208" t="e">
        <f t="shared" si="22"/>
        <v>#DIV/0!</v>
      </c>
    </row>
    <row r="133" spans="1:10" ht="12.75" customHeight="1">
      <c r="A133" s="127">
        <v>5</v>
      </c>
      <c r="B133" s="131" t="s">
        <v>82</v>
      </c>
      <c r="C133" s="132"/>
      <c r="D133" s="132"/>
      <c r="E133" s="132"/>
      <c r="F133" s="132"/>
      <c r="G133" s="132"/>
      <c r="H133" s="132"/>
      <c r="I133" s="204" t="e">
        <f t="shared" si="21"/>
        <v>#DIV/0!</v>
      </c>
      <c r="J133" s="208" t="e">
        <f t="shared" si="22"/>
        <v>#DIV/0!</v>
      </c>
    </row>
    <row r="134" spans="1:10" ht="12.75" customHeight="1">
      <c r="A134" s="127">
        <v>6</v>
      </c>
      <c r="B134" s="128" t="s">
        <v>76</v>
      </c>
      <c r="C134" s="132">
        <v>1801</v>
      </c>
      <c r="D134" s="132">
        <v>2066</v>
      </c>
      <c r="E134" s="132">
        <v>2120</v>
      </c>
      <c r="F134" s="132">
        <v>743760</v>
      </c>
      <c r="G134" s="132"/>
      <c r="H134" s="133">
        <v>2226</v>
      </c>
      <c r="I134" s="204">
        <f t="shared" si="21"/>
        <v>97.45283018867924</v>
      </c>
      <c r="J134" s="208">
        <f t="shared" si="22"/>
        <v>360</v>
      </c>
    </row>
    <row r="135" spans="1:10" ht="24.75" customHeight="1">
      <c r="A135" s="127">
        <v>7</v>
      </c>
      <c r="B135" s="131" t="s">
        <v>77</v>
      </c>
      <c r="C135" s="132"/>
      <c r="D135" s="132"/>
      <c r="E135" s="132"/>
      <c r="F135" s="132"/>
      <c r="G135" s="132"/>
      <c r="H135" s="205"/>
      <c r="I135" s="203" t="e">
        <f t="shared" si="21"/>
        <v>#DIV/0!</v>
      </c>
      <c r="J135" s="208" t="e">
        <f t="shared" si="22"/>
        <v>#DIV/0!</v>
      </c>
    </row>
    <row r="136" spans="1:10" ht="12.75" customHeight="1">
      <c r="A136" s="127">
        <v>8</v>
      </c>
      <c r="B136" s="131" t="s">
        <v>75</v>
      </c>
      <c r="C136" s="132"/>
      <c r="D136" s="132"/>
      <c r="E136" s="132"/>
      <c r="F136" s="132"/>
      <c r="G136" s="132"/>
      <c r="H136" s="132"/>
      <c r="I136" s="204" t="e">
        <f t="shared" si="21"/>
        <v>#DIV/0!</v>
      </c>
      <c r="J136" s="208" t="e">
        <f t="shared" si="22"/>
        <v>#DIV/0!</v>
      </c>
    </row>
    <row r="137" spans="1:10" ht="12.75" customHeight="1">
      <c r="A137" s="127">
        <v>9</v>
      </c>
      <c r="B137" s="128" t="s">
        <v>150</v>
      </c>
      <c r="C137" s="132"/>
      <c r="D137" s="132"/>
      <c r="E137" s="132"/>
      <c r="F137" s="132"/>
      <c r="G137" s="132"/>
      <c r="H137" s="132"/>
      <c r="I137" s="204" t="e">
        <f t="shared" si="21"/>
        <v>#DIV/0!</v>
      </c>
      <c r="J137" s="208" t="e">
        <f t="shared" si="22"/>
        <v>#DIV/0!</v>
      </c>
    </row>
    <row r="138" spans="1:10" ht="12.75" customHeight="1">
      <c r="A138" s="135"/>
      <c r="B138" s="136"/>
      <c r="C138" s="132"/>
      <c r="D138" s="138"/>
      <c r="E138" s="138"/>
      <c r="F138" s="138"/>
      <c r="G138" s="138"/>
      <c r="H138" s="138"/>
      <c r="I138" s="204" t="e">
        <f t="shared" si="21"/>
        <v>#DIV/0!</v>
      </c>
      <c r="J138" s="208" t="e">
        <f t="shared" si="22"/>
        <v>#DIV/0!</v>
      </c>
    </row>
    <row r="139" spans="1:10" s="107" customFormat="1" ht="15" customHeight="1">
      <c r="A139" s="348" t="s">
        <v>67</v>
      </c>
      <c r="B139" s="349"/>
      <c r="C139" s="139">
        <f aca="true" t="shared" si="23" ref="C139:H139">SUM(C129:C138)</f>
        <v>6143</v>
      </c>
      <c r="D139" s="139">
        <f t="shared" si="23"/>
        <v>7049</v>
      </c>
      <c r="E139" s="139">
        <f t="shared" si="23"/>
        <v>8197</v>
      </c>
      <c r="F139" s="139">
        <f t="shared" si="23"/>
        <v>1979919</v>
      </c>
      <c r="G139" s="139">
        <f t="shared" si="23"/>
        <v>3426</v>
      </c>
      <c r="H139" s="139">
        <f t="shared" si="23"/>
        <v>10602</v>
      </c>
      <c r="I139" s="206">
        <f t="shared" si="21"/>
        <v>85.99487617421008</v>
      </c>
      <c r="J139" s="212">
        <f t="shared" si="22"/>
        <v>280.8794155199319</v>
      </c>
    </row>
    <row r="141" ht="12.75" customHeight="1"/>
    <row r="142" spans="1:10" ht="12.75" customHeight="1">
      <c r="A142" s="352" t="s">
        <v>164</v>
      </c>
      <c r="B142" s="352"/>
      <c r="C142" s="352"/>
      <c r="D142" s="352"/>
      <c r="E142" s="352"/>
      <c r="F142" s="352"/>
      <c r="G142" s="352"/>
      <c r="H142" s="352"/>
      <c r="I142" s="352"/>
      <c r="J142" s="352"/>
    </row>
    <row r="143" spans="1:10" s="107" customFormat="1" ht="12.75" customHeight="1">
      <c r="A143" s="140"/>
      <c r="B143" s="141"/>
      <c r="C143" s="142"/>
      <c r="D143" s="142"/>
      <c r="E143" s="142"/>
      <c r="F143" s="142"/>
      <c r="G143" s="142"/>
      <c r="H143" s="142"/>
      <c r="I143" s="142"/>
      <c r="J143" s="72" t="s">
        <v>86</v>
      </c>
    </row>
    <row r="144" spans="1:10" ht="73.5" customHeight="1">
      <c r="A144" s="114" t="s">
        <v>36</v>
      </c>
      <c r="B144" s="115" t="s">
        <v>37</v>
      </c>
      <c r="C144" s="277" t="s">
        <v>7</v>
      </c>
      <c r="D144" s="278" t="s">
        <v>165</v>
      </c>
      <c r="E144" s="278" t="s">
        <v>166</v>
      </c>
      <c r="F144" s="278" t="s">
        <v>20</v>
      </c>
      <c r="G144" s="278" t="s">
        <v>74</v>
      </c>
      <c r="H144" s="278" t="s">
        <v>8</v>
      </c>
      <c r="I144" s="278" t="s">
        <v>167</v>
      </c>
      <c r="J144" s="279" t="s">
        <v>9</v>
      </c>
    </row>
    <row r="145" spans="1:10" ht="9.75" customHeight="1">
      <c r="A145" s="116"/>
      <c r="B145" s="117"/>
      <c r="C145" s="118" t="s">
        <v>156</v>
      </c>
      <c r="D145" s="118" t="s">
        <v>156</v>
      </c>
      <c r="E145" s="118" t="s">
        <v>156</v>
      </c>
      <c r="F145" s="118" t="s">
        <v>156</v>
      </c>
      <c r="G145" s="118" t="s">
        <v>156</v>
      </c>
      <c r="H145" s="118" t="s">
        <v>156</v>
      </c>
      <c r="I145" s="118" t="s">
        <v>156</v>
      </c>
      <c r="J145" s="118" t="s">
        <v>156</v>
      </c>
    </row>
    <row r="146" spans="1:10" s="80" customFormat="1" ht="9.75" customHeight="1">
      <c r="A146" s="120">
        <v>0</v>
      </c>
      <c r="B146" s="121">
        <v>1</v>
      </c>
      <c r="C146" s="122">
        <v>2</v>
      </c>
      <c r="D146" s="122">
        <v>3</v>
      </c>
      <c r="E146" s="122">
        <v>4</v>
      </c>
      <c r="F146" s="122">
        <v>5</v>
      </c>
      <c r="G146" s="122">
        <v>6</v>
      </c>
      <c r="H146" s="122">
        <v>7</v>
      </c>
      <c r="I146" s="122">
        <v>8</v>
      </c>
      <c r="J146" s="123">
        <v>9</v>
      </c>
    </row>
    <row r="147" spans="1:10" s="80" customFormat="1" ht="12.75" customHeight="1">
      <c r="A147" s="345" t="s">
        <v>95</v>
      </c>
      <c r="B147" s="346"/>
      <c r="C147" s="346"/>
      <c r="D147" s="346"/>
      <c r="E147" s="346"/>
      <c r="F147" s="346"/>
      <c r="G147" s="346"/>
      <c r="H147" s="346"/>
      <c r="I147" s="346"/>
      <c r="J147" s="347"/>
    </row>
    <row r="148" spans="1:10" ht="12.75" customHeight="1">
      <c r="A148" s="124">
        <v>1</v>
      </c>
      <c r="B148" s="125" t="s">
        <v>78</v>
      </c>
      <c r="C148" s="126"/>
      <c r="D148" s="126"/>
      <c r="E148" s="255"/>
      <c r="F148" s="126"/>
      <c r="G148" s="126"/>
      <c r="H148" s="126"/>
      <c r="I148" s="204" t="e">
        <f aca="true" t="shared" si="24" ref="I148:I158">D148/E148*100</f>
        <v>#DIV/0!</v>
      </c>
      <c r="J148" s="207" t="e">
        <f aca="true" t="shared" si="25" ref="J148:J158">F148/D148</f>
        <v>#DIV/0!</v>
      </c>
    </row>
    <row r="149" spans="1:10" ht="12.75" customHeight="1">
      <c r="A149" s="127">
        <v>2</v>
      </c>
      <c r="B149" s="128" t="s">
        <v>79</v>
      </c>
      <c r="C149" s="129"/>
      <c r="D149" s="129"/>
      <c r="E149" s="129">
        <v>4529</v>
      </c>
      <c r="F149" s="129"/>
      <c r="G149" s="129"/>
      <c r="H149" s="129"/>
      <c r="I149" s="204">
        <f t="shared" si="24"/>
        <v>0</v>
      </c>
      <c r="J149" s="208" t="e">
        <f t="shared" si="25"/>
        <v>#DIV/0!</v>
      </c>
    </row>
    <row r="150" spans="1:10" ht="12.75" customHeight="1">
      <c r="A150" s="127">
        <v>3</v>
      </c>
      <c r="B150" s="128" t="s">
        <v>80</v>
      </c>
      <c r="C150" s="129"/>
      <c r="D150" s="129"/>
      <c r="E150" s="129"/>
      <c r="F150" s="129"/>
      <c r="G150" s="130"/>
      <c r="H150" s="130"/>
      <c r="I150" s="204" t="e">
        <f t="shared" si="24"/>
        <v>#DIV/0!</v>
      </c>
      <c r="J150" s="208" t="e">
        <f t="shared" si="25"/>
        <v>#DIV/0!</v>
      </c>
    </row>
    <row r="151" spans="1:10" ht="12.75" customHeight="1">
      <c r="A151" s="127">
        <v>4</v>
      </c>
      <c r="B151" s="131" t="s">
        <v>81</v>
      </c>
      <c r="C151" s="129"/>
      <c r="D151" s="129"/>
      <c r="E151" s="129"/>
      <c r="F151" s="129"/>
      <c r="G151" s="129"/>
      <c r="H151" s="129"/>
      <c r="I151" s="204" t="e">
        <f t="shared" si="24"/>
        <v>#DIV/0!</v>
      </c>
      <c r="J151" s="208" t="e">
        <f t="shared" si="25"/>
        <v>#DIV/0!</v>
      </c>
    </row>
    <row r="152" spans="1:10" ht="12.75" customHeight="1">
      <c r="A152" s="127">
        <v>5</v>
      </c>
      <c r="B152" s="131" t="s">
        <v>82</v>
      </c>
      <c r="C152" s="129"/>
      <c r="D152" s="129"/>
      <c r="E152" s="129"/>
      <c r="F152" s="129"/>
      <c r="G152" s="129"/>
      <c r="H152" s="129"/>
      <c r="I152" s="204" t="e">
        <f t="shared" si="24"/>
        <v>#DIV/0!</v>
      </c>
      <c r="J152" s="208" t="e">
        <f t="shared" si="25"/>
        <v>#DIV/0!</v>
      </c>
    </row>
    <row r="153" spans="1:10" ht="12.75" customHeight="1">
      <c r="A153" s="127">
        <v>6</v>
      </c>
      <c r="B153" s="128" t="s">
        <v>76</v>
      </c>
      <c r="C153" s="132">
        <v>243</v>
      </c>
      <c r="D153" s="132">
        <v>3866</v>
      </c>
      <c r="E153" s="132">
        <v>7014</v>
      </c>
      <c r="F153" s="132">
        <v>231960</v>
      </c>
      <c r="G153" s="132"/>
      <c r="H153" s="133"/>
      <c r="I153" s="204">
        <f t="shared" si="24"/>
        <v>55.118334759053326</v>
      </c>
      <c r="J153" s="208">
        <f t="shared" si="25"/>
        <v>60</v>
      </c>
    </row>
    <row r="154" spans="1:10" ht="24.75" customHeight="1">
      <c r="A154" s="127">
        <v>7</v>
      </c>
      <c r="B154" s="131" t="s">
        <v>77</v>
      </c>
      <c r="C154" s="129"/>
      <c r="D154" s="129"/>
      <c r="E154" s="129"/>
      <c r="F154" s="129"/>
      <c r="G154" s="129"/>
      <c r="H154" s="134"/>
      <c r="I154" s="203" t="e">
        <f t="shared" si="24"/>
        <v>#DIV/0!</v>
      </c>
      <c r="J154" s="208" t="e">
        <f t="shared" si="25"/>
        <v>#DIV/0!</v>
      </c>
    </row>
    <row r="155" spans="1:10" ht="12.75" customHeight="1">
      <c r="A155" s="127">
        <v>8</v>
      </c>
      <c r="B155" s="131" t="s">
        <v>75</v>
      </c>
      <c r="C155" s="129"/>
      <c r="D155" s="129"/>
      <c r="E155" s="129"/>
      <c r="F155" s="129"/>
      <c r="G155" s="129"/>
      <c r="H155" s="129"/>
      <c r="I155" s="204" t="e">
        <f t="shared" si="24"/>
        <v>#DIV/0!</v>
      </c>
      <c r="J155" s="208" t="e">
        <f t="shared" si="25"/>
        <v>#DIV/0!</v>
      </c>
    </row>
    <row r="156" spans="1:10" ht="12.75" customHeight="1">
      <c r="A156" s="127">
        <v>9</v>
      </c>
      <c r="B156" s="128" t="s">
        <v>150</v>
      </c>
      <c r="C156" s="132"/>
      <c r="D156" s="132"/>
      <c r="E156" s="132"/>
      <c r="F156" s="132"/>
      <c r="G156" s="132"/>
      <c r="H156" s="132"/>
      <c r="I156" s="204" t="e">
        <f t="shared" si="24"/>
        <v>#DIV/0!</v>
      </c>
      <c r="J156" s="208" t="e">
        <f t="shared" si="25"/>
        <v>#DIV/0!</v>
      </c>
    </row>
    <row r="157" spans="1:10" ht="12.75" customHeight="1">
      <c r="A157" s="135"/>
      <c r="B157" s="136"/>
      <c r="C157" s="129"/>
      <c r="D157" s="137"/>
      <c r="E157" s="137"/>
      <c r="F157" s="137"/>
      <c r="G157" s="138"/>
      <c r="H157" s="138"/>
      <c r="I157" s="204" t="e">
        <f t="shared" si="24"/>
        <v>#DIV/0!</v>
      </c>
      <c r="J157" s="208" t="e">
        <f t="shared" si="25"/>
        <v>#DIV/0!</v>
      </c>
    </row>
    <row r="158" spans="1:10" s="107" customFormat="1" ht="12.75" customHeight="1">
      <c r="A158" s="348" t="s">
        <v>67</v>
      </c>
      <c r="B158" s="349"/>
      <c r="C158" s="139">
        <f aca="true" t="shared" si="26" ref="C158:H158">SUM(C148:C157)</f>
        <v>243</v>
      </c>
      <c r="D158" s="139">
        <f t="shared" si="26"/>
        <v>3866</v>
      </c>
      <c r="E158" s="139">
        <f t="shared" si="26"/>
        <v>11543</v>
      </c>
      <c r="F158" s="139">
        <f t="shared" si="26"/>
        <v>231960</v>
      </c>
      <c r="G158" s="139">
        <f t="shared" si="26"/>
        <v>0</v>
      </c>
      <c r="H158" s="139">
        <f t="shared" si="26"/>
        <v>0</v>
      </c>
      <c r="I158" s="206">
        <f t="shared" si="24"/>
        <v>33.49215975049813</v>
      </c>
      <c r="J158" s="212">
        <f t="shared" si="25"/>
        <v>60</v>
      </c>
    </row>
    <row r="159" ht="12.75" customHeight="1"/>
    <row r="160" spans="1:10" ht="73.5" customHeight="1">
      <c r="A160" s="114" t="s">
        <v>36</v>
      </c>
      <c r="B160" s="115" t="s">
        <v>37</v>
      </c>
      <c r="C160" s="277" t="s">
        <v>7</v>
      </c>
      <c r="D160" s="278" t="s">
        <v>165</v>
      </c>
      <c r="E160" s="278" t="s">
        <v>166</v>
      </c>
      <c r="F160" s="278" t="s">
        <v>20</v>
      </c>
      <c r="G160" s="278" t="s">
        <v>74</v>
      </c>
      <c r="H160" s="278" t="s">
        <v>8</v>
      </c>
      <c r="I160" s="278" t="s">
        <v>167</v>
      </c>
      <c r="J160" s="279" t="s">
        <v>9</v>
      </c>
    </row>
    <row r="161" spans="1:10" ht="9.75" customHeight="1">
      <c r="A161" s="116"/>
      <c r="B161" s="117"/>
      <c r="C161" s="118" t="s">
        <v>157</v>
      </c>
      <c r="D161" s="118" t="s">
        <v>157</v>
      </c>
      <c r="E161" s="118" t="s">
        <v>157</v>
      </c>
      <c r="F161" s="118" t="s">
        <v>157</v>
      </c>
      <c r="G161" s="118" t="s">
        <v>157</v>
      </c>
      <c r="H161" s="118" t="s">
        <v>157</v>
      </c>
      <c r="I161" s="118" t="s">
        <v>157</v>
      </c>
      <c r="J161" s="118" t="s">
        <v>157</v>
      </c>
    </row>
    <row r="162" spans="1:10" s="80" customFormat="1" ht="9.75" customHeight="1">
      <c r="A162" s="120">
        <v>0</v>
      </c>
      <c r="B162" s="121">
        <v>1</v>
      </c>
      <c r="C162" s="122">
        <v>2</v>
      </c>
      <c r="D162" s="122">
        <v>3</v>
      </c>
      <c r="E162" s="122">
        <v>4</v>
      </c>
      <c r="F162" s="122">
        <v>5</v>
      </c>
      <c r="G162" s="122">
        <v>6</v>
      </c>
      <c r="H162" s="122">
        <v>7</v>
      </c>
      <c r="I162" s="122">
        <v>8</v>
      </c>
      <c r="J162" s="123">
        <v>9</v>
      </c>
    </row>
    <row r="163" spans="1:10" s="80" customFormat="1" ht="12.75" customHeight="1">
      <c r="A163" s="345" t="s">
        <v>96</v>
      </c>
      <c r="B163" s="346"/>
      <c r="C163" s="346"/>
      <c r="D163" s="346"/>
      <c r="E163" s="346"/>
      <c r="F163" s="346"/>
      <c r="G163" s="346"/>
      <c r="H163" s="346"/>
      <c r="I163" s="346"/>
      <c r="J163" s="347"/>
    </row>
    <row r="164" spans="1:10" ht="12.75" customHeight="1">
      <c r="A164" s="124">
        <v>1</v>
      </c>
      <c r="B164" s="125" t="s">
        <v>78</v>
      </c>
      <c r="C164" s="153"/>
      <c r="D164" s="153"/>
      <c r="E164" s="153"/>
      <c r="F164" s="153"/>
      <c r="G164" s="153"/>
      <c r="H164" s="153"/>
      <c r="I164" s="204" t="e">
        <f aca="true" t="shared" si="27" ref="I164:I174">D164/E164*100</f>
        <v>#DIV/0!</v>
      </c>
      <c r="J164" s="207" t="e">
        <f aca="true" t="shared" si="28" ref="J164:J174">F164/D164</f>
        <v>#DIV/0!</v>
      </c>
    </row>
    <row r="165" spans="1:10" ht="12.75" customHeight="1">
      <c r="A165" s="127">
        <v>2</v>
      </c>
      <c r="B165" s="128" t="s">
        <v>79</v>
      </c>
      <c r="C165" s="130"/>
      <c r="D165" s="130"/>
      <c r="E165" s="130"/>
      <c r="F165" s="130"/>
      <c r="G165" s="130"/>
      <c r="H165" s="130"/>
      <c r="I165" s="204" t="e">
        <f t="shared" si="27"/>
        <v>#DIV/0!</v>
      </c>
      <c r="J165" s="208" t="e">
        <f t="shared" si="28"/>
        <v>#DIV/0!</v>
      </c>
    </row>
    <row r="166" spans="1:10" ht="12.75" customHeight="1">
      <c r="A166" s="127">
        <v>3</v>
      </c>
      <c r="B166" s="128" t="s">
        <v>80</v>
      </c>
      <c r="C166" s="130"/>
      <c r="D166" s="130"/>
      <c r="E166" s="130"/>
      <c r="F166" s="130"/>
      <c r="G166" s="130"/>
      <c r="H166" s="130"/>
      <c r="I166" s="204" t="e">
        <f t="shared" si="27"/>
        <v>#DIV/0!</v>
      </c>
      <c r="J166" s="208" t="e">
        <f t="shared" si="28"/>
        <v>#DIV/0!</v>
      </c>
    </row>
    <row r="167" spans="1:10" ht="12.75" customHeight="1">
      <c r="A167" s="127">
        <v>4</v>
      </c>
      <c r="B167" s="131" t="s">
        <v>81</v>
      </c>
      <c r="C167" s="130"/>
      <c r="D167" s="130"/>
      <c r="E167" s="130"/>
      <c r="F167" s="130"/>
      <c r="G167" s="130"/>
      <c r="H167" s="130"/>
      <c r="I167" s="204" t="e">
        <f t="shared" si="27"/>
        <v>#DIV/0!</v>
      </c>
      <c r="J167" s="208" t="e">
        <f t="shared" si="28"/>
        <v>#DIV/0!</v>
      </c>
    </row>
    <row r="168" spans="1:10" ht="12.75" customHeight="1">
      <c r="A168" s="127">
        <v>5</v>
      </c>
      <c r="B168" s="131" t="s">
        <v>82</v>
      </c>
      <c r="C168" s="130">
        <v>196</v>
      </c>
      <c r="D168" s="130">
        <v>898</v>
      </c>
      <c r="E168" s="130">
        <v>898</v>
      </c>
      <c r="F168" s="130">
        <v>54929</v>
      </c>
      <c r="G168" s="130">
        <v>114</v>
      </c>
      <c r="H168" s="130">
        <v>1035</v>
      </c>
      <c r="I168" s="204">
        <f t="shared" si="27"/>
        <v>100</v>
      </c>
      <c r="J168" s="208">
        <f t="shared" si="28"/>
        <v>61.16815144766147</v>
      </c>
    </row>
    <row r="169" spans="1:10" ht="12.75" customHeight="1">
      <c r="A169" s="127">
        <v>6</v>
      </c>
      <c r="B169" s="128" t="s">
        <v>76</v>
      </c>
      <c r="C169" s="133"/>
      <c r="D169" s="133">
        <v>4</v>
      </c>
      <c r="E169" s="133">
        <v>82</v>
      </c>
      <c r="F169" s="133">
        <v>240</v>
      </c>
      <c r="G169" s="133"/>
      <c r="H169" s="133"/>
      <c r="I169" s="204">
        <f t="shared" si="27"/>
        <v>4.878048780487805</v>
      </c>
      <c r="J169" s="208">
        <f t="shared" si="28"/>
        <v>60</v>
      </c>
    </row>
    <row r="170" spans="1:10" ht="24.75" customHeight="1">
      <c r="A170" s="127">
        <v>7</v>
      </c>
      <c r="B170" s="131" t="s">
        <v>77</v>
      </c>
      <c r="C170" s="130"/>
      <c r="D170" s="130"/>
      <c r="E170" s="130"/>
      <c r="F170" s="130"/>
      <c r="G170" s="130"/>
      <c r="H170" s="150"/>
      <c r="I170" s="203" t="e">
        <f t="shared" si="27"/>
        <v>#DIV/0!</v>
      </c>
      <c r="J170" s="208" t="e">
        <f t="shared" si="28"/>
        <v>#DIV/0!</v>
      </c>
    </row>
    <row r="171" spans="1:10" ht="12.75" customHeight="1">
      <c r="A171" s="127">
        <v>8</v>
      </c>
      <c r="B171" s="131" t="s">
        <v>75</v>
      </c>
      <c r="C171" s="130"/>
      <c r="D171" s="130"/>
      <c r="E171" s="130"/>
      <c r="F171" s="130"/>
      <c r="G171" s="130"/>
      <c r="H171" s="130"/>
      <c r="I171" s="204" t="e">
        <f t="shared" si="27"/>
        <v>#DIV/0!</v>
      </c>
      <c r="J171" s="208" t="e">
        <f t="shared" si="28"/>
        <v>#DIV/0!</v>
      </c>
    </row>
    <row r="172" spans="1:10" ht="12.75" customHeight="1">
      <c r="A172" s="127">
        <v>9</v>
      </c>
      <c r="B172" s="128" t="s">
        <v>150</v>
      </c>
      <c r="C172" s="133"/>
      <c r="D172" s="133"/>
      <c r="E172" s="133"/>
      <c r="F172" s="133"/>
      <c r="G172" s="133"/>
      <c r="H172" s="133"/>
      <c r="I172" s="204" t="e">
        <f t="shared" si="27"/>
        <v>#DIV/0!</v>
      </c>
      <c r="J172" s="208" t="e">
        <f t="shared" si="28"/>
        <v>#DIV/0!</v>
      </c>
    </row>
    <row r="173" spans="1:10" ht="12.75" customHeight="1">
      <c r="A173" s="135"/>
      <c r="B173" s="136"/>
      <c r="C173" s="130"/>
      <c r="D173" s="151"/>
      <c r="E173" s="151"/>
      <c r="F173" s="151"/>
      <c r="G173" s="152"/>
      <c r="H173" s="152"/>
      <c r="I173" s="204" t="e">
        <f t="shared" si="27"/>
        <v>#DIV/0!</v>
      </c>
      <c r="J173" s="208" t="e">
        <f t="shared" si="28"/>
        <v>#DIV/0!</v>
      </c>
    </row>
    <row r="174" spans="1:10" s="107" customFormat="1" ht="12.75" customHeight="1">
      <c r="A174" s="348" t="s">
        <v>67</v>
      </c>
      <c r="B174" s="349"/>
      <c r="C174" s="139">
        <f aca="true" t="shared" si="29" ref="C174:H174">SUM(C164:C173)</f>
        <v>196</v>
      </c>
      <c r="D174" s="139">
        <f t="shared" si="29"/>
        <v>902</v>
      </c>
      <c r="E174" s="139">
        <f t="shared" si="29"/>
        <v>980</v>
      </c>
      <c r="F174" s="139">
        <f t="shared" si="29"/>
        <v>55169</v>
      </c>
      <c r="G174" s="139">
        <f t="shared" si="29"/>
        <v>114</v>
      </c>
      <c r="H174" s="139">
        <f t="shared" si="29"/>
        <v>1035</v>
      </c>
      <c r="I174" s="206">
        <f t="shared" si="27"/>
        <v>92.04081632653062</v>
      </c>
      <c r="J174" s="212">
        <f t="shared" si="28"/>
        <v>61.1629711751663</v>
      </c>
    </row>
    <row r="175" spans="1:5" ht="15.75">
      <c r="A175" s="108"/>
      <c r="B175" s="109"/>
      <c r="E175" s="107"/>
    </row>
    <row r="176" ht="12.75" customHeight="1"/>
    <row r="177" spans="1:10" ht="12.75" customHeight="1">
      <c r="A177" s="276" t="s">
        <v>164</v>
      </c>
      <c r="B177" s="276"/>
      <c r="C177" s="276"/>
      <c r="D177" s="276"/>
      <c r="E177" s="276"/>
      <c r="F177" s="276"/>
      <c r="G177" s="276"/>
      <c r="H177" s="276"/>
      <c r="I177" s="276"/>
      <c r="J177" s="276"/>
    </row>
    <row r="178" spans="1:10" s="107" customFormat="1" ht="12.75" customHeight="1">
      <c r="A178" s="140"/>
      <c r="B178" s="141"/>
      <c r="C178" s="142"/>
      <c r="D178" s="142"/>
      <c r="E178" s="142"/>
      <c r="F178" s="142"/>
      <c r="G178" s="142"/>
      <c r="H178" s="142"/>
      <c r="I178" s="142"/>
      <c r="J178" s="72" t="s">
        <v>87</v>
      </c>
    </row>
    <row r="179" spans="1:10" ht="73.5" customHeight="1">
      <c r="A179" s="114" t="s">
        <v>36</v>
      </c>
      <c r="B179" s="115" t="s">
        <v>37</v>
      </c>
      <c r="C179" s="277" t="s">
        <v>7</v>
      </c>
      <c r="D179" s="278" t="s">
        <v>165</v>
      </c>
      <c r="E179" s="278" t="s">
        <v>166</v>
      </c>
      <c r="F179" s="278" t="s">
        <v>20</v>
      </c>
      <c r="G179" s="278" t="s">
        <v>74</v>
      </c>
      <c r="H179" s="278" t="s">
        <v>8</v>
      </c>
      <c r="I179" s="278" t="s">
        <v>167</v>
      </c>
      <c r="J179" s="279" t="s">
        <v>9</v>
      </c>
    </row>
    <row r="180" spans="1:10" ht="9.75" customHeight="1">
      <c r="A180" s="116"/>
      <c r="B180" s="117"/>
      <c r="C180" s="118" t="s">
        <v>158</v>
      </c>
      <c r="D180" s="118" t="s">
        <v>158</v>
      </c>
      <c r="E180" s="118" t="s">
        <v>158</v>
      </c>
      <c r="F180" s="118" t="s">
        <v>158</v>
      </c>
      <c r="G180" s="118" t="s">
        <v>158</v>
      </c>
      <c r="H180" s="118" t="s">
        <v>158</v>
      </c>
      <c r="I180" s="118" t="s">
        <v>158</v>
      </c>
      <c r="J180" s="118" t="s">
        <v>158</v>
      </c>
    </row>
    <row r="181" spans="1:10" s="80" customFormat="1" ht="9.75" customHeight="1">
      <c r="A181" s="120">
        <v>0</v>
      </c>
      <c r="B181" s="121">
        <v>1</v>
      </c>
      <c r="C181" s="122">
        <v>2</v>
      </c>
      <c r="D181" s="122">
        <v>3</v>
      </c>
      <c r="E181" s="122">
        <v>4</v>
      </c>
      <c r="F181" s="122">
        <v>5</v>
      </c>
      <c r="G181" s="122">
        <v>6</v>
      </c>
      <c r="H181" s="122">
        <v>7</v>
      </c>
      <c r="I181" s="122">
        <v>8</v>
      </c>
      <c r="J181" s="123">
        <v>9</v>
      </c>
    </row>
    <row r="182" spans="1:10" s="80" customFormat="1" ht="12.75" customHeight="1">
      <c r="A182" s="345" t="s">
        <v>97</v>
      </c>
      <c r="B182" s="346"/>
      <c r="C182" s="346"/>
      <c r="D182" s="346"/>
      <c r="E182" s="346"/>
      <c r="F182" s="346"/>
      <c r="G182" s="346"/>
      <c r="H182" s="346"/>
      <c r="I182" s="346"/>
      <c r="J182" s="347"/>
    </row>
    <row r="183" spans="1:10" ht="12.75" customHeight="1">
      <c r="A183" s="124">
        <v>1</v>
      </c>
      <c r="B183" s="125" t="s">
        <v>78</v>
      </c>
      <c r="C183" s="126">
        <v>281</v>
      </c>
      <c r="D183" s="126">
        <v>324</v>
      </c>
      <c r="E183" s="126">
        <v>384</v>
      </c>
      <c r="F183" s="126">
        <v>37409</v>
      </c>
      <c r="G183" s="126">
        <v>324</v>
      </c>
      <c r="H183" s="126">
        <v>523</v>
      </c>
      <c r="I183" s="204">
        <f aca="true" t="shared" si="30" ref="I183:I193">D183/E183*100</f>
        <v>84.375</v>
      </c>
      <c r="J183" s="207">
        <f aca="true" t="shared" si="31" ref="J183:J193">F183/D183</f>
        <v>115.45987654320987</v>
      </c>
    </row>
    <row r="184" spans="1:10" ht="12.75" customHeight="1">
      <c r="A184" s="127">
        <v>2</v>
      </c>
      <c r="B184" s="128" t="s">
        <v>79</v>
      </c>
      <c r="C184" s="130"/>
      <c r="D184" s="130"/>
      <c r="E184" s="130"/>
      <c r="F184" s="130"/>
      <c r="G184" s="130"/>
      <c r="H184" s="130"/>
      <c r="I184" s="204" t="e">
        <f t="shared" si="30"/>
        <v>#DIV/0!</v>
      </c>
      <c r="J184" s="208" t="e">
        <f t="shared" si="31"/>
        <v>#DIV/0!</v>
      </c>
    </row>
    <row r="185" spans="1:10" ht="12.75" customHeight="1">
      <c r="A185" s="127">
        <v>3</v>
      </c>
      <c r="B185" s="128" t="s">
        <v>80</v>
      </c>
      <c r="C185" s="130"/>
      <c r="D185" s="130"/>
      <c r="E185" s="130"/>
      <c r="F185" s="130"/>
      <c r="G185" s="130"/>
      <c r="H185" s="130"/>
      <c r="I185" s="204" t="e">
        <f t="shared" si="30"/>
        <v>#DIV/0!</v>
      </c>
      <c r="J185" s="208" t="e">
        <f t="shared" si="31"/>
        <v>#DIV/0!</v>
      </c>
    </row>
    <row r="186" spans="1:10" ht="12.75" customHeight="1">
      <c r="A186" s="127">
        <v>4</v>
      </c>
      <c r="B186" s="131" t="s">
        <v>81</v>
      </c>
      <c r="C186" s="130">
        <v>5</v>
      </c>
      <c r="D186" s="130">
        <v>23</v>
      </c>
      <c r="E186" s="130">
        <v>47</v>
      </c>
      <c r="F186" s="130">
        <v>1073</v>
      </c>
      <c r="G186" s="130"/>
      <c r="H186" s="130">
        <v>28</v>
      </c>
      <c r="I186" s="204">
        <f t="shared" si="30"/>
        <v>48.93617021276596</v>
      </c>
      <c r="J186" s="208">
        <f t="shared" si="31"/>
        <v>46.65217391304348</v>
      </c>
    </row>
    <row r="187" spans="1:10" ht="12.75" customHeight="1">
      <c r="A187" s="127">
        <v>5</v>
      </c>
      <c r="B187" s="131" t="s">
        <v>82</v>
      </c>
      <c r="C187" s="130">
        <v>58</v>
      </c>
      <c r="D187" s="130">
        <v>45</v>
      </c>
      <c r="E187" s="130">
        <v>45</v>
      </c>
      <c r="F187" s="130">
        <v>27208</v>
      </c>
      <c r="G187" s="130">
        <v>54</v>
      </c>
      <c r="H187" s="130">
        <v>44</v>
      </c>
      <c r="I187" s="204">
        <f t="shared" si="30"/>
        <v>100</v>
      </c>
      <c r="J187" s="208">
        <f t="shared" si="31"/>
        <v>604.6222222222223</v>
      </c>
    </row>
    <row r="188" spans="1:10" ht="12.75" customHeight="1">
      <c r="A188" s="127">
        <v>6</v>
      </c>
      <c r="B188" s="128" t="s">
        <v>76</v>
      </c>
      <c r="C188" s="133"/>
      <c r="D188" s="133"/>
      <c r="E188" s="133"/>
      <c r="F188" s="133"/>
      <c r="G188" s="133"/>
      <c r="H188" s="133"/>
      <c r="I188" s="204" t="e">
        <f t="shared" si="30"/>
        <v>#DIV/0!</v>
      </c>
      <c r="J188" s="208" t="e">
        <f t="shared" si="31"/>
        <v>#DIV/0!</v>
      </c>
    </row>
    <row r="189" spans="1:10" ht="24.75" customHeight="1">
      <c r="A189" s="127">
        <v>7</v>
      </c>
      <c r="B189" s="131" t="s">
        <v>77</v>
      </c>
      <c r="C189" s="130"/>
      <c r="D189" s="130"/>
      <c r="E189" s="130"/>
      <c r="F189" s="130"/>
      <c r="G189" s="130"/>
      <c r="H189" s="150"/>
      <c r="I189" s="203" t="e">
        <f t="shared" si="30"/>
        <v>#DIV/0!</v>
      </c>
      <c r="J189" s="208" t="e">
        <f t="shared" si="31"/>
        <v>#DIV/0!</v>
      </c>
    </row>
    <row r="190" spans="1:10" ht="12.75" customHeight="1">
      <c r="A190" s="127">
        <v>8</v>
      </c>
      <c r="B190" s="131" t="s">
        <v>75</v>
      </c>
      <c r="C190" s="130"/>
      <c r="D190" s="130"/>
      <c r="E190" s="130"/>
      <c r="F190" s="130"/>
      <c r="G190" s="130"/>
      <c r="H190" s="130"/>
      <c r="I190" s="204" t="e">
        <f t="shared" si="30"/>
        <v>#DIV/0!</v>
      </c>
      <c r="J190" s="208" t="e">
        <f t="shared" si="31"/>
        <v>#DIV/0!</v>
      </c>
    </row>
    <row r="191" spans="1:10" ht="12.75" customHeight="1">
      <c r="A191" s="127">
        <v>9</v>
      </c>
      <c r="B191" s="128" t="s">
        <v>150</v>
      </c>
      <c r="C191" s="133"/>
      <c r="D191" s="133"/>
      <c r="E191" s="133"/>
      <c r="F191" s="133"/>
      <c r="G191" s="133"/>
      <c r="H191" s="133"/>
      <c r="I191" s="204" t="e">
        <f t="shared" si="30"/>
        <v>#DIV/0!</v>
      </c>
      <c r="J191" s="208" t="e">
        <f t="shared" si="31"/>
        <v>#DIV/0!</v>
      </c>
    </row>
    <row r="192" spans="1:10" ht="12.75" customHeight="1">
      <c r="A192" s="135"/>
      <c r="B192" s="136"/>
      <c r="C192" s="130"/>
      <c r="D192" s="151"/>
      <c r="E192" s="151"/>
      <c r="F192" s="151"/>
      <c r="G192" s="152"/>
      <c r="H192" s="152"/>
      <c r="I192" s="204" t="e">
        <f t="shared" si="30"/>
        <v>#DIV/0!</v>
      </c>
      <c r="J192" s="208" t="e">
        <f t="shared" si="31"/>
        <v>#DIV/0!</v>
      </c>
    </row>
    <row r="193" spans="1:10" s="107" customFormat="1" ht="12.75" customHeight="1">
      <c r="A193" s="348" t="s">
        <v>67</v>
      </c>
      <c r="B193" s="349"/>
      <c r="C193" s="139">
        <f aca="true" t="shared" si="32" ref="C193:H193">SUM(C183:C192)</f>
        <v>344</v>
      </c>
      <c r="D193" s="139">
        <f t="shared" si="32"/>
        <v>392</v>
      </c>
      <c r="E193" s="139">
        <f t="shared" si="32"/>
        <v>476</v>
      </c>
      <c r="F193" s="139">
        <f t="shared" si="32"/>
        <v>65690</v>
      </c>
      <c r="G193" s="139">
        <f t="shared" si="32"/>
        <v>378</v>
      </c>
      <c r="H193" s="139">
        <f t="shared" si="32"/>
        <v>595</v>
      </c>
      <c r="I193" s="206">
        <f t="shared" si="30"/>
        <v>82.35294117647058</v>
      </c>
      <c r="J193" s="212">
        <f t="shared" si="31"/>
        <v>167.5765306122449</v>
      </c>
    </row>
    <row r="194" ht="12.75" customHeight="1"/>
    <row r="195" spans="1:10" ht="73.5" customHeight="1">
      <c r="A195" s="114" t="s">
        <v>36</v>
      </c>
      <c r="B195" s="115" t="s">
        <v>37</v>
      </c>
      <c r="C195" s="277" t="s">
        <v>7</v>
      </c>
      <c r="D195" s="278" t="s">
        <v>165</v>
      </c>
      <c r="E195" s="278" t="s">
        <v>166</v>
      </c>
      <c r="F195" s="278" t="s">
        <v>20</v>
      </c>
      <c r="G195" s="278" t="s">
        <v>74</v>
      </c>
      <c r="H195" s="278" t="s">
        <v>8</v>
      </c>
      <c r="I195" s="278" t="s">
        <v>167</v>
      </c>
      <c r="J195" s="279" t="s">
        <v>9</v>
      </c>
    </row>
    <row r="196" spans="1:10" ht="9.75" customHeight="1">
      <c r="A196" s="116"/>
      <c r="B196" s="117"/>
      <c r="C196" s="118" t="s">
        <v>160</v>
      </c>
      <c r="D196" s="118" t="s">
        <v>160</v>
      </c>
      <c r="E196" s="118" t="s">
        <v>160</v>
      </c>
      <c r="F196" s="118" t="s">
        <v>160</v>
      </c>
      <c r="G196" s="118" t="s">
        <v>160</v>
      </c>
      <c r="H196" s="118" t="s">
        <v>160</v>
      </c>
      <c r="I196" s="118" t="s">
        <v>160</v>
      </c>
      <c r="J196" s="118" t="s">
        <v>160</v>
      </c>
    </row>
    <row r="197" spans="1:10" s="80" customFormat="1" ht="9.75" customHeight="1">
      <c r="A197" s="120">
        <v>0</v>
      </c>
      <c r="B197" s="121">
        <v>1</v>
      </c>
      <c r="C197" s="122">
        <v>2</v>
      </c>
      <c r="D197" s="122">
        <v>3</v>
      </c>
      <c r="E197" s="122">
        <v>4</v>
      </c>
      <c r="F197" s="122">
        <v>5</v>
      </c>
      <c r="G197" s="122">
        <v>6</v>
      </c>
      <c r="H197" s="122">
        <v>7</v>
      </c>
      <c r="I197" s="122">
        <v>8</v>
      </c>
      <c r="J197" s="123">
        <v>9</v>
      </c>
    </row>
    <row r="198" spans="1:10" s="80" customFormat="1" ht="12.75" customHeight="1">
      <c r="A198" s="337" t="s">
        <v>98</v>
      </c>
      <c r="B198" s="338"/>
      <c r="C198" s="338"/>
      <c r="D198" s="338"/>
      <c r="E198" s="338"/>
      <c r="F198" s="338"/>
      <c r="G198" s="338"/>
      <c r="H198" s="338"/>
      <c r="I198" s="338"/>
      <c r="J198" s="339"/>
    </row>
    <row r="199" spans="1:10" ht="12.75" customHeight="1">
      <c r="A199" s="124">
        <v>1</v>
      </c>
      <c r="B199" s="125" t="s">
        <v>78</v>
      </c>
      <c r="C199" s="126">
        <v>152</v>
      </c>
      <c r="D199" s="126">
        <v>432</v>
      </c>
      <c r="E199" s="126">
        <v>782</v>
      </c>
      <c r="F199" s="126">
        <v>38951</v>
      </c>
      <c r="G199" s="126">
        <v>432</v>
      </c>
      <c r="H199" s="126">
        <v>583</v>
      </c>
      <c r="I199" s="204">
        <f aca="true" t="shared" si="33" ref="I199:I209">D199/E199*100</f>
        <v>55.24296675191815</v>
      </c>
      <c r="J199" s="207">
        <f aca="true" t="shared" si="34" ref="J199:J209">F199/D199</f>
        <v>90.16435185185185</v>
      </c>
    </row>
    <row r="200" spans="1:10" ht="12.75" customHeight="1">
      <c r="A200" s="127">
        <v>2</v>
      </c>
      <c r="B200" s="128" t="s">
        <v>79</v>
      </c>
      <c r="C200" s="129">
        <v>16</v>
      </c>
      <c r="D200" s="129">
        <v>16</v>
      </c>
      <c r="E200" s="129">
        <v>378</v>
      </c>
      <c r="F200" s="129">
        <v>633</v>
      </c>
      <c r="G200" s="129">
        <v>2</v>
      </c>
      <c r="H200" s="129">
        <v>35</v>
      </c>
      <c r="I200" s="204">
        <f t="shared" si="33"/>
        <v>4.232804232804233</v>
      </c>
      <c r="J200" s="208">
        <f t="shared" si="34"/>
        <v>39.5625</v>
      </c>
    </row>
    <row r="201" spans="1:10" ht="12.75" customHeight="1">
      <c r="A201" s="127">
        <v>3</v>
      </c>
      <c r="B201" s="128" t="s">
        <v>80</v>
      </c>
      <c r="C201" s="129"/>
      <c r="D201" s="129"/>
      <c r="E201" s="129"/>
      <c r="F201" s="129"/>
      <c r="G201" s="130"/>
      <c r="H201" s="130"/>
      <c r="I201" s="204" t="e">
        <f t="shared" si="33"/>
        <v>#DIV/0!</v>
      </c>
      <c r="J201" s="208" t="e">
        <f t="shared" si="34"/>
        <v>#DIV/0!</v>
      </c>
    </row>
    <row r="202" spans="1:10" ht="12.75" customHeight="1">
      <c r="A202" s="127">
        <v>4</v>
      </c>
      <c r="B202" s="131" t="s">
        <v>81</v>
      </c>
      <c r="C202" s="129">
        <v>7</v>
      </c>
      <c r="D202" s="129">
        <v>15</v>
      </c>
      <c r="E202" s="129">
        <v>281</v>
      </c>
      <c r="F202" s="129">
        <v>721</v>
      </c>
      <c r="G202" s="129"/>
      <c r="H202" s="129">
        <v>23</v>
      </c>
      <c r="I202" s="204">
        <f t="shared" si="33"/>
        <v>5.338078291814947</v>
      </c>
      <c r="J202" s="208">
        <f t="shared" si="34"/>
        <v>48.06666666666667</v>
      </c>
    </row>
    <row r="203" spans="1:10" ht="12.75" customHeight="1">
      <c r="A203" s="127">
        <v>5</v>
      </c>
      <c r="B203" s="131" t="s">
        <v>82</v>
      </c>
      <c r="C203" s="129">
        <v>70</v>
      </c>
      <c r="D203" s="129">
        <v>182</v>
      </c>
      <c r="E203" s="129">
        <v>182</v>
      </c>
      <c r="F203" s="129">
        <v>38965</v>
      </c>
      <c r="G203" s="129">
        <v>112</v>
      </c>
      <c r="H203" s="129">
        <v>180</v>
      </c>
      <c r="I203" s="204">
        <f t="shared" si="33"/>
        <v>100</v>
      </c>
      <c r="J203" s="208">
        <f t="shared" si="34"/>
        <v>214.0934065934066</v>
      </c>
    </row>
    <row r="204" spans="1:10" ht="12.75" customHeight="1">
      <c r="A204" s="127">
        <v>6</v>
      </c>
      <c r="B204" s="128" t="s">
        <v>76</v>
      </c>
      <c r="C204" s="132"/>
      <c r="D204" s="132"/>
      <c r="E204" s="132">
        <v>178</v>
      </c>
      <c r="F204" s="132"/>
      <c r="G204" s="132"/>
      <c r="H204" s="133"/>
      <c r="I204" s="204">
        <f t="shared" si="33"/>
        <v>0</v>
      </c>
      <c r="J204" s="208" t="e">
        <f t="shared" si="34"/>
        <v>#DIV/0!</v>
      </c>
    </row>
    <row r="205" spans="1:10" ht="24.75" customHeight="1">
      <c r="A205" s="127">
        <v>7</v>
      </c>
      <c r="B205" s="131" t="s">
        <v>77</v>
      </c>
      <c r="C205" s="129"/>
      <c r="D205" s="129"/>
      <c r="E205" s="129"/>
      <c r="F205" s="129"/>
      <c r="G205" s="129"/>
      <c r="H205" s="134"/>
      <c r="I205" s="203" t="e">
        <f t="shared" si="33"/>
        <v>#DIV/0!</v>
      </c>
      <c r="J205" s="208" t="e">
        <f t="shared" si="34"/>
        <v>#DIV/0!</v>
      </c>
    </row>
    <row r="206" spans="1:10" ht="12.75" customHeight="1">
      <c r="A206" s="127">
        <v>8</v>
      </c>
      <c r="B206" s="131" t="s">
        <v>75</v>
      </c>
      <c r="C206" s="129"/>
      <c r="D206" s="129"/>
      <c r="E206" s="129"/>
      <c r="F206" s="129"/>
      <c r="G206" s="129"/>
      <c r="H206" s="129"/>
      <c r="I206" s="204" t="e">
        <f t="shared" si="33"/>
        <v>#DIV/0!</v>
      </c>
      <c r="J206" s="208" t="e">
        <f t="shared" si="34"/>
        <v>#DIV/0!</v>
      </c>
    </row>
    <row r="207" spans="1:10" ht="12.75" customHeight="1">
      <c r="A207" s="127">
        <v>9</v>
      </c>
      <c r="B207" s="128" t="s">
        <v>150</v>
      </c>
      <c r="C207" s="132"/>
      <c r="D207" s="132"/>
      <c r="E207" s="132"/>
      <c r="F207" s="132"/>
      <c r="G207" s="132"/>
      <c r="H207" s="132"/>
      <c r="I207" s="204" t="e">
        <f t="shared" si="33"/>
        <v>#DIV/0!</v>
      </c>
      <c r="J207" s="208" t="e">
        <f t="shared" si="34"/>
        <v>#DIV/0!</v>
      </c>
    </row>
    <row r="208" spans="1:10" ht="12.75" customHeight="1">
      <c r="A208" s="135"/>
      <c r="B208" s="136"/>
      <c r="C208" s="129"/>
      <c r="D208" s="137"/>
      <c r="E208" s="137"/>
      <c r="F208" s="137"/>
      <c r="G208" s="138"/>
      <c r="H208" s="138"/>
      <c r="I208" s="204" t="e">
        <f t="shared" si="33"/>
        <v>#DIV/0!</v>
      </c>
      <c r="J208" s="208" t="e">
        <f t="shared" si="34"/>
        <v>#DIV/0!</v>
      </c>
    </row>
    <row r="209" spans="1:10" s="107" customFormat="1" ht="12.75" customHeight="1">
      <c r="A209" s="348" t="s">
        <v>67</v>
      </c>
      <c r="B209" s="349"/>
      <c r="C209" s="139">
        <f aca="true" t="shared" si="35" ref="C209:H209">SUM(C199:C208)</f>
        <v>245</v>
      </c>
      <c r="D209" s="139">
        <f t="shared" si="35"/>
        <v>645</v>
      </c>
      <c r="E209" s="139">
        <f t="shared" si="35"/>
        <v>1801</v>
      </c>
      <c r="F209" s="139">
        <f t="shared" si="35"/>
        <v>79270</v>
      </c>
      <c r="G209" s="139">
        <f t="shared" si="35"/>
        <v>546</v>
      </c>
      <c r="H209" s="139">
        <f t="shared" si="35"/>
        <v>821</v>
      </c>
      <c r="I209" s="206">
        <f t="shared" si="33"/>
        <v>35.81343697945586</v>
      </c>
      <c r="J209" s="212">
        <f t="shared" si="34"/>
        <v>122.89922480620154</v>
      </c>
    </row>
    <row r="210" spans="1:5" ht="15.75">
      <c r="A210" s="108"/>
      <c r="B210" s="109"/>
      <c r="E210" s="107"/>
    </row>
    <row r="211" ht="12.75" customHeight="1"/>
    <row r="212" spans="1:10" ht="12.75" customHeight="1">
      <c r="A212" s="352" t="s">
        <v>164</v>
      </c>
      <c r="B212" s="352"/>
      <c r="C212" s="352"/>
      <c r="D212" s="352"/>
      <c r="E212" s="352"/>
      <c r="F212" s="352"/>
      <c r="G212" s="352"/>
      <c r="H212" s="352"/>
      <c r="I212" s="352"/>
      <c r="J212" s="352"/>
    </row>
    <row r="213" spans="1:10" s="107" customFormat="1" ht="12.75" customHeight="1">
      <c r="A213" s="140"/>
      <c r="B213" s="141"/>
      <c r="C213" s="142"/>
      <c r="D213" s="142"/>
      <c r="E213" s="142"/>
      <c r="F213" s="142"/>
      <c r="G213" s="142"/>
      <c r="H213" s="142"/>
      <c r="I213" s="142"/>
      <c r="J213" s="72" t="s">
        <v>99</v>
      </c>
    </row>
    <row r="214" spans="1:10" ht="73.5" customHeight="1">
      <c r="A214" s="114" t="s">
        <v>36</v>
      </c>
      <c r="B214" s="115" t="s">
        <v>37</v>
      </c>
      <c r="C214" s="277" t="s">
        <v>7</v>
      </c>
      <c r="D214" s="278" t="s">
        <v>165</v>
      </c>
      <c r="E214" s="278" t="s">
        <v>166</v>
      </c>
      <c r="F214" s="278" t="s">
        <v>20</v>
      </c>
      <c r="G214" s="278" t="s">
        <v>74</v>
      </c>
      <c r="H214" s="278" t="s">
        <v>8</v>
      </c>
      <c r="I214" s="278" t="s">
        <v>167</v>
      </c>
      <c r="J214" s="279" t="s">
        <v>9</v>
      </c>
    </row>
    <row r="215" spans="1:10" ht="9.75" customHeight="1">
      <c r="A215" s="116"/>
      <c r="B215" s="117"/>
      <c r="C215" s="118" t="s">
        <v>163</v>
      </c>
      <c r="D215" s="118" t="s">
        <v>163</v>
      </c>
      <c r="E215" s="118" t="s">
        <v>163</v>
      </c>
      <c r="F215" s="118" t="s">
        <v>163</v>
      </c>
      <c r="G215" s="118" t="s">
        <v>163</v>
      </c>
      <c r="H215" s="118" t="s">
        <v>163</v>
      </c>
      <c r="I215" s="118" t="s">
        <v>163</v>
      </c>
      <c r="J215" s="118" t="s">
        <v>163</v>
      </c>
    </row>
    <row r="216" spans="1:10" s="80" customFormat="1" ht="9.75" customHeight="1">
      <c r="A216" s="120">
        <v>0</v>
      </c>
      <c r="B216" s="121">
        <v>1</v>
      </c>
      <c r="C216" s="122">
        <v>2</v>
      </c>
      <c r="D216" s="122">
        <v>3</v>
      </c>
      <c r="E216" s="122">
        <v>4</v>
      </c>
      <c r="F216" s="122">
        <v>5</v>
      </c>
      <c r="G216" s="122">
        <v>6</v>
      </c>
      <c r="H216" s="122">
        <v>7</v>
      </c>
      <c r="I216" s="122">
        <v>8</v>
      </c>
      <c r="J216" s="123">
        <v>9</v>
      </c>
    </row>
    <row r="217" spans="1:10" s="80" customFormat="1" ht="12.75" customHeight="1">
      <c r="A217" s="345" t="s">
        <v>101</v>
      </c>
      <c r="B217" s="346"/>
      <c r="C217" s="346"/>
      <c r="D217" s="346"/>
      <c r="E217" s="346"/>
      <c r="F217" s="346"/>
      <c r="G217" s="346"/>
      <c r="H217" s="346"/>
      <c r="I217" s="346"/>
      <c r="J217" s="347"/>
    </row>
    <row r="218" spans="1:10" ht="12.75" customHeight="1">
      <c r="A218" s="124">
        <v>1</v>
      </c>
      <c r="B218" s="125" t="s">
        <v>78</v>
      </c>
      <c r="C218" s="126"/>
      <c r="D218" s="126"/>
      <c r="E218" s="126">
        <v>3</v>
      </c>
      <c r="F218" s="126"/>
      <c r="G218" s="126"/>
      <c r="H218" s="126"/>
      <c r="I218" s="204">
        <f aca="true" t="shared" si="36" ref="I218:I228">D218/E218*100</f>
        <v>0</v>
      </c>
      <c r="J218" s="207" t="e">
        <f aca="true" t="shared" si="37" ref="J218:J228">F218/D218</f>
        <v>#DIV/0!</v>
      </c>
    </row>
    <row r="219" spans="1:10" ht="12.75" customHeight="1">
      <c r="A219" s="127">
        <v>2</v>
      </c>
      <c r="B219" s="128" t="s">
        <v>79</v>
      </c>
      <c r="C219" s="130"/>
      <c r="D219" s="130"/>
      <c r="E219" s="130"/>
      <c r="F219" s="130"/>
      <c r="G219" s="130"/>
      <c r="H219" s="130"/>
      <c r="I219" s="204" t="e">
        <f t="shared" si="36"/>
        <v>#DIV/0!</v>
      </c>
      <c r="J219" s="208" t="e">
        <f t="shared" si="37"/>
        <v>#DIV/0!</v>
      </c>
    </row>
    <row r="220" spans="1:10" ht="12.75" customHeight="1">
      <c r="A220" s="127">
        <v>3</v>
      </c>
      <c r="B220" s="128" t="s">
        <v>80</v>
      </c>
      <c r="C220" s="130"/>
      <c r="D220" s="130"/>
      <c r="E220" s="130"/>
      <c r="F220" s="130"/>
      <c r="G220" s="130"/>
      <c r="H220" s="130"/>
      <c r="I220" s="204" t="e">
        <f t="shared" si="36"/>
        <v>#DIV/0!</v>
      </c>
      <c r="J220" s="208" t="e">
        <f t="shared" si="37"/>
        <v>#DIV/0!</v>
      </c>
    </row>
    <row r="221" spans="1:10" ht="12.75" customHeight="1">
      <c r="A221" s="127">
        <v>4</v>
      </c>
      <c r="B221" s="131" t="s">
        <v>81</v>
      </c>
      <c r="C221" s="130"/>
      <c r="D221" s="130"/>
      <c r="E221" s="130">
        <v>2</v>
      </c>
      <c r="F221" s="130"/>
      <c r="G221" s="130"/>
      <c r="H221" s="130"/>
      <c r="I221" s="204">
        <f t="shared" si="36"/>
        <v>0</v>
      </c>
      <c r="J221" s="208" t="e">
        <f t="shared" si="37"/>
        <v>#DIV/0!</v>
      </c>
    </row>
    <row r="222" spans="1:10" ht="12.75" customHeight="1">
      <c r="A222" s="127">
        <v>5</v>
      </c>
      <c r="B222" s="131" t="s">
        <v>82</v>
      </c>
      <c r="C222" s="130">
        <v>184</v>
      </c>
      <c r="D222" s="130">
        <v>597</v>
      </c>
      <c r="E222" s="130">
        <v>597</v>
      </c>
      <c r="F222" s="130">
        <v>286154</v>
      </c>
      <c r="G222" s="130">
        <v>389</v>
      </c>
      <c r="H222" s="130">
        <v>452</v>
      </c>
      <c r="I222" s="204">
        <f t="shared" si="36"/>
        <v>100</v>
      </c>
      <c r="J222" s="208">
        <f t="shared" si="37"/>
        <v>479.31993299832493</v>
      </c>
    </row>
    <row r="223" spans="1:10" ht="12.75" customHeight="1">
      <c r="A223" s="127">
        <v>6</v>
      </c>
      <c r="B223" s="128" t="s">
        <v>76</v>
      </c>
      <c r="C223" s="133"/>
      <c r="D223" s="133"/>
      <c r="E223" s="133"/>
      <c r="F223" s="133"/>
      <c r="G223" s="133"/>
      <c r="H223" s="133"/>
      <c r="I223" s="204" t="e">
        <f t="shared" si="36"/>
        <v>#DIV/0!</v>
      </c>
      <c r="J223" s="208" t="e">
        <f t="shared" si="37"/>
        <v>#DIV/0!</v>
      </c>
    </row>
    <row r="224" spans="1:10" ht="24.75" customHeight="1">
      <c r="A224" s="127">
        <v>7</v>
      </c>
      <c r="B224" s="131" t="s">
        <v>77</v>
      </c>
      <c r="C224" s="130"/>
      <c r="D224" s="130"/>
      <c r="E224" s="130"/>
      <c r="F224" s="130"/>
      <c r="G224" s="130"/>
      <c r="H224" s="150"/>
      <c r="I224" s="203" t="e">
        <f t="shared" si="36"/>
        <v>#DIV/0!</v>
      </c>
      <c r="J224" s="208" t="e">
        <f t="shared" si="37"/>
        <v>#DIV/0!</v>
      </c>
    </row>
    <row r="225" spans="1:10" ht="12.75" customHeight="1">
      <c r="A225" s="127">
        <v>8</v>
      </c>
      <c r="B225" s="131" t="s">
        <v>75</v>
      </c>
      <c r="C225" s="130"/>
      <c r="D225" s="130"/>
      <c r="E225" s="130"/>
      <c r="F225" s="130"/>
      <c r="G225" s="130"/>
      <c r="H225" s="130"/>
      <c r="I225" s="204" t="e">
        <f t="shared" si="36"/>
        <v>#DIV/0!</v>
      </c>
      <c r="J225" s="208" t="e">
        <f t="shared" si="37"/>
        <v>#DIV/0!</v>
      </c>
    </row>
    <row r="226" spans="1:10" ht="12.75" customHeight="1">
      <c r="A226" s="127">
        <v>9</v>
      </c>
      <c r="B226" s="128" t="s">
        <v>150</v>
      </c>
      <c r="C226" s="133"/>
      <c r="D226" s="133"/>
      <c r="E226" s="133"/>
      <c r="F226" s="133"/>
      <c r="G226" s="133"/>
      <c r="H226" s="133"/>
      <c r="I226" s="204" t="e">
        <f t="shared" si="36"/>
        <v>#DIV/0!</v>
      </c>
      <c r="J226" s="208" t="e">
        <f t="shared" si="37"/>
        <v>#DIV/0!</v>
      </c>
    </row>
    <row r="227" spans="1:10" ht="12.75" customHeight="1">
      <c r="A227" s="135"/>
      <c r="B227" s="136"/>
      <c r="C227" s="130"/>
      <c r="D227" s="151"/>
      <c r="E227" s="151"/>
      <c r="F227" s="151"/>
      <c r="G227" s="152"/>
      <c r="H227" s="152"/>
      <c r="I227" s="204" t="e">
        <f t="shared" si="36"/>
        <v>#DIV/0!</v>
      </c>
      <c r="J227" s="208" t="e">
        <f t="shared" si="37"/>
        <v>#DIV/0!</v>
      </c>
    </row>
    <row r="228" spans="1:10" s="107" customFormat="1" ht="12.75" customHeight="1">
      <c r="A228" s="348" t="s">
        <v>67</v>
      </c>
      <c r="B228" s="349"/>
      <c r="C228" s="139">
        <f aca="true" t="shared" si="38" ref="C228:H228">SUM(C218:C227)</f>
        <v>184</v>
      </c>
      <c r="D228" s="139">
        <f t="shared" si="38"/>
        <v>597</v>
      </c>
      <c r="E228" s="139">
        <f t="shared" si="38"/>
        <v>602</v>
      </c>
      <c r="F228" s="139">
        <f t="shared" si="38"/>
        <v>286154</v>
      </c>
      <c r="G228" s="139">
        <f t="shared" si="38"/>
        <v>389</v>
      </c>
      <c r="H228" s="139">
        <f t="shared" si="38"/>
        <v>452</v>
      </c>
      <c r="I228" s="206">
        <f t="shared" si="36"/>
        <v>99.16943521594685</v>
      </c>
      <c r="J228" s="212">
        <f t="shared" si="37"/>
        <v>479.31993299832493</v>
      </c>
    </row>
    <row r="229" ht="12.75" customHeight="1"/>
    <row r="230" spans="1:10" ht="73.5" customHeight="1">
      <c r="A230" s="114" t="s">
        <v>36</v>
      </c>
      <c r="B230" s="115" t="s">
        <v>37</v>
      </c>
      <c r="C230" s="277" t="s">
        <v>7</v>
      </c>
      <c r="D230" s="278" t="s">
        <v>165</v>
      </c>
      <c r="E230" s="278" t="s">
        <v>166</v>
      </c>
      <c r="F230" s="278" t="s">
        <v>20</v>
      </c>
      <c r="G230" s="278" t="s">
        <v>74</v>
      </c>
      <c r="H230" s="278" t="s">
        <v>8</v>
      </c>
      <c r="I230" s="278" t="s">
        <v>167</v>
      </c>
      <c r="J230" s="279" t="s">
        <v>9</v>
      </c>
    </row>
    <row r="231" spans="1:10" ht="9.75" customHeight="1">
      <c r="A231" s="116"/>
      <c r="B231" s="117"/>
      <c r="C231" s="118" t="s">
        <v>71</v>
      </c>
      <c r="D231" s="118" t="s">
        <v>71</v>
      </c>
      <c r="E231" s="118" t="s">
        <v>71</v>
      </c>
      <c r="F231" s="118" t="s">
        <v>71</v>
      </c>
      <c r="G231" s="118" t="s">
        <v>71</v>
      </c>
      <c r="H231" s="118" t="s">
        <v>71</v>
      </c>
      <c r="I231" s="118" t="s">
        <v>71</v>
      </c>
      <c r="J231" s="119" t="s">
        <v>71</v>
      </c>
    </row>
    <row r="232" spans="1:10" s="80" customFormat="1" ht="9.75" customHeight="1">
      <c r="A232" s="120">
        <v>0</v>
      </c>
      <c r="B232" s="121">
        <v>1</v>
      </c>
      <c r="C232" s="122">
        <v>2</v>
      </c>
      <c r="D232" s="122">
        <v>3</v>
      </c>
      <c r="E232" s="122">
        <v>4</v>
      </c>
      <c r="F232" s="122">
        <v>5</v>
      </c>
      <c r="G232" s="122">
        <v>6</v>
      </c>
      <c r="H232" s="122">
        <v>7</v>
      </c>
      <c r="I232" s="122">
        <v>8</v>
      </c>
      <c r="J232" s="123">
        <v>9</v>
      </c>
    </row>
    <row r="233" spans="1:10" s="80" customFormat="1" ht="12.75" customHeight="1">
      <c r="A233" s="337"/>
      <c r="B233" s="338"/>
      <c r="C233" s="338"/>
      <c r="D233" s="338"/>
      <c r="E233" s="338"/>
      <c r="F233" s="338"/>
      <c r="G233" s="338"/>
      <c r="H233" s="338"/>
      <c r="I233" s="338"/>
      <c r="J233" s="339"/>
    </row>
    <row r="234" spans="1:10" ht="12.75" customHeight="1">
      <c r="A234" s="124">
        <v>1</v>
      </c>
      <c r="B234" s="125" t="s">
        <v>78</v>
      </c>
      <c r="C234" s="126"/>
      <c r="D234" s="126"/>
      <c r="E234" s="126"/>
      <c r="F234" s="126"/>
      <c r="G234" s="126"/>
      <c r="H234" s="126"/>
      <c r="I234" s="204" t="e">
        <f aca="true" t="shared" si="39" ref="I234:I244">D234/E234*100</f>
        <v>#DIV/0!</v>
      </c>
      <c r="J234" s="207" t="e">
        <f aca="true" t="shared" si="40" ref="J234:J244">F234/D234</f>
        <v>#DIV/0!</v>
      </c>
    </row>
    <row r="235" spans="1:10" ht="12.75" customHeight="1">
      <c r="A235" s="127">
        <v>2</v>
      </c>
      <c r="B235" s="128" t="s">
        <v>79</v>
      </c>
      <c r="C235" s="129"/>
      <c r="D235" s="129"/>
      <c r="E235" s="129"/>
      <c r="F235" s="129"/>
      <c r="G235" s="129"/>
      <c r="H235" s="129"/>
      <c r="I235" s="204" t="e">
        <f t="shared" si="39"/>
        <v>#DIV/0!</v>
      </c>
      <c r="J235" s="208" t="e">
        <f t="shared" si="40"/>
        <v>#DIV/0!</v>
      </c>
    </row>
    <row r="236" spans="1:10" ht="12.75" customHeight="1">
      <c r="A236" s="127">
        <v>3</v>
      </c>
      <c r="B236" s="128" t="s">
        <v>80</v>
      </c>
      <c r="C236" s="129"/>
      <c r="D236" s="129"/>
      <c r="E236" s="129"/>
      <c r="F236" s="129"/>
      <c r="G236" s="130"/>
      <c r="H236" s="130"/>
      <c r="I236" s="204" t="e">
        <f t="shared" si="39"/>
        <v>#DIV/0!</v>
      </c>
      <c r="J236" s="208" t="e">
        <f t="shared" si="40"/>
        <v>#DIV/0!</v>
      </c>
    </row>
    <row r="237" spans="1:10" ht="12.75" customHeight="1">
      <c r="A237" s="127">
        <v>4</v>
      </c>
      <c r="B237" s="131" t="s">
        <v>81</v>
      </c>
      <c r="C237" s="129"/>
      <c r="D237" s="129"/>
      <c r="E237" s="129"/>
      <c r="F237" s="129"/>
      <c r="G237" s="129"/>
      <c r="H237" s="129"/>
      <c r="I237" s="204" t="e">
        <f t="shared" si="39"/>
        <v>#DIV/0!</v>
      </c>
      <c r="J237" s="208" t="e">
        <f t="shared" si="40"/>
        <v>#DIV/0!</v>
      </c>
    </row>
    <row r="238" spans="1:10" ht="12.75" customHeight="1">
      <c r="A238" s="127">
        <v>5</v>
      </c>
      <c r="B238" s="131" t="s">
        <v>82</v>
      </c>
      <c r="C238" s="129"/>
      <c r="D238" s="129"/>
      <c r="E238" s="129"/>
      <c r="F238" s="129"/>
      <c r="G238" s="129"/>
      <c r="H238" s="129"/>
      <c r="I238" s="204" t="e">
        <f t="shared" si="39"/>
        <v>#DIV/0!</v>
      </c>
      <c r="J238" s="208" t="e">
        <f t="shared" si="40"/>
        <v>#DIV/0!</v>
      </c>
    </row>
    <row r="239" spans="1:10" ht="12.75" customHeight="1">
      <c r="A239" s="127">
        <v>6</v>
      </c>
      <c r="B239" s="128" t="s">
        <v>76</v>
      </c>
      <c r="C239" s="132"/>
      <c r="D239" s="132"/>
      <c r="E239" s="132"/>
      <c r="F239" s="132"/>
      <c r="G239" s="132"/>
      <c r="H239" s="133"/>
      <c r="I239" s="204" t="e">
        <f t="shared" si="39"/>
        <v>#DIV/0!</v>
      </c>
      <c r="J239" s="208" t="e">
        <f t="shared" si="40"/>
        <v>#DIV/0!</v>
      </c>
    </row>
    <row r="240" spans="1:10" ht="24.75" customHeight="1">
      <c r="A240" s="127">
        <v>7</v>
      </c>
      <c r="B240" s="131" t="s">
        <v>77</v>
      </c>
      <c r="C240" s="129"/>
      <c r="D240" s="129"/>
      <c r="E240" s="129"/>
      <c r="F240" s="129"/>
      <c r="G240" s="129"/>
      <c r="H240" s="134"/>
      <c r="I240" s="203" t="e">
        <f t="shared" si="39"/>
        <v>#DIV/0!</v>
      </c>
      <c r="J240" s="208" t="e">
        <f t="shared" si="40"/>
        <v>#DIV/0!</v>
      </c>
    </row>
    <row r="241" spans="1:10" ht="12.75" customHeight="1">
      <c r="A241" s="127">
        <v>8</v>
      </c>
      <c r="B241" s="131" t="s">
        <v>75</v>
      </c>
      <c r="C241" s="129"/>
      <c r="D241" s="129"/>
      <c r="E241" s="129"/>
      <c r="F241" s="129"/>
      <c r="G241" s="129"/>
      <c r="H241" s="129"/>
      <c r="I241" s="204" t="e">
        <f t="shared" si="39"/>
        <v>#DIV/0!</v>
      </c>
      <c r="J241" s="208" t="e">
        <f t="shared" si="40"/>
        <v>#DIV/0!</v>
      </c>
    </row>
    <row r="242" spans="1:10" ht="12.75" customHeight="1">
      <c r="A242" s="127">
        <v>9</v>
      </c>
      <c r="B242" s="128" t="s">
        <v>150</v>
      </c>
      <c r="C242" s="132"/>
      <c r="D242" s="132"/>
      <c r="E242" s="132"/>
      <c r="F242" s="132"/>
      <c r="G242" s="132"/>
      <c r="H242" s="132"/>
      <c r="I242" s="204" t="e">
        <f t="shared" si="39"/>
        <v>#DIV/0!</v>
      </c>
      <c r="J242" s="208" t="e">
        <f t="shared" si="40"/>
        <v>#DIV/0!</v>
      </c>
    </row>
    <row r="243" spans="1:10" ht="12.75" customHeight="1">
      <c r="A243" s="135">
        <v>10</v>
      </c>
      <c r="B243" s="136"/>
      <c r="C243" s="129"/>
      <c r="D243" s="137"/>
      <c r="E243" s="137"/>
      <c r="F243" s="137"/>
      <c r="G243" s="138"/>
      <c r="H243" s="138"/>
      <c r="I243" s="204" t="e">
        <f t="shared" si="39"/>
        <v>#DIV/0!</v>
      </c>
      <c r="J243" s="208" t="e">
        <f t="shared" si="40"/>
        <v>#DIV/0!</v>
      </c>
    </row>
    <row r="244" spans="1:10" s="107" customFormat="1" ht="12.75" customHeight="1">
      <c r="A244" s="348" t="s">
        <v>67</v>
      </c>
      <c r="B244" s="349"/>
      <c r="C244" s="139">
        <f aca="true" t="shared" si="41" ref="C244:H244">SUM(C234:C243)</f>
        <v>0</v>
      </c>
      <c r="D244" s="139">
        <f t="shared" si="41"/>
        <v>0</v>
      </c>
      <c r="E244" s="139">
        <f t="shared" si="41"/>
        <v>0</v>
      </c>
      <c r="F244" s="139">
        <f t="shared" si="41"/>
        <v>0</v>
      </c>
      <c r="G244" s="139">
        <f t="shared" si="41"/>
        <v>0</v>
      </c>
      <c r="H244" s="139">
        <f t="shared" si="41"/>
        <v>0</v>
      </c>
      <c r="I244" s="206" t="e">
        <f t="shared" si="39"/>
        <v>#DIV/0!</v>
      </c>
      <c r="J244" s="212" t="e">
        <f t="shared" si="40"/>
        <v>#DIV/0!</v>
      </c>
    </row>
    <row r="245" spans="1:5" ht="15.75">
      <c r="A245" s="108"/>
      <c r="B245" s="109"/>
      <c r="E245" s="107"/>
    </row>
    <row r="246" spans="1:10" ht="73.5" customHeight="1">
      <c r="A246" s="114" t="s">
        <v>36</v>
      </c>
      <c r="B246" s="115" t="s">
        <v>37</v>
      </c>
      <c r="C246" s="277" t="s">
        <v>7</v>
      </c>
      <c r="D246" s="278" t="s">
        <v>165</v>
      </c>
      <c r="E246" s="278" t="s">
        <v>166</v>
      </c>
      <c r="F246" s="278" t="s">
        <v>20</v>
      </c>
      <c r="G246" s="278" t="s">
        <v>74</v>
      </c>
      <c r="H246" s="278" t="s">
        <v>8</v>
      </c>
      <c r="I246" s="278" t="s">
        <v>167</v>
      </c>
      <c r="J246" s="279" t="s">
        <v>9</v>
      </c>
    </row>
    <row r="247" spans="1:10" ht="9.75" customHeight="1">
      <c r="A247" s="116"/>
      <c r="B247" s="117"/>
      <c r="C247" s="118"/>
      <c r="D247" s="118"/>
      <c r="E247" s="118"/>
      <c r="F247" s="118"/>
      <c r="G247" s="118"/>
      <c r="H247" s="118"/>
      <c r="I247" s="118"/>
      <c r="J247" s="119"/>
    </row>
    <row r="248" spans="1:10" s="80" customFormat="1" ht="9.75" customHeight="1">
      <c r="A248" s="120">
        <v>0</v>
      </c>
      <c r="B248" s="121">
        <v>1</v>
      </c>
      <c r="C248" s="122">
        <v>2</v>
      </c>
      <c r="D248" s="122">
        <v>3</v>
      </c>
      <c r="E248" s="122">
        <v>4</v>
      </c>
      <c r="F248" s="122">
        <v>5</v>
      </c>
      <c r="G248" s="122">
        <v>6</v>
      </c>
      <c r="H248" s="122">
        <v>7</v>
      </c>
      <c r="I248" s="122">
        <v>8</v>
      </c>
      <c r="J248" s="123">
        <v>9</v>
      </c>
    </row>
    <row r="249" spans="1:10" s="80" customFormat="1" ht="12.75" customHeight="1">
      <c r="A249" s="340"/>
      <c r="B249" s="341"/>
      <c r="C249" s="341"/>
      <c r="D249" s="341"/>
      <c r="E249" s="341"/>
      <c r="F249" s="341"/>
      <c r="G249" s="341"/>
      <c r="H249" s="341"/>
      <c r="I249" s="341"/>
      <c r="J249" s="342"/>
    </row>
    <row r="250" spans="1:10" ht="12.75" customHeight="1">
      <c r="A250" s="120">
        <v>1</v>
      </c>
      <c r="B250" s="260" t="s">
        <v>78</v>
      </c>
      <c r="C250" s="267">
        <f aca="true" t="shared" si="42" ref="C250:H259">C8+C24+C43+C59+C78+C94+C113+C129+C148+C164+C183+C199+C218+C234</f>
        <v>4276</v>
      </c>
      <c r="D250" s="267">
        <f t="shared" si="42"/>
        <v>7086</v>
      </c>
      <c r="E250" s="267">
        <f t="shared" si="42"/>
        <v>13915</v>
      </c>
      <c r="F250" s="267">
        <f t="shared" si="42"/>
        <v>1384541</v>
      </c>
      <c r="G250" s="267">
        <f t="shared" si="42"/>
        <v>7064</v>
      </c>
      <c r="H250" s="267">
        <f t="shared" si="42"/>
        <v>10507</v>
      </c>
      <c r="I250" s="268">
        <f aca="true" t="shared" si="43" ref="I250:I260">D250/E250*100</f>
        <v>50.92346388789076</v>
      </c>
      <c r="J250" s="269">
        <f aca="true" t="shared" si="44" ref="J250:J260">F250/D250</f>
        <v>195.39105278012983</v>
      </c>
    </row>
    <row r="251" spans="1:10" ht="12.75" customHeight="1">
      <c r="A251" s="261">
        <v>2</v>
      </c>
      <c r="B251" s="262" t="s">
        <v>79</v>
      </c>
      <c r="C251" s="270">
        <f t="shared" si="42"/>
        <v>2540</v>
      </c>
      <c r="D251" s="270">
        <f t="shared" si="42"/>
        <v>2919</v>
      </c>
      <c r="E251" s="270">
        <f t="shared" si="42"/>
        <v>10195</v>
      </c>
      <c r="F251" s="270">
        <f t="shared" si="42"/>
        <v>655679</v>
      </c>
      <c r="G251" s="270">
        <f t="shared" si="42"/>
        <v>946</v>
      </c>
      <c r="H251" s="270">
        <f t="shared" si="42"/>
        <v>5074</v>
      </c>
      <c r="I251" s="268">
        <f t="shared" si="43"/>
        <v>28.631682197155467</v>
      </c>
      <c r="J251" s="271">
        <f t="shared" si="44"/>
        <v>224.62452894826995</v>
      </c>
    </row>
    <row r="252" spans="1:10" ht="12.75" customHeight="1">
      <c r="A252" s="261">
        <v>3</v>
      </c>
      <c r="B252" s="262" t="s">
        <v>80</v>
      </c>
      <c r="C252" s="270">
        <f t="shared" si="42"/>
        <v>180</v>
      </c>
      <c r="D252" s="270">
        <f t="shared" si="42"/>
        <v>785</v>
      </c>
      <c r="E252" s="270">
        <f t="shared" si="42"/>
        <v>2817</v>
      </c>
      <c r="F252" s="270">
        <f t="shared" si="42"/>
        <v>39597</v>
      </c>
      <c r="G252" s="270">
        <f t="shared" si="42"/>
        <v>351</v>
      </c>
      <c r="H252" s="270">
        <f t="shared" si="42"/>
        <v>285</v>
      </c>
      <c r="I252" s="268">
        <f t="shared" si="43"/>
        <v>27.866524671636494</v>
      </c>
      <c r="J252" s="271">
        <f t="shared" si="44"/>
        <v>50.44203821656051</v>
      </c>
    </row>
    <row r="253" spans="1:10" ht="12.75" customHeight="1">
      <c r="A253" s="261">
        <v>4</v>
      </c>
      <c r="B253" s="263" t="s">
        <v>81</v>
      </c>
      <c r="C253" s="270">
        <f t="shared" si="42"/>
        <v>1168</v>
      </c>
      <c r="D253" s="270">
        <f t="shared" si="42"/>
        <v>540</v>
      </c>
      <c r="E253" s="270">
        <f t="shared" si="42"/>
        <v>2678</v>
      </c>
      <c r="F253" s="270">
        <f t="shared" si="42"/>
        <v>129779</v>
      </c>
      <c r="G253" s="270">
        <f t="shared" si="42"/>
        <v>0</v>
      </c>
      <c r="H253" s="270">
        <f t="shared" si="42"/>
        <v>1003</v>
      </c>
      <c r="I253" s="268">
        <f t="shared" si="43"/>
        <v>20.164301717699775</v>
      </c>
      <c r="J253" s="271">
        <f t="shared" si="44"/>
        <v>240.3314814814815</v>
      </c>
    </row>
    <row r="254" spans="1:10" ht="12.75" customHeight="1">
      <c r="A254" s="261">
        <v>5</v>
      </c>
      <c r="B254" s="263" t="s">
        <v>82</v>
      </c>
      <c r="C254" s="270">
        <f t="shared" si="42"/>
        <v>1904</v>
      </c>
      <c r="D254" s="270">
        <f t="shared" si="42"/>
        <v>7994</v>
      </c>
      <c r="E254" s="270">
        <f t="shared" si="42"/>
        <v>7994</v>
      </c>
      <c r="F254" s="270">
        <f t="shared" si="42"/>
        <v>1132803</v>
      </c>
      <c r="G254" s="270">
        <f t="shared" si="42"/>
        <v>2159</v>
      </c>
      <c r="H254" s="270">
        <f t="shared" si="42"/>
        <v>8403</v>
      </c>
      <c r="I254" s="268">
        <f t="shared" si="43"/>
        <v>100</v>
      </c>
      <c r="J254" s="271">
        <f t="shared" si="44"/>
        <v>141.70665499124343</v>
      </c>
    </row>
    <row r="255" spans="1:10" ht="12.75" customHeight="1">
      <c r="A255" s="261">
        <v>6</v>
      </c>
      <c r="B255" s="262" t="s">
        <v>76</v>
      </c>
      <c r="C255" s="270">
        <f t="shared" si="42"/>
        <v>4573</v>
      </c>
      <c r="D255" s="270">
        <f t="shared" si="42"/>
        <v>6470</v>
      </c>
      <c r="E255" s="270">
        <f t="shared" si="42"/>
        <v>12124</v>
      </c>
      <c r="F255" s="270">
        <f t="shared" si="42"/>
        <v>1091100</v>
      </c>
      <c r="G255" s="270">
        <f t="shared" si="42"/>
        <v>0</v>
      </c>
      <c r="H255" s="270">
        <f t="shared" si="42"/>
        <v>2851</v>
      </c>
      <c r="I255" s="268">
        <f t="shared" si="43"/>
        <v>53.36522599802046</v>
      </c>
      <c r="J255" s="271">
        <f t="shared" si="44"/>
        <v>168.63987635239567</v>
      </c>
    </row>
    <row r="256" spans="1:10" ht="24.75" customHeight="1">
      <c r="A256" s="261">
        <v>7</v>
      </c>
      <c r="B256" s="263" t="s">
        <v>77</v>
      </c>
      <c r="C256" s="270">
        <f t="shared" si="42"/>
        <v>689</v>
      </c>
      <c r="D256" s="270">
        <f t="shared" si="42"/>
        <v>1414</v>
      </c>
      <c r="E256" s="270">
        <f t="shared" si="42"/>
        <v>2376</v>
      </c>
      <c r="F256" s="270">
        <f t="shared" si="42"/>
        <v>136595</v>
      </c>
      <c r="G256" s="270">
        <f t="shared" si="42"/>
        <v>0</v>
      </c>
      <c r="H256" s="270">
        <f t="shared" si="42"/>
        <v>1955</v>
      </c>
      <c r="I256" s="272">
        <f t="shared" si="43"/>
        <v>59.51178451178451</v>
      </c>
      <c r="J256" s="271">
        <f t="shared" si="44"/>
        <v>96.6018387553041</v>
      </c>
    </row>
    <row r="257" spans="1:10" ht="12.75" customHeight="1">
      <c r="A257" s="261">
        <v>8</v>
      </c>
      <c r="B257" s="263" t="s">
        <v>75</v>
      </c>
      <c r="C257" s="270">
        <f t="shared" si="42"/>
        <v>10099</v>
      </c>
      <c r="D257" s="270">
        <f t="shared" si="42"/>
        <v>2037</v>
      </c>
      <c r="E257" s="270">
        <f t="shared" si="42"/>
        <v>2559</v>
      </c>
      <c r="F257" s="270">
        <f t="shared" si="42"/>
        <v>1148142</v>
      </c>
      <c r="G257" s="270">
        <f t="shared" si="42"/>
        <v>2019</v>
      </c>
      <c r="H257" s="270">
        <f t="shared" si="42"/>
        <v>5222</v>
      </c>
      <c r="I257" s="268">
        <f t="shared" si="43"/>
        <v>79.60140679953108</v>
      </c>
      <c r="J257" s="271">
        <f t="shared" si="44"/>
        <v>563.6435935198822</v>
      </c>
    </row>
    <row r="258" spans="1:10" ht="12.75" customHeight="1">
      <c r="A258" s="261">
        <v>9</v>
      </c>
      <c r="B258" s="262" t="s">
        <v>150</v>
      </c>
      <c r="C258" s="270">
        <f t="shared" si="42"/>
        <v>13</v>
      </c>
      <c r="D258" s="270">
        <f t="shared" si="42"/>
        <v>168</v>
      </c>
      <c r="E258" s="270">
        <f t="shared" si="42"/>
        <v>1548</v>
      </c>
      <c r="F258" s="270">
        <f t="shared" si="42"/>
        <v>6859</v>
      </c>
      <c r="G258" s="270">
        <f t="shared" si="42"/>
        <v>19</v>
      </c>
      <c r="H258" s="270">
        <f t="shared" si="42"/>
        <v>225</v>
      </c>
      <c r="I258" s="268">
        <f t="shared" si="43"/>
        <v>10.852713178294573</v>
      </c>
      <c r="J258" s="271">
        <f t="shared" si="44"/>
        <v>40.82738095238095</v>
      </c>
    </row>
    <row r="259" spans="1:10" ht="12.75" customHeight="1">
      <c r="A259" s="264">
        <v>10</v>
      </c>
      <c r="B259" s="265"/>
      <c r="C259" s="273">
        <f t="shared" si="42"/>
        <v>0</v>
      </c>
      <c r="D259" s="273">
        <f t="shared" si="42"/>
        <v>0</v>
      </c>
      <c r="E259" s="273">
        <f t="shared" si="42"/>
        <v>0</v>
      </c>
      <c r="F259" s="273">
        <f t="shared" si="42"/>
        <v>0</v>
      </c>
      <c r="G259" s="273">
        <f t="shared" si="42"/>
        <v>0</v>
      </c>
      <c r="H259" s="273">
        <f t="shared" si="42"/>
        <v>0</v>
      </c>
      <c r="I259" s="268" t="e">
        <f t="shared" si="43"/>
        <v>#DIV/0!</v>
      </c>
      <c r="J259" s="271" t="e">
        <f t="shared" si="44"/>
        <v>#DIV/0!</v>
      </c>
    </row>
    <row r="260" spans="1:10" s="107" customFormat="1" ht="19.5" customHeight="1">
      <c r="A260" s="343" t="s">
        <v>161</v>
      </c>
      <c r="B260" s="344"/>
      <c r="C260" s="257">
        <f aca="true" t="shared" si="45" ref="C260:H260">C250+C251+C252+C253+C254+C255+C256+C257+C258+C259</f>
        <v>25442</v>
      </c>
      <c r="D260" s="257">
        <f t="shared" si="45"/>
        <v>29413</v>
      </c>
      <c r="E260" s="257">
        <f t="shared" si="45"/>
        <v>56206</v>
      </c>
      <c r="F260" s="257">
        <f t="shared" si="45"/>
        <v>5725095</v>
      </c>
      <c r="G260" s="257">
        <f t="shared" si="45"/>
        <v>12558</v>
      </c>
      <c r="H260" s="257">
        <f t="shared" si="45"/>
        <v>35525</v>
      </c>
      <c r="I260" s="258">
        <f t="shared" si="43"/>
        <v>52.33071202362737</v>
      </c>
      <c r="J260" s="259">
        <f t="shared" si="44"/>
        <v>194.6450549076939</v>
      </c>
    </row>
    <row r="262" spans="1:5" ht="15.75">
      <c r="A262" s="108" t="s">
        <v>30</v>
      </c>
      <c r="B262" s="256" t="s">
        <v>68</v>
      </c>
      <c r="E262" s="107" t="s">
        <v>100</v>
      </c>
    </row>
    <row r="265" spans="4:8" ht="12.75">
      <c r="D265" s="67">
        <v>4</v>
      </c>
      <c r="E265" s="67">
        <v>46</v>
      </c>
      <c r="F265" s="67">
        <v>135</v>
      </c>
      <c r="H265" s="67">
        <v>4</v>
      </c>
    </row>
    <row r="266" spans="3:8" ht="12.75">
      <c r="C266" s="266">
        <f aca="true" t="shared" si="46" ref="C266:H266">C265+C260</f>
        <v>25442</v>
      </c>
      <c r="D266" s="266">
        <f t="shared" si="46"/>
        <v>29417</v>
      </c>
      <c r="E266" s="266">
        <f t="shared" si="46"/>
        <v>56252</v>
      </c>
      <c r="F266" s="266">
        <f t="shared" si="46"/>
        <v>5725230</v>
      </c>
      <c r="G266" s="266">
        <f t="shared" si="46"/>
        <v>12558</v>
      </c>
      <c r="H266" s="266">
        <f t="shared" si="46"/>
        <v>35529</v>
      </c>
    </row>
  </sheetData>
  <sheetProtection/>
  <mergeCells count="36">
    <mergeCell ref="A58:J58"/>
    <mergeCell ref="A72:J72"/>
    <mergeCell ref="A193:B193"/>
    <mergeCell ref="A139:B139"/>
    <mergeCell ref="A142:J142"/>
    <mergeCell ref="A158:B158"/>
    <mergeCell ref="A88:B88"/>
    <mergeCell ref="A104:B104"/>
    <mergeCell ref="A77:J77"/>
    <mergeCell ref="A93:J93"/>
    <mergeCell ref="A7:J7"/>
    <mergeCell ref="A34:B34"/>
    <mergeCell ref="A53:B53"/>
    <mergeCell ref="A37:J37"/>
    <mergeCell ref="I1:J1"/>
    <mergeCell ref="A2:J2"/>
    <mergeCell ref="A18:B18"/>
    <mergeCell ref="A42:J42"/>
    <mergeCell ref="A23:J23"/>
    <mergeCell ref="A69:B69"/>
    <mergeCell ref="A212:J212"/>
    <mergeCell ref="A209:B209"/>
    <mergeCell ref="A174:B174"/>
    <mergeCell ref="A123:B123"/>
    <mergeCell ref="A112:J112"/>
    <mergeCell ref="A128:J128"/>
    <mergeCell ref="A147:J147"/>
    <mergeCell ref="A163:J163"/>
    <mergeCell ref="A182:J182"/>
    <mergeCell ref="A198:J198"/>
    <mergeCell ref="A249:J249"/>
    <mergeCell ref="A260:B260"/>
    <mergeCell ref="A217:J217"/>
    <mergeCell ref="A228:B228"/>
    <mergeCell ref="A233:J233"/>
    <mergeCell ref="A244:B24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1"/>
  <sheetViews>
    <sheetView zoomScalePageLayoutView="0" workbookViewId="0" topLeftCell="A100">
      <selection activeCell="R25" sqref="R25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5" width="7.7109375" style="14" customWidth="1"/>
    <col min="16" max="16384" width="9.140625" style="14" customWidth="1"/>
  </cols>
  <sheetData>
    <row r="1" spans="9:15" ht="13.5">
      <c r="I1" s="67"/>
      <c r="J1" s="67"/>
      <c r="K1" s="67"/>
      <c r="L1" s="67"/>
      <c r="M1" s="67"/>
      <c r="N1" s="67"/>
      <c r="O1" s="67"/>
    </row>
    <row r="2" spans="1:15" ht="16.5">
      <c r="A2" s="368" t="s">
        <v>162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216" t="s">
        <v>134</v>
      </c>
    </row>
    <row r="4" spans="1:15" ht="15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</row>
    <row r="5" spans="1:15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</row>
    <row r="6" spans="1:15" ht="15" customHeight="1">
      <c r="A6" s="363"/>
      <c r="B6" s="366"/>
      <c r="C6" s="250">
        <v>2007</v>
      </c>
      <c r="D6" s="250">
        <v>2008</v>
      </c>
      <c r="E6" s="250">
        <v>2009</v>
      </c>
      <c r="F6" s="250">
        <v>2010</v>
      </c>
      <c r="G6" s="250">
        <v>2011</v>
      </c>
      <c r="H6" s="250">
        <v>2012</v>
      </c>
      <c r="I6" s="250">
        <v>2013</v>
      </c>
      <c r="J6" s="250">
        <v>2014</v>
      </c>
      <c r="K6" s="250">
        <v>2015</v>
      </c>
      <c r="L6" s="250">
        <v>2016</v>
      </c>
      <c r="M6" s="250">
        <v>2017</v>
      </c>
      <c r="N6" s="250">
        <v>2018</v>
      </c>
      <c r="O6" s="250">
        <v>2018</v>
      </c>
    </row>
    <row r="7" spans="1:15" ht="15" customHeight="1">
      <c r="A7" s="154">
        <v>1</v>
      </c>
      <c r="B7" s="155" t="s">
        <v>78</v>
      </c>
      <c r="C7" s="23">
        <f>'ТАБ 287'!C7+'ТАБ 288'!C7+'ТАБ 289'!C7+'ТАБ 290'!C7+'ТАБ 291'!C7+'ТАБ 292'!C7+'ТАБ 293'!C7+'ТАБ 294'!C7+'ТАБ 295'!C7+'ТАБ 296'!C7+'ТАБ 297'!C7+'ТАБ 298'!C7+'ТАБ 299'!C7+'ТАБ 300'!C7+'ТАБ 301'!C7</f>
        <v>6409</v>
      </c>
      <c r="D7" s="23">
        <f>'ТАБ 287'!D7+'ТАБ 288'!D7+'ТАБ 289'!D7+'ТАБ 290'!D7+'ТАБ 291'!D7+'ТАБ 292'!D7+'ТАБ 293'!D7+'ТАБ 294'!D7+'ТАБ 295'!D7+'ТАБ 296'!D7+'ТАБ 297'!D7+'ТАБ 298'!D7+'ТАБ 299'!D7+'ТАБ 300'!D7+'ТАБ 301'!D7</f>
        <v>3855</v>
      </c>
      <c r="E7" s="23">
        <f>'ТАБ 287'!E7+'ТАБ 288'!E7+'ТАБ 289'!E7+'ТАБ 290'!E7+'ТАБ 291'!E7+'ТАБ 292'!E7+'ТАБ 293'!E7+'ТАБ 294'!E7+'ТАБ 295'!E7+'ТАБ 296'!E7+'ТАБ 297'!E7+'ТАБ 298'!E7+'ТАБ 299'!E7+'ТАБ 300'!E7+'ТАБ 301'!E7</f>
        <v>4492</v>
      </c>
      <c r="F7" s="23">
        <f>'ТАБ 287'!F7+'ТАБ 288'!F7+'ТАБ 289'!F7+'ТАБ 290'!F7+'ТАБ 291'!F7+'ТАБ 292'!F7+'ТАБ 293'!F7+'ТАБ 294'!F7+'ТАБ 295'!F7+'ТАБ 296'!F7+'ТАБ 297'!F7+'ТАБ 298'!F7+'ТАБ 299'!F7+'ТАБ 300'!F7+'ТАБ 301'!F7</f>
        <v>5529</v>
      </c>
      <c r="G7" s="23">
        <f>'ТАБ 287'!G7+'ТАБ 288'!G7+'ТАБ 289'!G7+'ТАБ 290'!G7+'ТАБ 291'!G7+'ТАБ 292'!G7+'ТАБ 293'!G7+'ТАБ 294'!G7+'ТАБ 295'!G7+'ТАБ 296'!G7+'ТАБ 297'!G7+'ТАБ 298'!G7+'ТАБ 299'!G7+'ТАБ 300'!G7+'ТАБ 301'!G7</f>
        <v>6948</v>
      </c>
      <c r="H7" s="23">
        <f>'ТАБ 287'!H7+'ТАБ 288'!H7+'ТАБ 289'!H7+'ТАБ 290'!H7+'ТАБ 291'!H7+'ТАБ 292'!H7+'ТАБ 293'!H7+'ТАБ 294'!H7+'ТАБ 295'!H7+'ТАБ 296'!H7+'ТАБ 297'!H7+'ТАБ 298'!H7+'ТАБ 299'!H7+'ТАБ 300'!H7+'ТАБ 301'!H7</f>
        <v>6961</v>
      </c>
      <c r="I7" s="23">
        <f>'ТАБ 287'!I7+'ТАБ 288'!I7+'ТАБ 289'!I7+'ТАБ 290'!I7+'ТАБ 291'!I7+'ТАБ 292'!I7+'ТАБ 293'!I7+'ТАБ 294'!I7+'ТАБ 295'!I7+'ТАБ 296'!I7+'ТАБ 297'!I7+'ТАБ 298'!I7+'ТАБ 299'!I7+'ТАБ 300'!I7+'ТАБ 301'!I7</f>
        <v>8873</v>
      </c>
      <c r="J7" s="23">
        <f>'ТАБ 287'!J7+'ТАБ 288'!J7+'ТАБ 289'!J7+'ТАБ 290'!J7+'ТАБ 291'!J7+'ТАБ 292'!J7+'ТАБ 293'!J7+'ТАБ 294'!J7+'ТАБ 295'!J7+'ТАБ 296'!J7+'ТАБ 297'!J7+'ТАБ 298'!J7+'ТАБ 299'!J7+'ТАБ 300'!J7+'ТАБ 301'!J7</f>
        <v>9867</v>
      </c>
      <c r="K7" s="23">
        <f>'ТАБ 287'!K7+'ТАБ 288'!K7+'ТАБ 289'!K7+'ТАБ 290'!K7+'ТАБ 291'!K7+'ТАБ 292'!K7+'ТАБ 293'!K7+'ТАБ 294'!K7+'ТАБ 295'!K7+'ТАБ 296'!K7+'ТАБ 297'!K7+'ТАБ 298'!K7+'ТАБ 299'!K7+'ТАБ 300'!K7+'ТАБ 301'!K7</f>
        <v>12228</v>
      </c>
      <c r="L7" s="23">
        <f>'ТАБ 287'!L7+'ТАБ 288'!L7+'ТАБ 289'!L7+'ТАБ 290'!L7+'ТАБ 291'!L7+'ТАБ 292'!L7+'ТАБ 293'!L7+'ТАБ 294'!L7+'ТАБ 295'!L7+'ТАБ 296'!L7+'ТАБ 297'!L7+'ТАБ 298'!L7+'ТАБ 299'!L7+'ТАБ 300'!L7+'ТАБ 301'!L7</f>
        <v>14184</v>
      </c>
      <c r="M7" s="23">
        <f>'ТАБ 287'!M7+'ТАБ 288'!M7+'ТАБ 289'!M7+'ТАБ 290'!M7+'ТАБ 291'!M7+'ТАБ 292'!M7+'ТАБ 293'!M7+'ТАБ 294'!M7+'ТАБ 295'!M7+'ТАБ 296'!M7+'ТАБ 297'!M7+'ТАБ 298'!M7+'ТАБ 299'!M7+'ТАБ 300'!M7+'ТАБ 301'!M7</f>
        <v>7243</v>
      </c>
      <c r="N7" s="23">
        <f>'ТАБ 287'!O7+'ТАБ 288'!O7+'ТАБ 289'!O7+'ТАБ 290'!O7+'ТАБ 291'!O7+'ТАБ 292'!O7+'ТАБ 293'!O7+'ТАБ 294'!O7+'ТАБ 295'!O7+'ТАБ 296'!O7+'ТАБ 297'!O7+'ТАБ 298'!O7+'ТАБ 299'!O7+'ТАБ 300'!O7+'ТАБ 301'!O7</f>
        <v>4276</v>
      </c>
      <c r="O7" s="23">
        <f>'ТАБ 287'!P7+'ТАБ 288'!P7+'ТАБ 289'!P7+'ТАБ 290'!P7+'ТАБ 291'!P7+'ТАБ 292'!P7+'ТАБ 293'!P7+'ТАБ 294'!P7+'ТАБ 295'!P7+'ТАБ 296'!P7+'ТАБ 297'!P7+'ТАБ 298'!P7+'ТАБ 299'!P7+'ТАБ 300'!P7+'ТАБ 301'!P7</f>
        <v>4169</v>
      </c>
    </row>
    <row r="8" spans="1:15" ht="15" customHeight="1">
      <c r="A8" s="154">
        <v>2</v>
      </c>
      <c r="B8" s="159" t="s">
        <v>79</v>
      </c>
      <c r="C8" s="23">
        <f>'ТАБ 287'!C8+'ТАБ 288'!C8+'ТАБ 289'!C8+'ТАБ 290'!C8+'ТАБ 291'!C8+'ТАБ 292'!C8+'ТАБ 293'!C8+'ТАБ 294'!C8+'ТАБ 295'!C8+'ТАБ 296'!C8+'ТАБ 297'!C8+'ТАБ 298'!C8+'ТАБ 299'!C8+'ТАБ 300'!C8+'ТАБ 301'!C8</f>
        <v>2706</v>
      </c>
      <c r="D8" s="23">
        <f>'ТАБ 287'!D8+'ТАБ 288'!D8+'ТАБ 289'!D8+'ТАБ 290'!D8+'ТАБ 291'!D8+'ТАБ 292'!D8+'ТАБ 293'!D8+'ТАБ 294'!D8+'ТАБ 295'!D8+'ТАБ 296'!D8+'ТАБ 297'!D8+'ТАБ 298'!D8+'ТАБ 299'!D8+'ТАБ 300'!D8+'ТАБ 301'!D8</f>
        <v>3236</v>
      </c>
      <c r="E8" s="23">
        <f>'ТАБ 287'!E8+'ТАБ 288'!E8+'ТАБ 289'!E8+'ТАБ 290'!E8+'ТАБ 291'!E8+'ТАБ 292'!E8+'ТАБ 293'!E8+'ТАБ 294'!E8+'ТАБ 295'!E8+'ТАБ 296'!E8+'ТАБ 297'!E8+'ТАБ 298'!E8+'ТАБ 299'!E8+'ТАБ 300'!E8+'ТАБ 301'!E8</f>
        <v>3095</v>
      </c>
      <c r="F8" s="23">
        <f>'ТАБ 287'!F8+'ТАБ 288'!F8+'ТАБ 289'!F8+'ТАБ 290'!F8+'ТАБ 291'!F8+'ТАБ 292'!F8+'ТАБ 293'!F8+'ТАБ 294'!F8+'ТАБ 295'!F8+'ТАБ 296'!F8+'ТАБ 297'!F8+'ТАБ 298'!F8+'ТАБ 299'!F8+'ТАБ 300'!F8+'ТАБ 301'!F8</f>
        <v>2303</v>
      </c>
      <c r="G8" s="23">
        <f>'ТАБ 287'!G8+'ТАБ 288'!G8+'ТАБ 289'!G8+'ТАБ 290'!G8+'ТАБ 291'!G8+'ТАБ 292'!G8+'ТАБ 293'!G8+'ТАБ 294'!G8+'ТАБ 295'!G8+'ТАБ 296'!G8+'ТАБ 297'!G8+'ТАБ 298'!G8+'ТАБ 299'!G8+'ТАБ 300'!G8+'ТАБ 301'!G8</f>
        <v>3110</v>
      </c>
      <c r="H8" s="23">
        <f>'ТАБ 287'!H8+'ТАБ 288'!H8+'ТАБ 289'!H8+'ТАБ 290'!H8+'ТАБ 291'!H8+'ТАБ 292'!H8+'ТАБ 293'!H8+'ТАБ 294'!H8+'ТАБ 295'!H8+'ТАБ 296'!H8+'ТАБ 297'!H8+'ТАБ 298'!H8+'ТАБ 299'!H8+'ТАБ 300'!H8+'ТАБ 301'!H8</f>
        <v>2704</v>
      </c>
      <c r="I8" s="23">
        <f>'ТАБ 287'!I8+'ТАБ 288'!I8+'ТАБ 289'!I8+'ТАБ 290'!I8+'ТАБ 291'!I8+'ТАБ 292'!I8+'ТАБ 293'!I8+'ТАБ 294'!I8+'ТАБ 295'!I8+'ТАБ 296'!I8+'ТАБ 297'!I8+'ТАБ 298'!I8+'ТАБ 299'!I8+'ТАБ 300'!I8+'ТАБ 301'!I8</f>
        <v>3125</v>
      </c>
      <c r="J8" s="23">
        <f>'ТАБ 287'!J8+'ТАБ 288'!J8+'ТАБ 289'!J8+'ТАБ 290'!J8+'ТАБ 291'!J8+'ТАБ 292'!J8+'ТАБ 293'!J8+'ТАБ 294'!J8+'ТАБ 295'!J8+'ТАБ 296'!J8+'ТАБ 297'!J8+'ТАБ 298'!J8+'ТАБ 299'!J8+'ТАБ 300'!J8+'ТАБ 301'!J8</f>
        <v>3071</v>
      </c>
      <c r="K8" s="23">
        <f>'ТАБ 287'!K8+'ТАБ 288'!K8+'ТАБ 289'!K8+'ТАБ 290'!K8+'ТАБ 291'!K8+'ТАБ 292'!K8+'ТАБ 293'!K8+'ТАБ 294'!K8+'ТАБ 295'!K8+'ТАБ 296'!K8+'ТАБ 297'!K8+'ТАБ 298'!K8+'ТАБ 299'!K8+'ТАБ 300'!K8+'ТАБ 301'!K8</f>
        <v>3474</v>
      </c>
      <c r="L8" s="23">
        <f>'ТАБ 287'!L8+'ТАБ 288'!L8+'ТАБ 289'!L8+'ТАБ 290'!L8+'ТАБ 291'!L8+'ТАБ 292'!L8+'ТАБ 293'!L8+'ТАБ 294'!L8+'ТАБ 295'!L8+'ТАБ 296'!L8+'ТАБ 297'!L8+'ТАБ 298'!L8+'ТАБ 299'!L8+'ТАБ 300'!L8+'ТАБ 301'!L8</f>
        <v>3301</v>
      </c>
      <c r="M8" s="23">
        <f>'ТАБ 287'!M8+'ТАБ 288'!M8+'ТАБ 289'!M8+'ТАБ 290'!M8+'ТАБ 291'!M8+'ТАБ 292'!M8+'ТАБ 293'!M8+'ТАБ 294'!M8+'ТАБ 295'!M8+'ТАБ 296'!M8+'ТАБ 297'!M8+'ТАБ 298'!M8+'ТАБ 299'!M8+'ТАБ 300'!M8+'ТАБ 301'!M8</f>
        <v>4007</v>
      </c>
      <c r="N8" s="23">
        <f>'ТАБ 287'!O8+'ТАБ 288'!O8+'ТАБ 289'!O8+'ТАБ 290'!O8+'ТАБ 291'!O8+'ТАБ 292'!O8+'ТАБ 293'!O8+'ТАБ 294'!O8+'ТАБ 295'!O8+'ТАБ 296'!O8+'ТАБ 297'!O8+'ТАБ 298'!O8+'ТАБ 299'!O8+'ТАБ 300'!O8+'ТАБ 301'!O8</f>
        <v>2540</v>
      </c>
      <c r="O8" s="23">
        <f>'ТАБ 287'!P8+'ТАБ 288'!P8+'ТАБ 289'!P8+'ТАБ 290'!P8+'ТАБ 291'!P8+'ТАБ 292'!P8+'ТАБ 293'!P8+'ТАБ 294'!P8+'ТАБ 295'!P8+'ТАБ 296'!P8+'ТАБ 297'!P8+'ТАБ 298'!P8+'ТАБ 299'!P8+'ТАБ 300'!P8+'ТАБ 301'!P8</f>
        <v>882</v>
      </c>
    </row>
    <row r="9" spans="1:15" ht="15" customHeight="1">
      <c r="A9" s="154">
        <v>3</v>
      </c>
      <c r="B9" s="159" t="s">
        <v>80</v>
      </c>
      <c r="C9" s="23" t="e">
        <f>'ТАБ 287'!C9+'ТАБ 288'!C9+'ТАБ 289'!C9+'ТАБ 290'!C9+'ТАБ 291'!C9+'ТАБ 292'!C9+'ТАБ 293'!C9+'ТАБ 294'!C9+'ТАБ 295'!#REF!+'ТАБ 296'!#REF!+'ТАБ 297'!C9+'ТАБ 298'!C9+'ТАБ 299'!C9+'ТАБ 300'!C9+'ТАБ 301'!C9</f>
        <v>#REF!</v>
      </c>
      <c r="D9" s="23" t="e">
        <f>'ТАБ 287'!D9+'ТАБ 288'!D9+'ТАБ 289'!D9+'ТАБ 290'!D9+'ТАБ 291'!D9+'ТАБ 292'!D9+'ТАБ 293'!D9+'ТАБ 294'!D9+'ТАБ 295'!#REF!+'ТАБ 296'!#REF!+'ТАБ 297'!D9+'ТАБ 298'!D9+'ТАБ 299'!D9+'ТАБ 300'!D9+'ТАБ 301'!D9</f>
        <v>#REF!</v>
      </c>
      <c r="E9" s="23" t="e">
        <f>'ТАБ 287'!E9+'ТАБ 288'!E9+'ТАБ 289'!E9+'ТАБ 290'!E9+'ТАБ 291'!E9+'ТАБ 292'!E9+'ТАБ 293'!E9+'ТАБ 294'!E9+'ТАБ 295'!#REF!+'ТАБ 296'!#REF!+'ТАБ 297'!E9+'ТАБ 298'!E9+'ТАБ 299'!E9+'ТАБ 300'!E9+'ТАБ 301'!E9</f>
        <v>#REF!</v>
      </c>
      <c r="F9" s="23" t="e">
        <f>'ТАБ 287'!F9+'ТАБ 288'!F9+'ТАБ 289'!F9+'ТАБ 290'!F9+'ТАБ 291'!F9+'ТАБ 292'!F9+'ТАБ 293'!F9+'ТАБ 294'!F9+'ТАБ 295'!#REF!+'ТАБ 296'!#REF!+'ТАБ 297'!F9+'ТАБ 298'!F9+'ТАБ 299'!F9+'ТАБ 300'!F9+'ТАБ 301'!F9</f>
        <v>#REF!</v>
      </c>
      <c r="G9" s="23" t="e">
        <f>'ТАБ 287'!G9+'ТАБ 288'!G9+'ТАБ 289'!G9+'ТАБ 290'!G9+'ТАБ 291'!G9+'ТАБ 292'!G9+'ТАБ 293'!G9+'ТАБ 294'!G9+'ТАБ 295'!#REF!+'ТАБ 296'!#REF!+'ТАБ 297'!G9+'ТАБ 298'!G9+'ТАБ 299'!G9+'ТАБ 300'!G9+'ТАБ 301'!G9</f>
        <v>#REF!</v>
      </c>
      <c r="H9" s="23" t="e">
        <f>'ТАБ 287'!H9+'ТАБ 288'!H9+'ТАБ 289'!H9+'ТАБ 290'!H9+'ТАБ 291'!H9+'ТАБ 292'!H9+'ТАБ 293'!H9+'ТАБ 294'!H9+'ТАБ 295'!#REF!+'ТАБ 296'!#REF!+'ТАБ 297'!H9+'ТАБ 298'!H9+'ТАБ 299'!H9+'ТАБ 300'!H9+'ТАБ 301'!H9</f>
        <v>#REF!</v>
      </c>
      <c r="I9" s="23" t="e">
        <f>'ТАБ 287'!I9+'ТАБ 288'!I9+'ТАБ 289'!I9+'ТАБ 290'!I9+'ТАБ 291'!I9+'ТАБ 292'!I9+'ТАБ 293'!I9+'ТАБ 294'!I9+'ТАБ 295'!#REF!+'ТАБ 296'!#REF!+'ТАБ 297'!I9+'ТАБ 298'!I9+'ТАБ 299'!I9+'ТАБ 300'!I9+'ТАБ 301'!I9</f>
        <v>#REF!</v>
      </c>
      <c r="J9" s="23" t="e">
        <f>'ТАБ 287'!J9+'ТАБ 288'!J9+'ТАБ 289'!J9+'ТАБ 290'!J9+'ТАБ 291'!J9+'ТАБ 292'!J9+'ТАБ 293'!J9+'ТАБ 294'!J9+'ТАБ 295'!#REF!+'ТАБ 296'!#REF!+'ТАБ 297'!J9+'ТАБ 298'!J9+'ТАБ 299'!J9+'ТАБ 300'!J9+'ТАБ 301'!J9</f>
        <v>#REF!</v>
      </c>
      <c r="K9" s="23" t="e">
        <f>'ТАБ 287'!K9+'ТАБ 288'!K9+'ТАБ 289'!K9+'ТАБ 290'!K9+'ТАБ 291'!K9+'ТАБ 292'!K9+'ТАБ 293'!K9+'ТАБ 294'!K9+'ТАБ 295'!#REF!+'ТАБ 296'!#REF!+'ТАБ 297'!K9+'ТАБ 298'!K9+'ТАБ 299'!K9+'ТАБ 300'!K9+'ТАБ 301'!K9</f>
        <v>#REF!</v>
      </c>
      <c r="L9" s="23" t="e">
        <f>'ТАБ 287'!L9+'ТАБ 288'!L9+'ТАБ 289'!L9+'ТАБ 290'!L9+'ТАБ 291'!L9+'ТАБ 292'!L9+'ТАБ 293'!L9+'ТАБ 294'!L9+'ТАБ 295'!#REF!+'ТАБ 296'!#REF!+'ТАБ 297'!L9+'ТАБ 298'!L9+'ТАБ 299'!L9+'ТАБ 300'!L9+'ТАБ 301'!L9</f>
        <v>#REF!</v>
      </c>
      <c r="M9" s="23" t="e">
        <f>'ТАБ 287'!M9+'ТАБ 288'!M9+'ТАБ 289'!M9+'ТАБ 290'!M9+'ТАБ 291'!M9+'ТАБ 292'!M9+'ТАБ 293'!M9+'ТАБ 294'!M9+'ТАБ 295'!#REF!+'ТАБ 296'!#REF!+'ТАБ 297'!M9+'ТАБ 298'!M9+'ТАБ 299'!M9+'ТАБ 300'!M9+'ТАБ 301'!M9</f>
        <v>#REF!</v>
      </c>
      <c r="N9" s="23" t="e">
        <f>'ТАБ 287'!O9+'ТАБ 288'!O9+'ТАБ 289'!O9+'ТАБ 290'!O9+'ТАБ 291'!O9+'ТАБ 292'!O9+'ТАБ 293'!O9+'ТАБ 294'!O9+'ТАБ 295'!#REF!+'ТАБ 296'!#REF!+'ТАБ 297'!O9+'ТАБ 298'!O9+'ТАБ 299'!O9+'ТАБ 300'!O9+'ТАБ 301'!O9</f>
        <v>#REF!</v>
      </c>
      <c r="O9" s="23" t="e">
        <f>'ТАБ 287'!P9+'ТАБ 288'!P9+'ТАБ 289'!P9+'ТАБ 290'!P9+'ТАБ 291'!P9+'ТАБ 292'!P9+'ТАБ 293'!P9+'ТАБ 294'!P9+'ТАБ 295'!#REF!+'ТАБ 296'!#REF!+'ТАБ 297'!P9+'ТАБ 298'!P9+'ТАБ 299'!P9+'ТАБ 300'!P9+'ТАБ 301'!P9</f>
        <v>#REF!</v>
      </c>
    </row>
    <row r="10" spans="1:15" ht="15" customHeight="1">
      <c r="A10" s="154">
        <v>4</v>
      </c>
      <c r="B10" s="155" t="s">
        <v>81</v>
      </c>
      <c r="C10" s="23" t="e">
        <f>'ТАБ 287'!C10+'ТАБ 288'!C10+'ТАБ 289'!C10+'ТАБ 290'!C10+'ТАБ 291'!C10+'ТАБ 292'!C10+'ТАБ 293'!C10+'ТАБ 294'!C10+'ТАБ 295'!#REF!+'ТАБ 296'!#REF!+'ТАБ 297'!C10+'ТАБ 298'!C10+'ТАБ 299'!C10+'ТАБ 300'!C10+'ТАБ 301'!C10</f>
        <v>#REF!</v>
      </c>
      <c r="D10" s="23" t="e">
        <f>'ТАБ 287'!D10+'ТАБ 288'!D10+'ТАБ 289'!D10+'ТАБ 290'!D10+'ТАБ 291'!D10+'ТАБ 292'!D10+'ТАБ 293'!D10+'ТАБ 294'!D10+'ТАБ 295'!#REF!+'ТАБ 296'!#REF!+'ТАБ 297'!D10+'ТАБ 298'!D10+'ТАБ 299'!D10+'ТАБ 300'!D10+'ТАБ 301'!D10</f>
        <v>#REF!</v>
      </c>
      <c r="E10" s="23" t="e">
        <f>'ТАБ 287'!E10+'ТАБ 288'!E10+'ТАБ 289'!E10+'ТАБ 290'!E10+'ТАБ 291'!E10+'ТАБ 292'!E10+'ТАБ 293'!E10+'ТАБ 294'!E10+'ТАБ 295'!#REF!+'ТАБ 296'!#REF!+'ТАБ 297'!E10+'ТАБ 298'!E10+'ТАБ 299'!E10+'ТАБ 300'!E10+'ТАБ 301'!E10</f>
        <v>#REF!</v>
      </c>
      <c r="F10" s="23" t="e">
        <f>'ТАБ 287'!F10+'ТАБ 288'!F10+'ТАБ 289'!F10+'ТАБ 290'!F10+'ТАБ 291'!F10+'ТАБ 292'!F10+'ТАБ 293'!F10+'ТАБ 294'!F10+'ТАБ 295'!#REF!+'ТАБ 296'!#REF!+'ТАБ 297'!F10+'ТАБ 298'!F10+'ТАБ 299'!F10+'ТАБ 300'!F10+'ТАБ 301'!F10</f>
        <v>#REF!</v>
      </c>
      <c r="G10" s="23" t="e">
        <f>'ТАБ 287'!G10+'ТАБ 288'!G10+'ТАБ 289'!G10+'ТАБ 290'!G10+'ТАБ 291'!G10+'ТАБ 292'!G10+'ТАБ 293'!G10+'ТАБ 294'!G10+'ТАБ 295'!#REF!+'ТАБ 296'!#REF!+'ТАБ 297'!G10+'ТАБ 298'!G10+'ТАБ 299'!G10+'ТАБ 300'!G10+'ТАБ 301'!G10</f>
        <v>#REF!</v>
      </c>
      <c r="H10" s="23" t="e">
        <f>'ТАБ 287'!H10+'ТАБ 288'!H10+'ТАБ 289'!H10+'ТАБ 290'!H10+'ТАБ 291'!H10+'ТАБ 292'!H10+'ТАБ 293'!H10+'ТАБ 294'!H10+'ТАБ 295'!#REF!+'ТАБ 296'!#REF!+'ТАБ 297'!H10+'ТАБ 298'!H10+'ТАБ 299'!H10+'ТАБ 300'!H10+'ТАБ 301'!H10</f>
        <v>#REF!</v>
      </c>
      <c r="I10" s="23" t="e">
        <f>'ТАБ 287'!I10+'ТАБ 288'!I10+'ТАБ 289'!I10+'ТАБ 290'!I10+'ТАБ 291'!I10+'ТАБ 292'!I10+'ТАБ 293'!I10+'ТАБ 294'!I10+'ТАБ 295'!#REF!+'ТАБ 296'!#REF!+'ТАБ 297'!I10+'ТАБ 298'!I10+'ТАБ 299'!I10+'ТАБ 300'!I10+'ТАБ 301'!I10</f>
        <v>#REF!</v>
      </c>
      <c r="J10" s="23" t="e">
        <f>'ТАБ 287'!J10+'ТАБ 288'!J10+'ТАБ 289'!J10+'ТАБ 290'!J10+'ТАБ 291'!J10+'ТАБ 292'!J10+'ТАБ 293'!J10+'ТАБ 294'!J10+'ТАБ 295'!#REF!+'ТАБ 296'!#REF!+'ТАБ 297'!J10+'ТАБ 298'!J10+'ТАБ 299'!J10+'ТАБ 300'!J10+'ТАБ 301'!J10</f>
        <v>#REF!</v>
      </c>
      <c r="K10" s="23" t="e">
        <f>'ТАБ 287'!K10+'ТАБ 288'!K10+'ТАБ 289'!K10+'ТАБ 290'!K10+'ТАБ 291'!K10+'ТАБ 292'!K10+'ТАБ 293'!K10+'ТАБ 294'!K10+'ТАБ 295'!#REF!+'ТАБ 296'!#REF!+'ТАБ 297'!K10+'ТАБ 298'!K10+'ТАБ 299'!K10+'ТАБ 300'!K10+'ТАБ 301'!K10</f>
        <v>#REF!</v>
      </c>
      <c r="L10" s="23" t="e">
        <f>'ТАБ 287'!L10+'ТАБ 288'!L10+'ТАБ 289'!L10+'ТАБ 290'!L10+'ТАБ 291'!L10+'ТАБ 292'!L10+'ТАБ 293'!L10+'ТАБ 294'!L10+'ТАБ 295'!#REF!+'ТАБ 296'!#REF!+'ТАБ 297'!L10+'ТАБ 298'!L10+'ТАБ 299'!L10+'ТАБ 300'!L10+'ТАБ 301'!L10</f>
        <v>#REF!</v>
      </c>
      <c r="M10" s="23" t="e">
        <f>'ТАБ 287'!M10+'ТАБ 288'!M10+'ТАБ 289'!M10+'ТАБ 290'!M10+'ТАБ 291'!M10+'ТАБ 292'!M10+'ТАБ 293'!M10+'ТАБ 294'!M10+'ТАБ 295'!#REF!+'ТАБ 296'!#REF!+'ТАБ 297'!M10+'ТАБ 298'!M10+'ТАБ 299'!M10+'ТАБ 300'!M10+'ТАБ 301'!M10</f>
        <v>#REF!</v>
      </c>
      <c r="N10" s="23" t="e">
        <f>'ТАБ 287'!O10+'ТАБ 288'!O10+'ТАБ 289'!O10+'ТАБ 290'!O10+'ТАБ 291'!O10+'ТАБ 292'!O10+'ТАБ 293'!O10+'ТАБ 294'!O10+'ТАБ 295'!#REF!+'ТАБ 296'!#REF!+'ТАБ 297'!O10+'ТАБ 298'!O10+'ТАБ 299'!O10+'ТАБ 300'!O10+'ТАБ 301'!O10</f>
        <v>#REF!</v>
      </c>
      <c r="O10" s="23" t="e">
        <f>'ТАБ 287'!P10+'ТАБ 288'!P10+'ТАБ 289'!P10+'ТАБ 290'!P10+'ТАБ 291'!P10+'ТАБ 292'!P10+'ТАБ 293'!P10+'ТАБ 294'!P10+'ТАБ 295'!#REF!+'ТАБ 296'!#REF!+'ТАБ 297'!P10+'ТАБ 298'!P10+'ТАБ 299'!P10+'ТАБ 300'!P10+'ТАБ 301'!P10</f>
        <v>#REF!</v>
      </c>
    </row>
    <row r="11" spans="1:15" ht="15" customHeight="1">
      <c r="A11" s="154">
        <v>5</v>
      </c>
      <c r="B11" s="155" t="s">
        <v>82</v>
      </c>
      <c r="C11" s="23" t="e">
        <f>'ТАБ 287'!C11+'ТАБ 288'!C11+'ТАБ 289'!C11+'ТАБ 290'!C11+'ТАБ 291'!C11+'ТАБ 292'!#REF!+'ТАБ 293'!#REF!+'ТАБ 294'!#REF!+'ТАБ 295'!#REF!+'ТАБ 296'!#REF!+'ТАБ 297'!C11+'ТАБ 298'!C11+'ТАБ 299'!C11+'ТАБ 300'!C11+'ТАБ 301'!C11</f>
        <v>#REF!</v>
      </c>
      <c r="D11" s="23" t="e">
        <f>'ТАБ 287'!D11+'ТАБ 288'!D11+'ТАБ 289'!D11+'ТАБ 290'!D11+'ТАБ 291'!D11+'ТАБ 292'!#REF!+'ТАБ 293'!#REF!+'ТАБ 294'!#REF!+'ТАБ 295'!#REF!+'ТАБ 296'!#REF!+'ТАБ 297'!D11+'ТАБ 298'!D11+'ТАБ 299'!D11+'ТАБ 300'!D11+'ТАБ 301'!D11</f>
        <v>#REF!</v>
      </c>
      <c r="E11" s="23" t="e">
        <f>'ТАБ 287'!E11+'ТАБ 288'!E11+'ТАБ 289'!E11+'ТАБ 290'!E11+'ТАБ 291'!E11+'ТАБ 292'!#REF!+'ТАБ 293'!#REF!+'ТАБ 294'!#REF!+'ТАБ 295'!#REF!+'ТАБ 296'!#REF!+'ТАБ 297'!E11+'ТАБ 298'!E11+'ТАБ 299'!E11+'ТАБ 300'!E11+'ТАБ 301'!E11</f>
        <v>#REF!</v>
      </c>
      <c r="F11" s="23" t="e">
        <f>'ТАБ 287'!F11+'ТАБ 288'!F11+'ТАБ 289'!F11+'ТАБ 290'!F11+'ТАБ 291'!F11+'ТАБ 292'!#REF!+'ТАБ 293'!#REF!+'ТАБ 294'!#REF!+'ТАБ 295'!#REF!+'ТАБ 296'!#REF!+'ТАБ 297'!F11+'ТАБ 298'!F11+'ТАБ 299'!F11+'ТАБ 300'!F11+'ТАБ 301'!F11</f>
        <v>#REF!</v>
      </c>
      <c r="G11" s="23" t="e">
        <f>'ТАБ 287'!G11+'ТАБ 288'!G11+'ТАБ 289'!G11+'ТАБ 290'!G11+'ТАБ 291'!G11+'ТАБ 292'!#REF!+'ТАБ 293'!#REF!+'ТАБ 294'!#REF!+'ТАБ 295'!#REF!+'ТАБ 296'!#REF!+'ТАБ 297'!G11+'ТАБ 298'!G11+'ТАБ 299'!G11+'ТАБ 300'!G11+'ТАБ 301'!G11</f>
        <v>#REF!</v>
      </c>
      <c r="H11" s="23" t="e">
        <f>'ТАБ 287'!H11+'ТАБ 288'!H11+'ТАБ 289'!H11+'ТАБ 290'!H11+'ТАБ 291'!H11+'ТАБ 292'!#REF!+'ТАБ 293'!#REF!+'ТАБ 294'!#REF!+'ТАБ 295'!#REF!+'ТАБ 296'!#REF!+'ТАБ 297'!H11+'ТАБ 298'!H11+'ТАБ 299'!H11+'ТАБ 300'!H11+'ТАБ 301'!H11</f>
        <v>#REF!</v>
      </c>
      <c r="I11" s="23" t="e">
        <f>'ТАБ 287'!I11+'ТАБ 288'!I11+'ТАБ 289'!I11+'ТАБ 290'!I11+'ТАБ 291'!I11+'ТАБ 292'!#REF!+'ТАБ 293'!#REF!+'ТАБ 294'!#REF!+'ТАБ 295'!#REF!+'ТАБ 296'!#REF!+'ТАБ 297'!I11+'ТАБ 298'!I11+'ТАБ 299'!I11+'ТАБ 300'!I11+'ТАБ 301'!I11</f>
        <v>#REF!</v>
      </c>
      <c r="J11" s="23" t="e">
        <f>'ТАБ 287'!J11+'ТАБ 288'!J11+'ТАБ 289'!J11+'ТАБ 290'!J11+'ТАБ 291'!J11+'ТАБ 292'!#REF!+'ТАБ 293'!#REF!+'ТАБ 294'!#REF!+'ТАБ 295'!#REF!+'ТАБ 296'!#REF!+'ТАБ 297'!J11+'ТАБ 298'!J11+'ТАБ 299'!J11+'ТАБ 300'!J11+'ТАБ 301'!J11</f>
        <v>#REF!</v>
      </c>
      <c r="K11" s="23" t="e">
        <f>'ТАБ 287'!K11+'ТАБ 288'!K11+'ТАБ 289'!K11+'ТАБ 290'!K11+'ТАБ 291'!K11+'ТАБ 292'!#REF!+'ТАБ 293'!#REF!+'ТАБ 294'!#REF!+'ТАБ 295'!#REF!+'ТАБ 296'!#REF!+'ТАБ 297'!K11+'ТАБ 298'!K11+'ТАБ 299'!K11+'ТАБ 300'!K11+'ТАБ 301'!K11</f>
        <v>#REF!</v>
      </c>
      <c r="L11" s="23" t="e">
        <f>'ТАБ 287'!L11+'ТАБ 288'!L11+'ТАБ 289'!L11+'ТАБ 290'!L11+'ТАБ 291'!L11+'ТАБ 292'!#REF!+'ТАБ 293'!#REF!+'ТАБ 294'!#REF!+'ТАБ 295'!#REF!+'ТАБ 296'!#REF!+'ТАБ 297'!L11+'ТАБ 298'!L11+'ТАБ 299'!L11+'ТАБ 300'!L11+'ТАБ 301'!L11</f>
        <v>#REF!</v>
      </c>
      <c r="M11" s="23" t="e">
        <f>'ТАБ 287'!M11+'ТАБ 288'!M11+'ТАБ 289'!M11+'ТАБ 290'!M11+'ТАБ 291'!M11+'ТАБ 292'!#REF!+'ТАБ 293'!#REF!+'ТАБ 294'!#REF!+'ТАБ 295'!#REF!+'ТАБ 296'!#REF!+'ТАБ 297'!M11+'ТАБ 298'!M11+'ТАБ 299'!M11+'ТАБ 300'!M11+'ТАБ 301'!M11</f>
        <v>#REF!</v>
      </c>
      <c r="N11" s="23" t="e">
        <f>'ТАБ 287'!O11+'ТАБ 288'!O11+'ТАБ 289'!O11+'ТАБ 290'!O11+'ТАБ 291'!O11+'ТАБ 292'!#REF!+'ТАБ 293'!#REF!+'ТАБ 294'!#REF!+'ТАБ 295'!#REF!+'ТАБ 296'!#REF!+'ТАБ 297'!O11+'ТАБ 298'!O11+'ТАБ 299'!O11+'ТАБ 300'!O11+'ТАБ 301'!O11</f>
        <v>#REF!</v>
      </c>
      <c r="O11" s="23" t="e">
        <f>'ТАБ 287'!P11+'ТАБ 288'!P11+'ТАБ 289'!P11+'ТАБ 290'!P11+'ТАБ 291'!P11+'ТАБ 292'!#REF!+'ТАБ 293'!#REF!+'ТАБ 294'!#REF!+'ТАБ 295'!#REF!+'ТАБ 296'!#REF!+'ТАБ 297'!P11+'ТАБ 298'!P11+'ТАБ 299'!P11+'ТАБ 300'!P11+'ТАБ 301'!P11</f>
        <v>#REF!</v>
      </c>
    </row>
    <row r="12" spans="1:15" ht="15" customHeight="1">
      <c r="A12" s="154">
        <v>6</v>
      </c>
      <c r="B12" s="159" t="s">
        <v>76</v>
      </c>
      <c r="C12" s="23" t="e">
        <f>'ТАБ 287'!C12+'ТАБ 288'!C12+'ТАБ 289'!C12+'ТАБ 290'!C12+'ТАБ 291'!C12+'ТАБ 292'!C11+'ТАБ 293'!C11+'ТАБ 294'!C11+'ТАБ 295'!C9+'ТАБ 296'!#REF!+'ТАБ 297'!C12+'ТАБ 298'!C12+'ТАБ 299'!C12+'ТАБ 300'!C12+'ТАБ 301'!C12</f>
        <v>#REF!</v>
      </c>
      <c r="D12" s="23" t="e">
        <f>'ТАБ 287'!D12+'ТАБ 288'!D12+'ТАБ 289'!D12+'ТАБ 290'!D12+'ТАБ 291'!D12+'ТАБ 292'!D11+'ТАБ 293'!D11+'ТАБ 294'!D11+'ТАБ 295'!D9+'ТАБ 296'!#REF!+'ТАБ 297'!D12+'ТАБ 298'!D12+'ТАБ 299'!D12+'ТАБ 300'!D12+'ТАБ 301'!D12</f>
        <v>#REF!</v>
      </c>
      <c r="E12" s="23" t="e">
        <f>'ТАБ 287'!E12+'ТАБ 288'!E12+'ТАБ 289'!E12+'ТАБ 290'!E12+'ТАБ 291'!E12+'ТАБ 292'!E11+'ТАБ 293'!E11+'ТАБ 294'!E11+'ТАБ 295'!E9+'ТАБ 296'!#REF!+'ТАБ 297'!E12+'ТАБ 298'!E12+'ТАБ 299'!E12+'ТАБ 300'!E12+'ТАБ 301'!E12</f>
        <v>#REF!</v>
      </c>
      <c r="F12" s="23" t="e">
        <f>'ТАБ 287'!F12+'ТАБ 288'!F12+'ТАБ 289'!F12+'ТАБ 290'!F12+'ТАБ 291'!F12+'ТАБ 292'!F11+'ТАБ 293'!F11+'ТАБ 294'!F11+'ТАБ 295'!F9+'ТАБ 296'!#REF!+'ТАБ 297'!F12+'ТАБ 298'!F12+'ТАБ 299'!F12+'ТАБ 300'!F12+'ТАБ 301'!F12</f>
        <v>#REF!</v>
      </c>
      <c r="G12" s="23" t="e">
        <f>'ТАБ 287'!G12+'ТАБ 288'!G12+'ТАБ 289'!G12+'ТАБ 290'!G12+'ТАБ 291'!G12+'ТАБ 292'!G11+'ТАБ 293'!G11+'ТАБ 294'!G11+'ТАБ 295'!G9+'ТАБ 296'!#REF!+'ТАБ 297'!G12+'ТАБ 298'!G12+'ТАБ 299'!G12+'ТАБ 300'!G12+'ТАБ 301'!G12</f>
        <v>#REF!</v>
      </c>
      <c r="H12" s="23" t="e">
        <f>'ТАБ 287'!H12+'ТАБ 288'!H12+'ТАБ 289'!H12+'ТАБ 290'!H12+'ТАБ 291'!H12+'ТАБ 292'!H11+'ТАБ 293'!H11+'ТАБ 294'!H11+'ТАБ 295'!H9+'ТАБ 296'!#REF!+'ТАБ 297'!H12+'ТАБ 298'!H12+'ТАБ 299'!H12+'ТАБ 300'!H12+'ТАБ 301'!H12</f>
        <v>#REF!</v>
      </c>
      <c r="I12" s="23" t="e">
        <f>'ТАБ 287'!I12+'ТАБ 288'!I12+'ТАБ 289'!I12+'ТАБ 290'!I12+'ТАБ 291'!I12+'ТАБ 292'!I11+'ТАБ 293'!I11+'ТАБ 294'!I11+'ТАБ 295'!I9+'ТАБ 296'!#REF!+'ТАБ 297'!I12+'ТАБ 298'!I12+'ТАБ 299'!I12+'ТАБ 300'!I12+'ТАБ 301'!I12</f>
        <v>#REF!</v>
      </c>
      <c r="J12" s="23" t="e">
        <f>'ТАБ 287'!J12+'ТАБ 288'!J12+'ТАБ 289'!J12+'ТАБ 290'!J12+'ТАБ 291'!J12+'ТАБ 292'!J11+'ТАБ 293'!J11+'ТАБ 294'!J11+'ТАБ 295'!J9+'ТАБ 296'!#REF!+'ТАБ 297'!J12+'ТАБ 298'!J12+'ТАБ 299'!J12+'ТАБ 300'!J12+'ТАБ 301'!J12</f>
        <v>#REF!</v>
      </c>
      <c r="K12" s="23" t="e">
        <f>'ТАБ 287'!K12+'ТАБ 288'!K12+'ТАБ 289'!K12+'ТАБ 290'!K12+'ТАБ 291'!K12+'ТАБ 292'!K11+'ТАБ 293'!K11+'ТАБ 294'!K11+'ТАБ 295'!K9+'ТАБ 296'!#REF!+'ТАБ 297'!K12+'ТАБ 298'!K12+'ТАБ 299'!K12+'ТАБ 300'!K12+'ТАБ 301'!K12</f>
        <v>#REF!</v>
      </c>
      <c r="L12" s="23" t="e">
        <f>'ТАБ 287'!L12+'ТАБ 288'!L12+'ТАБ 289'!L12+'ТАБ 290'!L12+'ТАБ 291'!L12+'ТАБ 292'!L11+'ТАБ 293'!L11+'ТАБ 294'!L11+'ТАБ 295'!L9+'ТАБ 296'!#REF!+'ТАБ 297'!L12+'ТАБ 298'!L12+'ТАБ 299'!L12+'ТАБ 300'!L12+'ТАБ 301'!L12</f>
        <v>#REF!</v>
      </c>
      <c r="M12" s="23" t="e">
        <f>'ТАБ 287'!M12+'ТАБ 288'!M12+'ТАБ 289'!M12+'ТАБ 290'!M12+'ТАБ 291'!M12+'ТАБ 292'!M11+'ТАБ 293'!M11+'ТАБ 294'!M11+'ТАБ 295'!M9+'ТАБ 296'!#REF!+'ТАБ 297'!M12+'ТАБ 298'!M12+'ТАБ 299'!M12+'ТАБ 300'!M12+'ТАБ 301'!M12</f>
        <v>#REF!</v>
      </c>
      <c r="N12" s="23" t="e">
        <f>'ТАБ 287'!O12+'ТАБ 288'!O12+'ТАБ 289'!O12+'ТАБ 290'!O12+'ТАБ 291'!O12+'ТАБ 292'!O11+'ТАБ 293'!O11+'ТАБ 294'!O11+'ТАБ 295'!O9+'ТАБ 296'!#REF!+'ТАБ 297'!O12+'ТАБ 298'!O12+'ТАБ 299'!O12+'ТАБ 300'!O12+'ТАБ 301'!O12</f>
        <v>#REF!</v>
      </c>
      <c r="O12" s="23" t="e">
        <f>'ТАБ 287'!P12+'ТАБ 288'!P12+'ТАБ 289'!P12+'ТАБ 290'!P12+'ТАБ 291'!P12+'ТАБ 292'!P11+'ТАБ 293'!P11+'ТАБ 294'!P11+'ТАБ 295'!P9+'ТАБ 296'!#REF!+'ТАБ 297'!P12+'ТАБ 298'!P12+'ТАБ 299'!P12+'ТАБ 300'!P12+'ТАБ 301'!P12</f>
        <v>#REF!</v>
      </c>
    </row>
    <row r="13" spans="1:15" ht="24.75" customHeight="1">
      <c r="A13" s="154">
        <v>7</v>
      </c>
      <c r="B13" s="155" t="s">
        <v>77</v>
      </c>
      <c r="C13" s="23" t="e">
        <f>'ТАБ 287'!C13+'ТАБ 288'!C13+'ТАБ 289'!C13+'ТАБ 290'!#REF!+'ТАБ 291'!#REF!+'ТАБ 292'!#REF!+'ТАБ 293'!#REF!+'ТАБ 294'!#REF!+'ТАБ 295'!#REF!+'ТАБ 296'!#REF!+'ТАБ 297'!C13+'ТАБ 298'!#REF!+'ТАБ 299'!#REF!+'ТАБ 300'!#REF!+'ТАБ 301'!#REF!</f>
        <v>#REF!</v>
      </c>
      <c r="D13" s="23" t="e">
        <f>'ТАБ 287'!D13+'ТАБ 288'!D13+'ТАБ 289'!D13+'ТАБ 290'!#REF!+'ТАБ 291'!#REF!+'ТАБ 292'!#REF!+'ТАБ 293'!#REF!+'ТАБ 294'!#REF!+'ТАБ 295'!#REF!+'ТАБ 296'!#REF!+'ТАБ 297'!D13+'ТАБ 298'!#REF!+'ТАБ 299'!#REF!+'ТАБ 300'!#REF!+'ТАБ 301'!#REF!</f>
        <v>#REF!</v>
      </c>
      <c r="E13" s="23" t="e">
        <f>'ТАБ 287'!E13+'ТАБ 288'!E13+'ТАБ 289'!E13+'ТАБ 290'!#REF!+'ТАБ 291'!#REF!+'ТАБ 292'!#REF!+'ТАБ 293'!#REF!+'ТАБ 294'!#REF!+'ТАБ 295'!#REF!+'ТАБ 296'!#REF!+'ТАБ 297'!E13+'ТАБ 298'!#REF!+'ТАБ 299'!#REF!+'ТАБ 300'!#REF!+'ТАБ 301'!#REF!</f>
        <v>#REF!</v>
      </c>
      <c r="F13" s="23" t="e">
        <f>'ТАБ 287'!F13+'ТАБ 288'!F13+'ТАБ 289'!F13+'ТАБ 290'!#REF!+'ТАБ 291'!#REF!+'ТАБ 292'!#REF!+'ТАБ 293'!#REF!+'ТАБ 294'!#REF!+'ТАБ 295'!#REF!+'ТАБ 296'!#REF!+'ТАБ 297'!F13+'ТАБ 298'!#REF!+'ТАБ 299'!#REF!+'ТАБ 300'!#REF!+'ТАБ 301'!#REF!</f>
        <v>#REF!</v>
      </c>
      <c r="G13" s="23" t="e">
        <f>'ТАБ 287'!G13+'ТАБ 288'!G13+'ТАБ 289'!G13+'ТАБ 290'!#REF!+'ТАБ 291'!#REF!+'ТАБ 292'!#REF!+'ТАБ 293'!#REF!+'ТАБ 294'!#REF!+'ТАБ 295'!#REF!+'ТАБ 296'!#REF!+'ТАБ 297'!G13+'ТАБ 298'!#REF!+'ТАБ 299'!#REF!+'ТАБ 300'!#REF!+'ТАБ 301'!#REF!</f>
        <v>#REF!</v>
      </c>
      <c r="H13" s="23" t="e">
        <f>'ТАБ 287'!H13+'ТАБ 288'!H13+'ТАБ 289'!H13+'ТАБ 290'!#REF!+'ТАБ 291'!#REF!+'ТАБ 292'!#REF!+'ТАБ 293'!#REF!+'ТАБ 294'!#REF!+'ТАБ 295'!#REF!+'ТАБ 296'!#REF!+'ТАБ 297'!H13+'ТАБ 298'!#REF!+'ТАБ 299'!#REF!+'ТАБ 300'!#REF!+'ТАБ 301'!#REF!</f>
        <v>#REF!</v>
      </c>
      <c r="I13" s="23" t="e">
        <f>'ТАБ 287'!I13+'ТАБ 288'!I13+'ТАБ 289'!I13+'ТАБ 290'!#REF!+'ТАБ 291'!#REF!+'ТАБ 292'!#REF!+'ТАБ 293'!#REF!+'ТАБ 294'!#REF!+'ТАБ 295'!#REF!+'ТАБ 296'!#REF!+'ТАБ 297'!I13+'ТАБ 298'!#REF!+'ТАБ 299'!#REF!+'ТАБ 300'!#REF!+'ТАБ 301'!#REF!</f>
        <v>#REF!</v>
      </c>
      <c r="J13" s="23" t="e">
        <f>'ТАБ 287'!J13+'ТАБ 288'!J13+'ТАБ 289'!J13+'ТАБ 290'!#REF!+'ТАБ 291'!#REF!+'ТАБ 292'!#REF!+'ТАБ 293'!#REF!+'ТАБ 294'!#REF!+'ТАБ 295'!#REF!+'ТАБ 296'!#REF!+'ТАБ 297'!J13+'ТАБ 298'!#REF!+'ТАБ 299'!#REF!+'ТАБ 300'!#REF!+'ТАБ 301'!#REF!</f>
        <v>#REF!</v>
      </c>
      <c r="K13" s="23" t="e">
        <f>'ТАБ 287'!K13+'ТАБ 288'!K13+'ТАБ 289'!K13+'ТАБ 290'!#REF!+'ТАБ 291'!#REF!+'ТАБ 292'!#REF!+'ТАБ 293'!#REF!+'ТАБ 294'!#REF!+'ТАБ 295'!#REF!+'ТАБ 296'!#REF!+'ТАБ 297'!K13+'ТАБ 298'!#REF!+'ТАБ 299'!#REF!+'ТАБ 300'!#REF!+'ТАБ 301'!#REF!</f>
        <v>#REF!</v>
      </c>
      <c r="L13" s="23" t="e">
        <f>'ТАБ 287'!L13+'ТАБ 288'!L13+'ТАБ 289'!L13+'ТАБ 290'!#REF!+'ТАБ 291'!#REF!+'ТАБ 292'!#REF!+'ТАБ 293'!#REF!+'ТАБ 294'!#REF!+'ТАБ 295'!#REF!+'ТАБ 296'!#REF!+'ТАБ 297'!L13+'ТАБ 298'!#REF!+'ТАБ 299'!#REF!+'ТАБ 300'!#REF!+'ТАБ 301'!#REF!</f>
        <v>#REF!</v>
      </c>
      <c r="M13" s="23" t="e">
        <f>'ТАБ 287'!M13+'ТАБ 288'!M13+'ТАБ 289'!M13+'ТАБ 290'!#REF!+'ТАБ 291'!#REF!+'ТАБ 292'!#REF!+'ТАБ 293'!#REF!+'ТАБ 294'!#REF!+'ТАБ 295'!#REF!+'ТАБ 296'!#REF!+'ТАБ 297'!M13+'ТАБ 298'!#REF!+'ТАБ 299'!#REF!+'ТАБ 300'!#REF!+'ТАБ 301'!#REF!</f>
        <v>#REF!</v>
      </c>
      <c r="N13" s="23" t="e">
        <f>'ТАБ 287'!O13+'ТАБ 288'!O13+'ТАБ 289'!O13+'ТАБ 290'!#REF!+'ТАБ 291'!#REF!+'ТАБ 292'!#REF!+'ТАБ 293'!#REF!+'ТАБ 294'!#REF!+'ТАБ 295'!#REF!+'ТАБ 296'!#REF!+'ТАБ 297'!O13+'ТАБ 298'!#REF!+'ТАБ 299'!#REF!+'ТАБ 300'!#REF!+'ТАБ 301'!#REF!</f>
        <v>#REF!</v>
      </c>
      <c r="O13" s="23" t="e">
        <f>'ТАБ 287'!P13+'ТАБ 288'!P13+'ТАБ 289'!P13+'ТАБ 290'!#REF!+'ТАБ 291'!#REF!+'ТАБ 292'!#REF!+'ТАБ 293'!#REF!+'ТАБ 294'!#REF!+'ТАБ 295'!#REF!+'ТАБ 296'!#REF!+'ТАБ 297'!P13+'ТАБ 298'!#REF!+'ТАБ 299'!#REF!+'ТАБ 300'!#REF!+'ТАБ 301'!#REF!</f>
        <v>#REF!</v>
      </c>
    </row>
    <row r="14" spans="1:15" ht="12.75" customHeight="1">
      <c r="A14" s="154">
        <v>8</v>
      </c>
      <c r="B14" s="155" t="s">
        <v>75</v>
      </c>
      <c r="C14" s="23" t="e">
        <f>'ТАБ 287'!C14+'ТАБ 288'!C14+'ТАБ 289'!#REF!+'ТАБ 290'!#REF!+'ТАБ 291'!#REF!+'ТАБ 292'!C12+'ТАБ 293'!C12+'ТАБ 294'!C12+'ТАБ 295'!#REF!+'ТАБ 296'!#REF!+'ТАБ 297'!C14+'ТАБ 298'!#REF!+'ТАБ 299'!#REF!+'ТАБ 300'!#REF!+'ТАБ 301'!#REF!</f>
        <v>#REF!</v>
      </c>
      <c r="D14" s="23" t="e">
        <f>'ТАБ 287'!D14+'ТАБ 288'!D14+'ТАБ 289'!#REF!+'ТАБ 290'!#REF!+'ТАБ 291'!#REF!+'ТАБ 292'!D12+'ТАБ 293'!D12+'ТАБ 294'!D12+'ТАБ 295'!#REF!+'ТАБ 296'!#REF!+'ТАБ 297'!D14+'ТАБ 298'!#REF!+'ТАБ 299'!#REF!+'ТАБ 300'!#REF!+'ТАБ 301'!#REF!</f>
        <v>#REF!</v>
      </c>
      <c r="E14" s="23" t="e">
        <f>'ТАБ 287'!E14+'ТАБ 288'!E14+'ТАБ 289'!#REF!+'ТАБ 290'!#REF!+'ТАБ 291'!#REF!+'ТАБ 292'!E12+'ТАБ 293'!E12+'ТАБ 294'!E12+'ТАБ 295'!#REF!+'ТАБ 296'!#REF!+'ТАБ 297'!E14+'ТАБ 298'!#REF!+'ТАБ 299'!#REF!+'ТАБ 300'!#REF!+'ТАБ 301'!#REF!</f>
        <v>#REF!</v>
      </c>
      <c r="F14" s="23" t="e">
        <f>'ТАБ 287'!F14+'ТАБ 288'!F14+'ТАБ 289'!#REF!+'ТАБ 290'!#REF!+'ТАБ 291'!#REF!+'ТАБ 292'!F12+'ТАБ 293'!F12+'ТАБ 294'!F12+'ТАБ 295'!#REF!+'ТАБ 296'!#REF!+'ТАБ 297'!F14+'ТАБ 298'!#REF!+'ТАБ 299'!#REF!+'ТАБ 300'!#REF!+'ТАБ 301'!#REF!</f>
        <v>#REF!</v>
      </c>
      <c r="G14" s="23" t="e">
        <f>'ТАБ 287'!G14+'ТАБ 288'!G14+'ТАБ 289'!#REF!+'ТАБ 290'!#REF!+'ТАБ 291'!#REF!+'ТАБ 292'!G12+'ТАБ 293'!G12+'ТАБ 294'!G12+'ТАБ 295'!#REF!+'ТАБ 296'!#REF!+'ТАБ 297'!G14+'ТАБ 298'!#REF!+'ТАБ 299'!#REF!+'ТАБ 300'!#REF!+'ТАБ 301'!#REF!</f>
        <v>#REF!</v>
      </c>
      <c r="H14" s="23" t="e">
        <f>'ТАБ 287'!H14+'ТАБ 288'!H14+'ТАБ 289'!#REF!+'ТАБ 290'!#REF!+'ТАБ 291'!#REF!+'ТАБ 292'!H12+'ТАБ 293'!H12+'ТАБ 294'!H12+'ТАБ 295'!#REF!+'ТАБ 296'!#REF!+'ТАБ 297'!H14+'ТАБ 298'!#REF!+'ТАБ 299'!#REF!+'ТАБ 300'!#REF!+'ТАБ 301'!#REF!</f>
        <v>#REF!</v>
      </c>
      <c r="I14" s="23" t="e">
        <f>'ТАБ 287'!I14+'ТАБ 288'!I14+'ТАБ 289'!#REF!+'ТАБ 290'!#REF!+'ТАБ 291'!#REF!+'ТАБ 292'!I12+'ТАБ 293'!I12+'ТАБ 294'!I12+'ТАБ 295'!#REF!+'ТАБ 296'!#REF!+'ТАБ 297'!I14+'ТАБ 298'!#REF!+'ТАБ 299'!#REF!+'ТАБ 300'!#REF!+'ТАБ 301'!#REF!</f>
        <v>#REF!</v>
      </c>
      <c r="J14" s="23" t="e">
        <f>'ТАБ 287'!J14+'ТАБ 288'!J14+'ТАБ 289'!#REF!+'ТАБ 290'!#REF!+'ТАБ 291'!#REF!+'ТАБ 292'!J12+'ТАБ 293'!J12+'ТАБ 294'!J12+'ТАБ 295'!#REF!+'ТАБ 296'!#REF!+'ТАБ 297'!J14+'ТАБ 298'!#REF!+'ТАБ 299'!#REF!+'ТАБ 300'!#REF!+'ТАБ 301'!#REF!</f>
        <v>#REF!</v>
      </c>
      <c r="K14" s="23" t="e">
        <f>'ТАБ 287'!K14+'ТАБ 288'!K14+'ТАБ 289'!#REF!+'ТАБ 290'!#REF!+'ТАБ 291'!#REF!+'ТАБ 292'!K12+'ТАБ 293'!K12+'ТАБ 294'!K12+'ТАБ 295'!#REF!+'ТАБ 296'!#REF!+'ТАБ 297'!K14+'ТАБ 298'!#REF!+'ТАБ 299'!#REF!+'ТАБ 300'!#REF!+'ТАБ 301'!#REF!</f>
        <v>#REF!</v>
      </c>
      <c r="L14" s="23" t="e">
        <f>'ТАБ 287'!L14+'ТАБ 288'!L14+'ТАБ 289'!#REF!+'ТАБ 290'!#REF!+'ТАБ 291'!#REF!+'ТАБ 292'!L12+'ТАБ 293'!L12+'ТАБ 294'!L12+'ТАБ 295'!#REF!+'ТАБ 296'!#REF!+'ТАБ 297'!L14+'ТАБ 298'!#REF!+'ТАБ 299'!#REF!+'ТАБ 300'!#REF!+'ТАБ 301'!#REF!</f>
        <v>#REF!</v>
      </c>
      <c r="M14" s="23" t="e">
        <f>'ТАБ 287'!M14+'ТАБ 288'!M14+'ТАБ 289'!#REF!+'ТАБ 290'!#REF!+'ТАБ 291'!#REF!+'ТАБ 292'!M12+'ТАБ 293'!M12+'ТАБ 294'!M12+'ТАБ 295'!#REF!+'ТАБ 296'!#REF!+'ТАБ 297'!M14+'ТАБ 298'!#REF!+'ТАБ 299'!#REF!+'ТАБ 300'!#REF!+'ТАБ 301'!#REF!</f>
        <v>#REF!</v>
      </c>
      <c r="N14" s="23" t="e">
        <f>'ТАБ 287'!O14+'ТАБ 288'!O14+'ТАБ 289'!#REF!+'ТАБ 290'!#REF!+'ТАБ 291'!#REF!+'ТАБ 292'!O12+'ТАБ 293'!O12+'ТАБ 294'!O12+'ТАБ 295'!#REF!+'ТАБ 296'!#REF!+'ТАБ 297'!O14+'ТАБ 298'!#REF!+'ТАБ 299'!#REF!+'ТАБ 300'!#REF!+'ТАБ 301'!#REF!</f>
        <v>#REF!</v>
      </c>
      <c r="O14" s="23" t="e">
        <f>'ТАБ 287'!P14+'ТАБ 288'!P14+'ТАБ 289'!#REF!+'ТАБ 290'!#REF!+'ТАБ 291'!#REF!+'ТАБ 292'!P12+'ТАБ 293'!P12+'ТАБ 294'!P12+'ТАБ 295'!#REF!+'ТАБ 296'!#REF!+'ТАБ 297'!P14+'ТАБ 298'!#REF!+'ТАБ 299'!#REF!+'ТАБ 300'!#REF!+'ТАБ 301'!#REF!</f>
        <v>#REF!</v>
      </c>
    </row>
    <row r="15" spans="1:15" ht="15" customHeight="1">
      <c r="A15" s="154">
        <v>9</v>
      </c>
      <c r="B15" s="164"/>
      <c r="C15" s="23">
        <f>'ТАБ 287'!C15+'ТАБ 288'!C15+'ТАБ 289'!C14+'ТАБ 290'!C13+'ТАБ 291'!C13+'ТАБ 292'!C13+'ТАБ 293'!C13+'ТАБ 294'!C13+'ТАБ 295'!C10+'ТАБ 296'!C9+'ТАБ 297'!C15+'ТАБ 298'!C13+'ТАБ 299'!C13+'ТАБ 300'!C13+'ТАБ 301'!C13</f>
        <v>0</v>
      </c>
      <c r="D15" s="23">
        <f>'ТАБ 287'!D15+'ТАБ 288'!D15+'ТАБ 289'!D14+'ТАБ 290'!D13+'ТАБ 291'!D13+'ТАБ 292'!D13+'ТАБ 293'!D13+'ТАБ 294'!D13+'ТАБ 295'!D10+'ТАБ 296'!D9+'ТАБ 297'!D15+'ТАБ 298'!D13+'ТАБ 299'!D13+'ТАБ 300'!D13+'ТАБ 301'!D13</f>
        <v>0</v>
      </c>
      <c r="E15" s="23">
        <f>'ТАБ 287'!E15+'ТАБ 288'!E15+'ТАБ 289'!E14+'ТАБ 290'!E13+'ТАБ 291'!E13+'ТАБ 292'!E13+'ТАБ 293'!E13+'ТАБ 294'!E13+'ТАБ 295'!E10+'ТАБ 296'!E9+'ТАБ 297'!E15+'ТАБ 298'!E13+'ТАБ 299'!E13+'ТАБ 300'!E13+'ТАБ 301'!E13</f>
        <v>0</v>
      </c>
      <c r="F15" s="23">
        <f>'ТАБ 287'!F15+'ТАБ 288'!F15+'ТАБ 289'!F14+'ТАБ 290'!F13+'ТАБ 291'!F13+'ТАБ 292'!F13+'ТАБ 293'!F13+'ТАБ 294'!F13+'ТАБ 295'!F10+'ТАБ 296'!F9+'ТАБ 297'!F15+'ТАБ 298'!F13+'ТАБ 299'!F13+'ТАБ 300'!F13+'ТАБ 301'!F13</f>
        <v>0</v>
      </c>
      <c r="G15" s="23">
        <f>'ТАБ 287'!G15+'ТАБ 288'!G15+'ТАБ 289'!G14+'ТАБ 290'!G13+'ТАБ 291'!G13+'ТАБ 292'!G13+'ТАБ 293'!G13+'ТАБ 294'!G13+'ТАБ 295'!G10+'ТАБ 296'!G9+'ТАБ 297'!G15+'ТАБ 298'!G13+'ТАБ 299'!G13+'ТАБ 300'!G13+'ТАБ 301'!G13</f>
        <v>0</v>
      </c>
      <c r="H15" s="23">
        <f>'ТАБ 287'!H15+'ТАБ 288'!H15+'ТАБ 289'!H14+'ТАБ 290'!H13+'ТАБ 291'!H13+'ТАБ 292'!H13+'ТАБ 293'!H13+'ТАБ 294'!H13+'ТАБ 295'!H10+'ТАБ 296'!H9+'ТАБ 297'!H15+'ТАБ 298'!H13+'ТАБ 299'!H13+'ТАБ 300'!H13+'ТАБ 301'!H13</f>
        <v>0</v>
      </c>
      <c r="I15" s="23">
        <f>'ТАБ 287'!I15+'ТАБ 288'!I15+'ТАБ 289'!I14+'ТАБ 290'!I13+'ТАБ 291'!I13+'ТАБ 292'!I13+'ТАБ 293'!I13+'ТАБ 294'!I13+'ТАБ 295'!I10+'ТАБ 296'!I9+'ТАБ 297'!I15+'ТАБ 298'!I13+'ТАБ 299'!I13+'ТАБ 300'!I13+'ТАБ 301'!I13</f>
        <v>0</v>
      </c>
      <c r="J15" s="23">
        <f>'ТАБ 287'!J15+'ТАБ 288'!J15+'ТАБ 289'!J14+'ТАБ 290'!J13+'ТАБ 291'!J13+'ТАБ 292'!J13+'ТАБ 293'!J13+'ТАБ 294'!J13+'ТАБ 295'!J10+'ТАБ 296'!J9+'ТАБ 297'!J15+'ТАБ 298'!J13+'ТАБ 299'!J13+'ТАБ 300'!J13+'ТАБ 301'!J13</f>
        <v>0</v>
      </c>
      <c r="K15" s="23">
        <f>'ТАБ 287'!K15+'ТАБ 288'!K15+'ТАБ 289'!K14+'ТАБ 290'!K13+'ТАБ 291'!K13+'ТАБ 292'!K13+'ТАБ 293'!K13+'ТАБ 294'!K13+'ТАБ 295'!K10+'ТАБ 296'!K9+'ТАБ 297'!K15+'ТАБ 298'!K13+'ТАБ 299'!K13+'ТАБ 300'!K13+'ТАБ 301'!K13</f>
        <v>0</v>
      </c>
      <c r="L15" s="23">
        <f>'ТАБ 287'!L15+'ТАБ 288'!L15+'ТАБ 289'!L14+'ТАБ 290'!L13+'ТАБ 291'!L13+'ТАБ 292'!L13+'ТАБ 293'!L13+'ТАБ 294'!L13+'ТАБ 295'!L10+'ТАБ 296'!L9+'ТАБ 297'!L15+'ТАБ 298'!L13+'ТАБ 299'!L13+'ТАБ 300'!L13+'ТАБ 301'!L13</f>
        <v>0</v>
      </c>
      <c r="M15" s="23">
        <f>'ТАБ 287'!M15+'ТАБ 288'!M15+'ТАБ 289'!M14+'ТАБ 290'!M13+'ТАБ 291'!M13+'ТАБ 292'!M13+'ТАБ 293'!M13+'ТАБ 294'!M13+'ТАБ 295'!M10+'ТАБ 296'!M9+'ТАБ 297'!M15+'ТАБ 298'!M13+'ТАБ 299'!M13+'ТАБ 300'!M13+'ТАБ 301'!M13</f>
        <v>0</v>
      </c>
      <c r="N15" s="23">
        <f>'ТАБ 287'!O15+'ТАБ 288'!O15+'ТАБ 289'!O14+'ТАБ 290'!O13+'ТАБ 291'!O13+'ТАБ 292'!O13+'ТАБ 293'!O13+'ТАБ 294'!O13+'ТАБ 295'!O10+'ТАБ 296'!O9+'ТАБ 297'!O15+'ТАБ 298'!O13+'ТАБ 299'!O13+'ТАБ 300'!O13+'ТАБ 301'!O13</f>
        <v>13</v>
      </c>
      <c r="O15" s="23">
        <f>'ТАБ 287'!P15+'ТАБ 288'!P15+'ТАБ 289'!P14+'ТАБ 290'!P13+'ТАБ 291'!P13+'ТАБ 292'!P13+'ТАБ 293'!P13+'ТАБ 294'!P13+'ТАБ 295'!P10+'ТАБ 296'!P9+'ТАБ 297'!P15+'ТАБ 298'!P13+'ТАБ 299'!P13+'ТАБ 300'!P13+'ТАБ 301'!P13</f>
        <v>40</v>
      </c>
    </row>
    <row r="16" spans="1:15" ht="15" customHeight="1">
      <c r="A16" s="154">
        <v>10</v>
      </c>
      <c r="B16" s="165"/>
      <c r="C16" s="23">
        <f>'ТАБ 287'!C16+'ТАБ 288'!C16+'ТАБ 289'!C15+'ТАБ 290'!C14+'ТАБ 291'!C14+'ТАБ 292'!C14+'ТАБ 293'!C14+'ТАБ 294'!C14+'ТАБ 295'!C11+'ТАБ 296'!C10+'ТАБ 297'!C16+'ТАБ 298'!C14+'ТАБ 299'!C14+'ТАБ 300'!C14+'ТАБ 301'!C14</f>
        <v>0</v>
      </c>
      <c r="D16" s="23">
        <f>'ТАБ 287'!D16+'ТАБ 288'!D16+'ТАБ 289'!D15+'ТАБ 290'!D14+'ТАБ 291'!D14+'ТАБ 292'!D14+'ТАБ 293'!D14+'ТАБ 294'!D14+'ТАБ 295'!D11+'ТАБ 296'!D10+'ТАБ 297'!D16+'ТАБ 298'!D14+'ТАБ 299'!D14+'ТАБ 300'!D14+'ТАБ 301'!D14</f>
        <v>0</v>
      </c>
      <c r="E16" s="23">
        <f>'ТАБ 287'!E16+'ТАБ 288'!E16+'ТАБ 289'!E15+'ТАБ 290'!E14+'ТАБ 291'!E14+'ТАБ 292'!E14+'ТАБ 293'!E14+'ТАБ 294'!E14+'ТАБ 295'!E11+'ТАБ 296'!E10+'ТАБ 297'!E16+'ТАБ 298'!E14+'ТАБ 299'!E14+'ТАБ 300'!E14+'ТАБ 301'!E14</f>
        <v>0</v>
      </c>
      <c r="F16" s="23">
        <f>'ТАБ 287'!F16+'ТАБ 288'!F16+'ТАБ 289'!F15+'ТАБ 290'!F14+'ТАБ 291'!F14+'ТАБ 292'!F14+'ТАБ 293'!F14+'ТАБ 294'!F14+'ТАБ 295'!F11+'ТАБ 296'!F10+'ТАБ 297'!F16+'ТАБ 298'!F14+'ТАБ 299'!F14+'ТАБ 300'!F14+'ТАБ 301'!F14</f>
        <v>0</v>
      </c>
      <c r="G16" s="23">
        <f>'ТАБ 287'!G16+'ТАБ 288'!G16+'ТАБ 289'!G15+'ТАБ 290'!G14+'ТАБ 291'!G14+'ТАБ 292'!G14+'ТАБ 293'!G14+'ТАБ 294'!G14+'ТАБ 295'!G11+'ТАБ 296'!G10+'ТАБ 297'!G16+'ТАБ 298'!G14+'ТАБ 299'!G14+'ТАБ 300'!G14+'ТАБ 301'!G14</f>
        <v>0</v>
      </c>
      <c r="H16" s="23">
        <f>'ТАБ 287'!H16+'ТАБ 288'!H16+'ТАБ 289'!H15+'ТАБ 290'!H14+'ТАБ 291'!H14+'ТАБ 292'!H14+'ТАБ 293'!H14+'ТАБ 294'!H14+'ТАБ 295'!H11+'ТАБ 296'!H10+'ТАБ 297'!H16+'ТАБ 298'!H14+'ТАБ 299'!H14+'ТАБ 300'!H14+'ТАБ 301'!H14</f>
        <v>0</v>
      </c>
      <c r="I16" s="23">
        <f>'ТАБ 287'!I16+'ТАБ 288'!I16+'ТАБ 289'!I15+'ТАБ 290'!I14+'ТАБ 291'!I14+'ТАБ 292'!I14+'ТАБ 293'!I14+'ТАБ 294'!I14+'ТАБ 295'!I11+'ТАБ 296'!I10+'ТАБ 297'!I16+'ТАБ 298'!I14+'ТАБ 299'!I14+'ТАБ 300'!I14+'ТАБ 301'!I14</f>
        <v>0</v>
      </c>
      <c r="J16" s="23">
        <f>'ТАБ 287'!J16+'ТАБ 288'!J16+'ТАБ 289'!J15+'ТАБ 290'!J14+'ТАБ 291'!J14+'ТАБ 292'!J14+'ТАБ 293'!J14+'ТАБ 294'!J14+'ТАБ 295'!J11+'ТАБ 296'!J10+'ТАБ 297'!J16+'ТАБ 298'!J14+'ТАБ 299'!J14+'ТАБ 300'!J14+'ТАБ 301'!J14</f>
        <v>0</v>
      </c>
      <c r="K16" s="23">
        <f>'ТАБ 287'!K16+'ТАБ 288'!K16+'ТАБ 289'!K15+'ТАБ 290'!K14+'ТАБ 291'!K14+'ТАБ 292'!K14+'ТАБ 293'!K14+'ТАБ 294'!K14+'ТАБ 295'!K11+'ТАБ 296'!K10+'ТАБ 297'!K16+'ТАБ 298'!K14+'ТАБ 299'!K14+'ТАБ 300'!K14+'ТАБ 301'!K14</f>
        <v>0</v>
      </c>
      <c r="L16" s="23">
        <f>'ТАБ 287'!L16+'ТАБ 288'!L16+'ТАБ 289'!L15+'ТАБ 290'!L14+'ТАБ 291'!L14+'ТАБ 292'!L14+'ТАБ 293'!L14+'ТАБ 294'!L14+'ТАБ 295'!L11+'ТАБ 296'!L10+'ТАБ 297'!L16+'ТАБ 298'!L14+'ТАБ 299'!L14+'ТАБ 300'!L14+'ТАБ 301'!L14</f>
        <v>0</v>
      </c>
      <c r="M16" s="23">
        <f>'ТАБ 287'!M16+'ТАБ 288'!M16+'ТАБ 289'!M15+'ТАБ 290'!M14+'ТАБ 291'!M14+'ТАБ 292'!M14+'ТАБ 293'!M14+'ТАБ 294'!M14+'ТАБ 295'!M11+'ТАБ 296'!M10+'ТАБ 297'!M16+'ТАБ 298'!M14+'ТАБ 299'!M14+'ТАБ 300'!M14+'ТАБ 301'!M14</f>
        <v>0</v>
      </c>
      <c r="N16" s="23">
        <f>'ТАБ 287'!O16+'ТАБ 288'!O16+'ТАБ 289'!O15+'ТАБ 290'!O14+'ТАБ 291'!O14+'ТАБ 292'!O14+'ТАБ 293'!O14+'ТАБ 294'!O14+'ТАБ 295'!O11+'ТАБ 296'!O10+'ТАБ 297'!O16+'ТАБ 298'!O14+'ТАБ 299'!O14+'ТАБ 300'!O14+'ТАБ 301'!O14</f>
        <v>0</v>
      </c>
      <c r="O16" s="23">
        <f>'ТАБ 287'!P16+'ТАБ 288'!P16+'ТАБ 289'!P15+'ТАБ 290'!P14+'ТАБ 291'!P14+'ТАБ 292'!P14+'ТАБ 293'!P14+'ТАБ 294'!P14+'ТАБ 295'!P11+'ТАБ 296'!P10+'ТАБ 297'!P16+'ТАБ 298'!P14+'ТАБ 299'!P14+'ТАБ 300'!P14+'ТАБ 301'!P14</f>
        <v>0</v>
      </c>
    </row>
    <row r="17" spans="1:15" s="196" customFormat="1" ht="15" customHeight="1">
      <c r="A17" s="369" t="s">
        <v>67</v>
      </c>
      <c r="B17" s="369"/>
      <c r="C17" s="166" t="e">
        <f aca="true" t="shared" si="0" ref="C17:N17">SUM(C7:C16)</f>
        <v>#REF!</v>
      </c>
      <c r="D17" s="166" t="e">
        <f t="shared" si="0"/>
        <v>#REF!</v>
      </c>
      <c r="E17" s="166" t="e">
        <f t="shared" si="0"/>
        <v>#REF!</v>
      </c>
      <c r="F17" s="166" t="e">
        <f t="shared" si="0"/>
        <v>#REF!</v>
      </c>
      <c r="G17" s="166" t="e">
        <f t="shared" si="0"/>
        <v>#REF!</v>
      </c>
      <c r="H17" s="166" t="e">
        <f t="shared" si="0"/>
        <v>#REF!</v>
      </c>
      <c r="I17" s="166" t="e">
        <f t="shared" si="0"/>
        <v>#REF!</v>
      </c>
      <c r="J17" s="166" t="e">
        <f t="shared" si="0"/>
        <v>#REF!</v>
      </c>
      <c r="K17" s="166" t="e">
        <f t="shared" si="0"/>
        <v>#REF!</v>
      </c>
      <c r="L17" s="166" t="e">
        <f t="shared" si="0"/>
        <v>#REF!</v>
      </c>
      <c r="M17" s="166" t="e">
        <f t="shared" si="0"/>
        <v>#REF!</v>
      </c>
      <c r="N17" s="166" t="e">
        <f t="shared" si="0"/>
        <v>#REF!</v>
      </c>
      <c r="O17" s="166" t="e">
        <f>SUM(O7:O16)</f>
        <v>#REF!</v>
      </c>
    </row>
    <row r="18" spans="1:15" s="196" customFormat="1" ht="15" customHeight="1">
      <c r="A18" s="170"/>
      <c r="B18" s="171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72"/>
      <c r="O18" s="172"/>
    </row>
    <row r="19" spans="1:15" s="196" customFormat="1" ht="1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21"/>
    </row>
    <row r="20" spans="1:15" s="196" customFormat="1" ht="15" customHeight="1">
      <c r="A20" s="363" t="s">
        <v>0</v>
      </c>
      <c r="B20" s="366" t="s">
        <v>13</v>
      </c>
      <c r="C20" s="222" t="s">
        <v>11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24"/>
    </row>
    <row r="21" spans="1:15" s="196" customFormat="1" ht="15" customHeight="1">
      <c r="A21" s="363"/>
      <c r="B21" s="366"/>
      <c r="C21" s="252">
        <v>2007</v>
      </c>
      <c r="D21" s="252">
        <v>2008</v>
      </c>
      <c r="E21" s="252">
        <v>2009</v>
      </c>
      <c r="F21" s="252">
        <v>2010</v>
      </c>
      <c r="G21" s="252">
        <v>2011</v>
      </c>
      <c r="H21" s="252">
        <v>2012</v>
      </c>
      <c r="I21" s="252">
        <v>2013</v>
      </c>
      <c r="J21" s="252">
        <v>2014</v>
      </c>
      <c r="K21" s="252">
        <v>2015</v>
      </c>
      <c r="L21" s="252">
        <v>2016</v>
      </c>
      <c r="M21" s="250">
        <v>2017</v>
      </c>
      <c r="N21" s="250">
        <v>2018</v>
      </c>
      <c r="O21" s="250">
        <v>2018</v>
      </c>
    </row>
    <row r="22" spans="1:15" s="196" customFormat="1" ht="15" customHeight="1">
      <c r="A22" s="154">
        <v>1</v>
      </c>
      <c r="B22" s="155" t="s">
        <v>78</v>
      </c>
      <c r="C22" s="23">
        <f>'ТАБ 287'!C22+'ТАБ 288'!C22+'ТАБ 289'!C21+'ТАБ 290'!C20+'ТАБ 291'!C20+'ТАБ 292'!C20+'ТАБ 293'!C20+'ТАБ 294'!C20+'ТАБ 295'!C17+'ТАБ 296'!C16+'ТАБ 297'!C22+'ТАБ 298'!C20+'ТАБ 299'!C20+'ТАБ 300'!C20+'ТАБ 301'!C20</f>
        <v>2473</v>
      </c>
      <c r="D22" s="23">
        <f>'ТАБ 287'!D22+'ТАБ 288'!D22+'ТАБ 289'!D21+'ТАБ 290'!D20+'ТАБ 291'!D20+'ТАБ 292'!D20+'ТАБ 293'!D20+'ТАБ 294'!D20+'ТАБ 295'!D17+'ТАБ 296'!D16+'ТАБ 297'!D22+'ТАБ 298'!D20+'ТАБ 299'!D20+'ТАБ 300'!D20+'ТАБ 301'!D20</f>
        <v>7126</v>
      </c>
      <c r="E22" s="23">
        <f>'ТАБ 287'!E22+'ТАБ 288'!E22+'ТАБ 289'!E21+'ТАБ 290'!E20+'ТАБ 291'!E20+'ТАБ 292'!E20+'ТАБ 293'!E20+'ТАБ 294'!E20+'ТАБ 295'!E17+'ТАБ 296'!E16+'ТАБ 297'!E22+'ТАБ 298'!E20+'ТАБ 299'!E20+'ТАБ 300'!E20+'ТАБ 301'!E20</f>
        <v>9740</v>
      </c>
      <c r="F22" s="23">
        <f>'ТАБ 287'!F22+'ТАБ 288'!F22+'ТАБ 289'!F21+'ТАБ 290'!F20+'ТАБ 291'!F20+'ТАБ 292'!F20+'ТАБ 293'!F20+'ТАБ 294'!F20+'ТАБ 295'!F17+'ТАБ 296'!F16+'ТАБ 297'!F22+'ТАБ 298'!F20+'ТАБ 299'!F20+'ТАБ 300'!F20+'ТАБ 301'!F20</f>
        <v>9509</v>
      </c>
      <c r="G22" s="23">
        <f>'ТАБ 287'!G22+'ТАБ 288'!G22+'ТАБ 289'!G21+'ТАБ 290'!G20+'ТАБ 291'!G20+'ТАБ 292'!G20+'ТАБ 293'!G20+'ТАБ 294'!G20+'ТАБ 295'!G17+'ТАБ 296'!G16+'ТАБ 297'!G22+'ТАБ 298'!G20+'ТАБ 299'!G20+'ТАБ 300'!G20+'ТАБ 301'!G20</f>
        <v>3726</v>
      </c>
      <c r="H22" s="23">
        <f>'ТАБ 287'!H22+'ТАБ 288'!H22+'ТАБ 289'!H21+'ТАБ 290'!H20+'ТАБ 291'!H20+'ТАБ 292'!H20+'ТАБ 293'!H20+'ТАБ 294'!H20+'ТАБ 295'!H17+'ТАБ 296'!H16+'ТАБ 297'!H22+'ТАБ 298'!H20+'ТАБ 299'!H20+'ТАБ 300'!H20+'ТАБ 301'!H20</f>
        <v>9815</v>
      </c>
      <c r="I22" s="23">
        <f>'ТАБ 287'!I22+'ТАБ 288'!I22+'ТАБ 289'!I21+'ТАБ 290'!I20+'ТАБ 291'!I20+'ТАБ 292'!I20+'ТАБ 293'!I20+'ТАБ 294'!I20+'ТАБ 295'!I17+'ТАБ 296'!I16+'ТАБ 297'!I22+'ТАБ 298'!I20+'ТАБ 299'!I20+'ТАБ 300'!I20+'ТАБ 301'!I20</f>
        <v>9852</v>
      </c>
      <c r="J22" s="23">
        <f>'ТАБ 287'!J22+'ТАБ 288'!J22+'ТАБ 289'!J21+'ТАБ 290'!J20+'ТАБ 291'!J20+'ТАБ 292'!J20+'ТАБ 293'!J20+'ТАБ 294'!J20+'ТАБ 295'!J17+'ТАБ 296'!J16+'ТАБ 297'!J22+'ТАБ 298'!J20+'ТАБ 299'!J20+'ТАБ 300'!J20+'ТАБ 301'!J20</f>
        <v>15354</v>
      </c>
      <c r="K22" s="23">
        <f>'ТАБ 287'!K22+'ТАБ 288'!K22+'ТАБ 289'!K21+'ТАБ 290'!K20+'ТАБ 291'!K20+'ТАБ 292'!K20+'ТАБ 293'!K20+'ТАБ 294'!K20+'ТАБ 295'!K17+'ТАБ 296'!K16+'ТАБ 297'!K22+'ТАБ 298'!K20+'ТАБ 299'!K20+'ТАБ 300'!K20+'ТАБ 301'!K20</f>
        <v>17603</v>
      </c>
      <c r="L22" s="23">
        <f>'ТАБ 287'!L22+'ТАБ 288'!L22+'ТАБ 289'!L21+'ТАБ 290'!L20+'ТАБ 291'!L20+'ТАБ 292'!L20+'ТАБ 293'!L20+'ТАБ 294'!L20+'ТАБ 295'!L17+'ТАБ 296'!L16+'ТАБ 297'!L22+'ТАБ 298'!L20+'ТАБ 299'!L20+'ТАБ 300'!L20+'ТАБ 301'!L20</f>
        <v>16043</v>
      </c>
      <c r="M22" s="23">
        <f>'ТАБ 287'!M22+'ТАБ 288'!M22+'ТАБ 289'!M21+'ТАБ 290'!M20+'ТАБ 291'!M20+'ТАБ 292'!M20+'ТАБ 293'!M20+'ТАБ 294'!M20+'ТАБ 295'!M17+'ТАБ 296'!M16+'ТАБ 297'!M22+'ТАБ 298'!M20+'ТАБ 299'!M20+'ТАБ 300'!M20+'ТАБ 301'!M20</f>
        <v>5275</v>
      </c>
      <c r="N22" s="23">
        <f>'ТАБ 287'!O22+'ТАБ 288'!O22+'ТАБ 289'!O21+'ТАБ 290'!O20+'ТАБ 291'!O20+'ТАБ 292'!O20+'ТАБ 293'!O20+'ТАБ 294'!O20+'ТАБ 295'!O17+'ТАБ 296'!O16+'ТАБ 297'!O22+'ТАБ 298'!O20+'ТАБ 299'!O20+'ТАБ 300'!O20+'ТАБ 301'!O20</f>
        <v>7086</v>
      </c>
      <c r="O22" s="23">
        <f>'ТАБ 287'!P22+'ТАБ 288'!P22+'ТАБ 289'!P21+'ТАБ 290'!P20+'ТАБ 291'!P20+'ТАБ 292'!P20+'ТАБ 293'!P20+'ТАБ 294'!P20+'ТАБ 295'!P17+'ТАБ 296'!P16+'ТАБ 297'!P22+'ТАБ 298'!P20+'ТАБ 299'!P20+'ТАБ 300'!P20+'ТАБ 301'!P20</f>
        <v>3138</v>
      </c>
    </row>
    <row r="23" spans="1:15" s="196" customFormat="1" ht="15" customHeight="1">
      <c r="A23" s="154">
        <v>2</v>
      </c>
      <c r="B23" s="159" t="s">
        <v>79</v>
      </c>
      <c r="C23" s="23">
        <f>'ТАБ 287'!C23+'ТАБ 288'!C23+'ТАБ 289'!C22+'ТАБ 290'!C21+'ТАБ 291'!C21+'ТАБ 292'!C21+'ТАБ 293'!C21+'ТАБ 294'!C21+'ТАБ 295'!C18+'ТАБ 296'!C17+'ТАБ 297'!C23+'ТАБ 298'!C21+'ТАБ 299'!C21+'ТАБ 300'!C21+'ТАБ 301'!C21</f>
        <v>606</v>
      </c>
      <c r="D23" s="23">
        <f>'ТАБ 287'!D23+'ТАБ 288'!D23+'ТАБ 289'!D22+'ТАБ 290'!D21+'ТАБ 291'!D21+'ТАБ 292'!D21+'ТАБ 293'!D21+'ТАБ 294'!D21+'ТАБ 295'!D18+'ТАБ 296'!D17+'ТАБ 297'!D23+'ТАБ 298'!D21+'ТАБ 299'!D21+'ТАБ 300'!D21+'ТАБ 301'!D21</f>
        <v>1024</v>
      </c>
      <c r="E23" s="23">
        <f>'ТАБ 287'!E23+'ТАБ 288'!E23+'ТАБ 289'!E22+'ТАБ 290'!E21+'ТАБ 291'!E21+'ТАБ 292'!E21+'ТАБ 293'!E21+'ТАБ 294'!E21+'ТАБ 295'!E18+'ТАБ 296'!E17+'ТАБ 297'!E23+'ТАБ 298'!E21+'ТАБ 299'!E21+'ТАБ 300'!E21+'ТАБ 301'!E21</f>
        <v>1294</v>
      </c>
      <c r="F23" s="23">
        <f>'ТАБ 287'!F23+'ТАБ 288'!F23+'ТАБ 289'!F22+'ТАБ 290'!F21+'ТАБ 291'!F21+'ТАБ 292'!F21+'ТАБ 293'!F21+'ТАБ 294'!F21+'ТАБ 295'!F18+'ТАБ 296'!F17+'ТАБ 297'!F23+'ТАБ 298'!F21+'ТАБ 299'!F21+'ТАБ 300'!F21+'ТАБ 301'!F21</f>
        <v>1461</v>
      </c>
      <c r="G23" s="23">
        <f>'ТАБ 287'!G23+'ТАБ 288'!G23+'ТАБ 289'!G22+'ТАБ 290'!G21+'ТАБ 291'!G21+'ТАБ 292'!G21+'ТАБ 293'!G21+'ТАБ 294'!G21+'ТАБ 295'!G18+'ТАБ 296'!G17+'ТАБ 297'!G23+'ТАБ 298'!G21+'ТАБ 299'!G21+'ТАБ 300'!G21+'ТАБ 301'!G21</f>
        <v>1845</v>
      </c>
      <c r="H23" s="23">
        <f>'ТАБ 287'!H23+'ТАБ 288'!H23+'ТАБ 289'!H22+'ТАБ 290'!H21+'ТАБ 291'!H21+'ТАБ 292'!H21+'ТАБ 293'!H21+'ТАБ 294'!H21+'ТАБ 295'!H18+'ТАБ 296'!H17+'ТАБ 297'!H23+'ТАБ 298'!H21+'ТАБ 299'!H21+'ТАБ 300'!H21+'ТАБ 301'!H21</f>
        <v>2420</v>
      </c>
      <c r="I23" s="23">
        <f>'ТАБ 287'!I23+'ТАБ 288'!I23+'ТАБ 289'!I22+'ТАБ 290'!I21+'ТАБ 291'!I21+'ТАБ 292'!I21+'ТАБ 293'!I21+'ТАБ 294'!I21+'ТАБ 295'!I18+'ТАБ 296'!I17+'ТАБ 297'!I23+'ТАБ 298'!I21+'ТАБ 299'!I21+'ТАБ 300'!I21+'ТАБ 301'!I21</f>
        <v>3836</v>
      </c>
      <c r="J23" s="23">
        <f>'ТАБ 287'!J23+'ТАБ 288'!J23+'ТАБ 289'!J22+'ТАБ 290'!J21+'ТАБ 291'!J21+'ТАБ 292'!J21+'ТАБ 293'!J21+'ТАБ 294'!J21+'ТАБ 295'!J18+'ТАБ 296'!J17+'ТАБ 297'!J23+'ТАБ 298'!J21+'ТАБ 299'!J21+'ТАБ 300'!J21+'ТАБ 301'!J21</f>
        <v>5824</v>
      </c>
      <c r="K23" s="23">
        <f>'ТАБ 287'!K23+'ТАБ 288'!K23+'ТАБ 289'!K22+'ТАБ 290'!K21+'ТАБ 291'!K21+'ТАБ 292'!K21+'ТАБ 293'!K21+'ТАБ 294'!K21+'ТАБ 295'!K18+'ТАБ 296'!K17+'ТАБ 297'!K23+'ТАБ 298'!K21+'ТАБ 299'!K21+'ТАБ 300'!K21+'ТАБ 301'!K21</f>
        <v>4706</v>
      </c>
      <c r="L23" s="23">
        <f>'ТАБ 287'!L23+'ТАБ 288'!L23+'ТАБ 289'!L22+'ТАБ 290'!L21+'ТАБ 291'!L21+'ТАБ 292'!L21+'ТАБ 293'!L21+'ТАБ 294'!L21+'ТАБ 295'!L18+'ТАБ 296'!L17+'ТАБ 297'!L23+'ТАБ 298'!L21+'ТАБ 299'!L21+'ТАБ 300'!L21+'ТАБ 301'!L21</f>
        <v>5325</v>
      </c>
      <c r="M23" s="23">
        <f>'ТАБ 287'!M23+'ТАБ 288'!M23+'ТАБ 289'!M22+'ТАБ 290'!M21+'ТАБ 291'!M21+'ТАБ 292'!M21+'ТАБ 293'!M21+'ТАБ 294'!M21+'ТАБ 295'!M18+'ТАБ 296'!M17+'ТАБ 297'!M23+'ТАБ 298'!M21+'ТАБ 299'!M21+'ТАБ 300'!M21+'ТАБ 301'!M21</f>
        <v>4911</v>
      </c>
      <c r="N23" s="23">
        <f>'ТАБ 287'!O23+'ТАБ 288'!O23+'ТАБ 289'!O22+'ТАБ 290'!O21+'ТАБ 291'!O21+'ТАБ 292'!O21+'ТАБ 293'!O21+'ТАБ 294'!O21+'ТАБ 295'!O18+'ТАБ 296'!O17+'ТАБ 297'!O23+'ТАБ 298'!O21+'ТАБ 299'!O21+'ТАБ 300'!O21+'ТАБ 301'!O21</f>
        <v>2919</v>
      </c>
      <c r="O23" s="23">
        <f>'ТАБ 287'!P23+'ТАБ 288'!P23+'ТАБ 289'!P22+'ТАБ 290'!P21+'ТАБ 291'!P21+'ТАБ 292'!P21+'ТАБ 293'!P21+'ТАБ 294'!P21+'ТАБ 295'!P18+'ТАБ 296'!P17+'ТАБ 297'!P23+'ТАБ 298'!P21+'ТАБ 299'!P21+'ТАБ 300'!P21+'ТАБ 301'!P21</f>
        <v>1266</v>
      </c>
    </row>
    <row r="24" spans="1:15" s="196" customFormat="1" ht="15" customHeight="1">
      <c r="A24" s="154">
        <v>3</v>
      </c>
      <c r="B24" s="159" t="s">
        <v>80</v>
      </c>
      <c r="C24" s="23" t="e">
        <f>'ТАБ 287'!C24+'ТАБ 288'!C24+'ТАБ 289'!C23+'ТАБ 290'!C22+'ТАБ 291'!C22+'ТАБ 292'!C22+'ТАБ 293'!C22+'ТАБ 294'!C22+'ТАБ 295'!#REF!+'ТАБ 296'!#REF!+'ТАБ 297'!C24+'ТАБ 298'!C22+'ТАБ 299'!C22+'ТАБ 300'!C22+'ТАБ 301'!C22</f>
        <v>#REF!</v>
      </c>
      <c r="D24" s="23" t="e">
        <f>'ТАБ 287'!D24+'ТАБ 288'!D24+'ТАБ 289'!D23+'ТАБ 290'!D22+'ТАБ 291'!D22+'ТАБ 292'!D22+'ТАБ 293'!D22+'ТАБ 294'!D22+'ТАБ 295'!#REF!+'ТАБ 296'!#REF!+'ТАБ 297'!D24+'ТАБ 298'!D22+'ТАБ 299'!D22+'ТАБ 300'!D22+'ТАБ 301'!D22</f>
        <v>#REF!</v>
      </c>
      <c r="E24" s="23" t="e">
        <f>'ТАБ 287'!E24+'ТАБ 288'!E24+'ТАБ 289'!E23+'ТАБ 290'!E22+'ТАБ 291'!E22+'ТАБ 292'!E22+'ТАБ 293'!E22+'ТАБ 294'!E22+'ТАБ 295'!#REF!+'ТАБ 296'!#REF!+'ТАБ 297'!E24+'ТАБ 298'!E22+'ТАБ 299'!E22+'ТАБ 300'!E22+'ТАБ 301'!E22</f>
        <v>#REF!</v>
      </c>
      <c r="F24" s="23" t="e">
        <f>'ТАБ 287'!F24+'ТАБ 288'!F24+'ТАБ 289'!F23+'ТАБ 290'!F22+'ТАБ 291'!F22+'ТАБ 292'!F22+'ТАБ 293'!F22+'ТАБ 294'!F22+'ТАБ 295'!#REF!+'ТАБ 296'!#REF!+'ТАБ 297'!F24+'ТАБ 298'!F22+'ТАБ 299'!F22+'ТАБ 300'!F22+'ТАБ 301'!F22</f>
        <v>#REF!</v>
      </c>
      <c r="G24" s="23" t="e">
        <f>'ТАБ 287'!G24+'ТАБ 288'!G24+'ТАБ 289'!G23+'ТАБ 290'!G22+'ТАБ 291'!G22+'ТАБ 292'!G22+'ТАБ 293'!G22+'ТАБ 294'!G22+'ТАБ 295'!#REF!+'ТАБ 296'!#REF!+'ТАБ 297'!G24+'ТАБ 298'!G22+'ТАБ 299'!G22+'ТАБ 300'!G22+'ТАБ 301'!G22</f>
        <v>#REF!</v>
      </c>
      <c r="H24" s="23" t="e">
        <f>'ТАБ 287'!H24+'ТАБ 288'!H24+'ТАБ 289'!H23+'ТАБ 290'!H22+'ТАБ 291'!H22+'ТАБ 292'!H22+'ТАБ 293'!H22+'ТАБ 294'!H22+'ТАБ 295'!#REF!+'ТАБ 296'!#REF!+'ТАБ 297'!H24+'ТАБ 298'!H22+'ТАБ 299'!H22+'ТАБ 300'!H22+'ТАБ 301'!H22</f>
        <v>#REF!</v>
      </c>
      <c r="I24" s="23" t="e">
        <f>'ТАБ 287'!I24+'ТАБ 288'!I24+'ТАБ 289'!I23+'ТАБ 290'!I22+'ТАБ 291'!I22+'ТАБ 292'!I22+'ТАБ 293'!I22+'ТАБ 294'!I22+'ТАБ 295'!#REF!+'ТАБ 296'!#REF!+'ТАБ 297'!I24+'ТАБ 298'!I22+'ТАБ 299'!I22+'ТАБ 300'!I22+'ТАБ 301'!I22</f>
        <v>#REF!</v>
      </c>
      <c r="J24" s="23" t="e">
        <f>'ТАБ 287'!J24+'ТАБ 288'!J24+'ТАБ 289'!J23+'ТАБ 290'!J22+'ТАБ 291'!J22+'ТАБ 292'!J22+'ТАБ 293'!J22+'ТАБ 294'!J22+'ТАБ 295'!#REF!+'ТАБ 296'!#REF!+'ТАБ 297'!J24+'ТАБ 298'!J22+'ТАБ 299'!J22+'ТАБ 300'!J22+'ТАБ 301'!J22</f>
        <v>#REF!</v>
      </c>
      <c r="K24" s="23" t="e">
        <f>'ТАБ 287'!K24+'ТАБ 288'!K24+'ТАБ 289'!K23+'ТАБ 290'!K22+'ТАБ 291'!K22+'ТАБ 292'!K22+'ТАБ 293'!K22+'ТАБ 294'!K22+'ТАБ 295'!#REF!+'ТАБ 296'!#REF!+'ТАБ 297'!K24+'ТАБ 298'!K22+'ТАБ 299'!K22+'ТАБ 300'!K22+'ТАБ 301'!K22</f>
        <v>#REF!</v>
      </c>
      <c r="L24" s="23" t="e">
        <f>'ТАБ 287'!L24+'ТАБ 288'!L24+'ТАБ 289'!L23+'ТАБ 290'!L22+'ТАБ 291'!L22+'ТАБ 292'!L22+'ТАБ 293'!L22+'ТАБ 294'!L22+'ТАБ 295'!#REF!+'ТАБ 296'!#REF!+'ТАБ 297'!L24+'ТАБ 298'!L22+'ТАБ 299'!L22+'ТАБ 300'!L22+'ТАБ 301'!L22</f>
        <v>#REF!</v>
      </c>
      <c r="M24" s="23" t="e">
        <f>'ТАБ 287'!M24+'ТАБ 288'!M24+'ТАБ 289'!M23+'ТАБ 290'!M22+'ТАБ 291'!M22+'ТАБ 292'!M22+'ТАБ 293'!M22+'ТАБ 294'!M22+'ТАБ 295'!#REF!+'ТАБ 296'!#REF!+'ТАБ 297'!M24+'ТАБ 298'!M22+'ТАБ 299'!M22+'ТАБ 300'!M22+'ТАБ 301'!M22</f>
        <v>#REF!</v>
      </c>
      <c r="N24" s="23" t="e">
        <f>'ТАБ 287'!O24+'ТАБ 288'!O24+'ТАБ 289'!O23+'ТАБ 290'!O22+'ТАБ 291'!O22+'ТАБ 292'!O22+'ТАБ 293'!O22+'ТАБ 294'!O22+'ТАБ 295'!#REF!+'ТАБ 296'!#REF!+'ТАБ 297'!O24+'ТАБ 298'!O22+'ТАБ 299'!O22+'ТАБ 300'!O22+'ТАБ 301'!O22</f>
        <v>#REF!</v>
      </c>
      <c r="O24" s="23" t="e">
        <f>'ТАБ 287'!P24+'ТАБ 288'!P24+'ТАБ 289'!P23+'ТАБ 290'!P22+'ТАБ 291'!P22+'ТАБ 292'!P22+'ТАБ 293'!P22+'ТАБ 294'!P22+'ТАБ 295'!#REF!+'ТАБ 296'!#REF!+'ТАБ 297'!P24+'ТАБ 298'!P22+'ТАБ 299'!P22+'ТАБ 300'!P22+'ТАБ 301'!P22</f>
        <v>#REF!</v>
      </c>
    </row>
    <row r="25" spans="1:15" s="196" customFormat="1" ht="15" customHeight="1">
      <c r="A25" s="154">
        <v>4</v>
      </c>
      <c r="B25" s="155" t="s">
        <v>81</v>
      </c>
      <c r="C25" s="23" t="e">
        <f>'ТАБ 287'!C25+'ТАБ 288'!C25+'ТАБ 289'!C24+'ТАБ 290'!C23+'ТАБ 291'!C23+'ТАБ 292'!C23+'ТАБ 293'!C23+'ТАБ 294'!C23+'ТАБ 295'!#REF!+'ТАБ 296'!#REF!+'ТАБ 297'!C25+'ТАБ 298'!C23+'ТАБ 299'!C23+'ТАБ 300'!C23+'ТАБ 301'!C23</f>
        <v>#REF!</v>
      </c>
      <c r="D25" s="23" t="e">
        <f>'ТАБ 287'!D25+'ТАБ 288'!D25+'ТАБ 289'!D24+'ТАБ 290'!D23+'ТАБ 291'!D23+'ТАБ 292'!D23+'ТАБ 293'!D23+'ТАБ 294'!D23+'ТАБ 295'!#REF!+'ТАБ 296'!#REF!+'ТАБ 297'!D25+'ТАБ 298'!D23+'ТАБ 299'!D23+'ТАБ 300'!D23+'ТАБ 301'!D23</f>
        <v>#REF!</v>
      </c>
      <c r="E25" s="23" t="e">
        <f>'ТАБ 287'!E25+'ТАБ 288'!E25+'ТАБ 289'!E24+'ТАБ 290'!E23+'ТАБ 291'!E23+'ТАБ 292'!E23+'ТАБ 293'!E23+'ТАБ 294'!E23+'ТАБ 295'!#REF!+'ТАБ 296'!#REF!+'ТАБ 297'!E25+'ТАБ 298'!E23+'ТАБ 299'!E23+'ТАБ 300'!E23+'ТАБ 301'!E23</f>
        <v>#REF!</v>
      </c>
      <c r="F25" s="23" t="e">
        <f>'ТАБ 287'!F25+'ТАБ 288'!F25+'ТАБ 289'!F24+'ТАБ 290'!F23+'ТАБ 291'!F23+'ТАБ 292'!F23+'ТАБ 293'!F23+'ТАБ 294'!F23+'ТАБ 295'!#REF!+'ТАБ 296'!#REF!+'ТАБ 297'!F25+'ТАБ 298'!F23+'ТАБ 299'!F23+'ТАБ 300'!F23+'ТАБ 301'!F23</f>
        <v>#REF!</v>
      </c>
      <c r="G25" s="23" t="e">
        <f>'ТАБ 287'!G25+'ТАБ 288'!G25+'ТАБ 289'!G24+'ТАБ 290'!G23+'ТАБ 291'!G23+'ТАБ 292'!G23+'ТАБ 293'!G23+'ТАБ 294'!G23+'ТАБ 295'!#REF!+'ТАБ 296'!#REF!+'ТАБ 297'!G25+'ТАБ 298'!G23+'ТАБ 299'!G23+'ТАБ 300'!G23+'ТАБ 301'!G23</f>
        <v>#REF!</v>
      </c>
      <c r="H25" s="23" t="e">
        <f>'ТАБ 287'!H25+'ТАБ 288'!H25+'ТАБ 289'!H24+'ТАБ 290'!H23+'ТАБ 291'!H23+'ТАБ 292'!H23+'ТАБ 293'!H23+'ТАБ 294'!H23+'ТАБ 295'!#REF!+'ТАБ 296'!#REF!+'ТАБ 297'!H25+'ТАБ 298'!H23+'ТАБ 299'!H23+'ТАБ 300'!H23+'ТАБ 301'!H23</f>
        <v>#REF!</v>
      </c>
      <c r="I25" s="23" t="e">
        <f>'ТАБ 287'!I25+'ТАБ 288'!I25+'ТАБ 289'!I24+'ТАБ 290'!I23+'ТАБ 291'!I23+'ТАБ 292'!I23+'ТАБ 293'!I23+'ТАБ 294'!I23+'ТАБ 295'!#REF!+'ТАБ 296'!#REF!+'ТАБ 297'!I25+'ТАБ 298'!I23+'ТАБ 299'!I23+'ТАБ 300'!I23+'ТАБ 301'!I23</f>
        <v>#REF!</v>
      </c>
      <c r="J25" s="23" t="e">
        <f>'ТАБ 287'!J25+'ТАБ 288'!J25+'ТАБ 289'!J24+'ТАБ 290'!J23+'ТАБ 291'!J23+'ТАБ 292'!J23+'ТАБ 293'!J23+'ТАБ 294'!J23+'ТАБ 295'!#REF!+'ТАБ 296'!#REF!+'ТАБ 297'!J25+'ТАБ 298'!J23+'ТАБ 299'!J23+'ТАБ 300'!J23+'ТАБ 301'!J23</f>
        <v>#REF!</v>
      </c>
      <c r="K25" s="23" t="e">
        <f>'ТАБ 287'!K25+'ТАБ 288'!K25+'ТАБ 289'!K24+'ТАБ 290'!K23+'ТАБ 291'!K23+'ТАБ 292'!K23+'ТАБ 293'!K23+'ТАБ 294'!K23+'ТАБ 295'!#REF!+'ТАБ 296'!#REF!+'ТАБ 297'!K25+'ТАБ 298'!K23+'ТАБ 299'!K23+'ТАБ 300'!K23+'ТАБ 301'!K23</f>
        <v>#REF!</v>
      </c>
      <c r="L25" s="23" t="e">
        <f>'ТАБ 287'!L25+'ТАБ 288'!L25+'ТАБ 289'!L24+'ТАБ 290'!L23+'ТАБ 291'!L23+'ТАБ 292'!L23+'ТАБ 293'!L23+'ТАБ 294'!L23+'ТАБ 295'!#REF!+'ТАБ 296'!#REF!+'ТАБ 297'!L25+'ТАБ 298'!L23+'ТАБ 299'!L23+'ТАБ 300'!L23+'ТАБ 301'!L23</f>
        <v>#REF!</v>
      </c>
      <c r="M25" s="23" t="e">
        <f>'ТАБ 287'!M25+'ТАБ 288'!M25+'ТАБ 289'!M24+'ТАБ 290'!M23+'ТАБ 291'!M23+'ТАБ 292'!M23+'ТАБ 293'!M23+'ТАБ 294'!M23+'ТАБ 295'!#REF!+'ТАБ 296'!#REF!+'ТАБ 297'!M25+'ТАБ 298'!M23+'ТАБ 299'!M23+'ТАБ 300'!M23+'ТАБ 301'!M23</f>
        <v>#REF!</v>
      </c>
      <c r="N25" s="23" t="e">
        <f>'ТАБ 287'!O25+'ТАБ 288'!O25+'ТАБ 289'!O24+'ТАБ 290'!O23+'ТАБ 291'!O23+'ТАБ 292'!O23+'ТАБ 293'!O23+'ТАБ 294'!O23+'ТАБ 295'!#REF!+'ТАБ 296'!#REF!+'ТАБ 297'!O25+'ТАБ 298'!O23+'ТАБ 299'!O23+'ТАБ 300'!O23+'ТАБ 301'!O23</f>
        <v>#REF!</v>
      </c>
      <c r="O25" s="23" t="e">
        <f>'ТАБ 287'!P25+'ТАБ 288'!P25+'ТАБ 289'!P24+'ТАБ 290'!P23+'ТАБ 291'!P23+'ТАБ 292'!P23+'ТАБ 293'!P23+'ТАБ 294'!P23+'ТАБ 295'!#REF!+'ТАБ 296'!#REF!+'ТАБ 297'!P25+'ТАБ 298'!P23+'ТАБ 299'!P23+'ТАБ 300'!P23+'ТАБ 301'!P23</f>
        <v>#REF!</v>
      </c>
    </row>
    <row r="26" spans="1:15" s="196" customFormat="1" ht="15" customHeight="1">
      <c r="A26" s="154">
        <v>5</v>
      </c>
      <c r="B26" s="155" t="s">
        <v>82</v>
      </c>
      <c r="C26" s="23" t="e">
        <f>'ТАБ 287'!C26+'ТАБ 288'!C26+'ТАБ 289'!C25+'ТАБ 290'!C24+'ТАБ 291'!C24+'ТАБ 292'!#REF!+'ТАБ 293'!#REF!+'ТАБ 294'!#REF!+'ТАБ 295'!#REF!+'ТАБ 296'!#REF!+'ТАБ 297'!C26+'ТАБ 298'!C24+'ТАБ 299'!C24+'ТАБ 300'!C24+'ТАБ 301'!C24</f>
        <v>#REF!</v>
      </c>
      <c r="D26" s="23" t="e">
        <f>'ТАБ 287'!D26+'ТАБ 288'!D26+'ТАБ 289'!D25+'ТАБ 290'!D24+'ТАБ 291'!D24+'ТАБ 292'!#REF!+'ТАБ 293'!#REF!+'ТАБ 294'!#REF!+'ТАБ 295'!#REF!+'ТАБ 296'!#REF!+'ТАБ 297'!D26+'ТАБ 298'!D24+'ТАБ 299'!D24+'ТАБ 300'!D24+'ТАБ 301'!D24</f>
        <v>#REF!</v>
      </c>
      <c r="E26" s="23" t="e">
        <f>'ТАБ 287'!E26+'ТАБ 288'!E26+'ТАБ 289'!E25+'ТАБ 290'!E24+'ТАБ 291'!E24+'ТАБ 292'!#REF!+'ТАБ 293'!#REF!+'ТАБ 294'!#REF!+'ТАБ 295'!#REF!+'ТАБ 296'!#REF!+'ТАБ 297'!E26+'ТАБ 298'!E24+'ТАБ 299'!E24+'ТАБ 300'!E24+'ТАБ 301'!E24</f>
        <v>#REF!</v>
      </c>
      <c r="F26" s="23" t="e">
        <f>'ТАБ 287'!F26+'ТАБ 288'!F26+'ТАБ 289'!F25+'ТАБ 290'!F24+'ТАБ 291'!F24+'ТАБ 292'!#REF!+'ТАБ 293'!#REF!+'ТАБ 294'!#REF!+'ТАБ 295'!#REF!+'ТАБ 296'!#REF!+'ТАБ 297'!F26+'ТАБ 298'!F24+'ТАБ 299'!F24+'ТАБ 300'!F24+'ТАБ 301'!F24</f>
        <v>#REF!</v>
      </c>
      <c r="G26" s="23" t="e">
        <f>'ТАБ 287'!G26+'ТАБ 288'!G26+'ТАБ 289'!G25+'ТАБ 290'!G24+'ТАБ 291'!G24+'ТАБ 292'!#REF!+'ТАБ 293'!#REF!+'ТАБ 294'!#REF!+'ТАБ 295'!#REF!+'ТАБ 296'!#REF!+'ТАБ 297'!G26+'ТАБ 298'!G24+'ТАБ 299'!G24+'ТАБ 300'!G24+'ТАБ 301'!G24</f>
        <v>#REF!</v>
      </c>
      <c r="H26" s="23" t="e">
        <f>'ТАБ 287'!H26+'ТАБ 288'!H26+'ТАБ 289'!H25+'ТАБ 290'!H24+'ТАБ 291'!H24+'ТАБ 292'!#REF!+'ТАБ 293'!#REF!+'ТАБ 294'!#REF!+'ТАБ 295'!#REF!+'ТАБ 296'!#REF!+'ТАБ 297'!H26+'ТАБ 298'!H24+'ТАБ 299'!H24+'ТАБ 300'!H24+'ТАБ 301'!H24</f>
        <v>#REF!</v>
      </c>
      <c r="I26" s="23" t="e">
        <f>'ТАБ 287'!I26+'ТАБ 288'!I26+'ТАБ 289'!I25+'ТАБ 290'!I24+'ТАБ 291'!I24+'ТАБ 292'!#REF!+'ТАБ 293'!#REF!+'ТАБ 294'!#REF!+'ТАБ 295'!#REF!+'ТАБ 296'!#REF!+'ТАБ 297'!I26+'ТАБ 298'!I24+'ТАБ 299'!I24+'ТАБ 300'!I24+'ТАБ 301'!I24</f>
        <v>#REF!</v>
      </c>
      <c r="J26" s="23" t="e">
        <f>'ТАБ 287'!J26+'ТАБ 288'!J26+'ТАБ 289'!J25+'ТАБ 290'!J24+'ТАБ 291'!J24+'ТАБ 292'!#REF!+'ТАБ 293'!#REF!+'ТАБ 294'!#REF!+'ТАБ 295'!#REF!+'ТАБ 296'!#REF!+'ТАБ 297'!J26+'ТАБ 298'!J24+'ТАБ 299'!J24+'ТАБ 300'!J24+'ТАБ 301'!J24</f>
        <v>#REF!</v>
      </c>
      <c r="K26" s="23" t="e">
        <f>'ТАБ 287'!K26+'ТАБ 288'!K26+'ТАБ 289'!K25+'ТАБ 290'!K24+'ТАБ 291'!K24+'ТАБ 292'!#REF!+'ТАБ 293'!#REF!+'ТАБ 294'!#REF!+'ТАБ 295'!#REF!+'ТАБ 296'!#REF!+'ТАБ 297'!K26+'ТАБ 298'!K24+'ТАБ 299'!K24+'ТАБ 300'!K24+'ТАБ 301'!K24</f>
        <v>#REF!</v>
      </c>
      <c r="L26" s="23" t="e">
        <f>'ТАБ 287'!L26+'ТАБ 288'!L26+'ТАБ 289'!L25+'ТАБ 290'!L24+'ТАБ 291'!L24+'ТАБ 292'!#REF!+'ТАБ 293'!#REF!+'ТАБ 294'!#REF!+'ТАБ 295'!#REF!+'ТАБ 296'!#REF!+'ТАБ 297'!L26+'ТАБ 298'!L24+'ТАБ 299'!L24+'ТАБ 300'!L24+'ТАБ 301'!L24</f>
        <v>#REF!</v>
      </c>
      <c r="M26" s="23" t="e">
        <f>'ТАБ 287'!M26+'ТАБ 288'!M26+'ТАБ 289'!M25+'ТАБ 290'!M24+'ТАБ 291'!M24+'ТАБ 292'!#REF!+'ТАБ 293'!#REF!+'ТАБ 294'!#REF!+'ТАБ 295'!#REF!+'ТАБ 296'!#REF!+'ТАБ 297'!M26+'ТАБ 298'!M24+'ТАБ 299'!M24+'ТАБ 300'!M24+'ТАБ 301'!M24</f>
        <v>#REF!</v>
      </c>
      <c r="N26" s="23" t="e">
        <f>'ТАБ 287'!O26+'ТАБ 288'!O26+'ТАБ 289'!O25+'ТАБ 290'!O24+'ТАБ 291'!O24+'ТАБ 292'!#REF!+'ТАБ 293'!#REF!+'ТАБ 294'!#REF!+'ТАБ 295'!#REF!+'ТАБ 296'!#REF!+'ТАБ 297'!O26+'ТАБ 298'!O24+'ТАБ 299'!O24+'ТАБ 300'!O24+'ТАБ 301'!O24</f>
        <v>#REF!</v>
      </c>
      <c r="O26" s="23" t="e">
        <f>'ТАБ 287'!P26+'ТАБ 288'!P26+'ТАБ 289'!P25+'ТАБ 290'!P24+'ТАБ 291'!P24+'ТАБ 292'!#REF!+'ТАБ 293'!#REF!+'ТАБ 294'!#REF!+'ТАБ 295'!#REF!+'ТАБ 296'!#REF!+'ТАБ 297'!P26+'ТАБ 298'!P24+'ТАБ 299'!P24+'ТАБ 300'!P24+'ТАБ 301'!P24</f>
        <v>#REF!</v>
      </c>
    </row>
    <row r="27" spans="1:15" s="196" customFormat="1" ht="15" customHeight="1">
      <c r="A27" s="154">
        <v>6</v>
      </c>
      <c r="B27" s="159" t="s">
        <v>76</v>
      </c>
      <c r="C27" s="23" t="e">
        <f>'ТАБ 287'!C27+'ТАБ 288'!C27+'ТАБ 289'!C26+'ТАБ 290'!C25+'ТАБ 291'!C25+'ТАБ 292'!C24+'ТАБ 293'!C24+'ТАБ 294'!C24+'ТАБ 295'!C19+'ТАБ 296'!#REF!+'ТАБ 297'!C27+'ТАБ 298'!C25+'ТАБ 299'!C25+'ТАБ 300'!C25+'ТАБ 301'!C25</f>
        <v>#REF!</v>
      </c>
      <c r="D27" s="23" t="e">
        <f>'ТАБ 287'!D27+'ТАБ 288'!D27+'ТАБ 289'!D26+'ТАБ 290'!D25+'ТАБ 291'!D25+'ТАБ 292'!D24+'ТАБ 293'!D24+'ТАБ 294'!D24+'ТАБ 295'!D19+'ТАБ 296'!#REF!+'ТАБ 297'!D27+'ТАБ 298'!D25+'ТАБ 299'!D25+'ТАБ 300'!D25+'ТАБ 301'!D25</f>
        <v>#REF!</v>
      </c>
      <c r="E27" s="23" t="e">
        <f>'ТАБ 287'!E27+'ТАБ 288'!E27+'ТАБ 289'!E26+'ТАБ 290'!E25+'ТАБ 291'!E25+'ТАБ 292'!E24+'ТАБ 293'!E24+'ТАБ 294'!E24+'ТАБ 295'!E19+'ТАБ 296'!#REF!+'ТАБ 297'!E27+'ТАБ 298'!E25+'ТАБ 299'!E25+'ТАБ 300'!E25+'ТАБ 301'!E25</f>
        <v>#REF!</v>
      </c>
      <c r="F27" s="23" t="e">
        <f>'ТАБ 287'!F27+'ТАБ 288'!F27+'ТАБ 289'!F26+'ТАБ 290'!F25+'ТАБ 291'!F25+'ТАБ 292'!F24+'ТАБ 293'!F24+'ТАБ 294'!F24+'ТАБ 295'!F19+'ТАБ 296'!#REF!+'ТАБ 297'!F27+'ТАБ 298'!F25+'ТАБ 299'!F25+'ТАБ 300'!F25+'ТАБ 301'!F25</f>
        <v>#REF!</v>
      </c>
      <c r="G27" s="23" t="e">
        <f>'ТАБ 287'!G27+'ТАБ 288'!G27+'ТАБ 289'!G26+'ТАБ 290'!G25+'ТАБ 291'!G25+'ТАБ 292'!G24+'ТАБ 293'!G24+'ТАБ 294'!G24+'ТАБ 295'!G19+'ТАБ 296'!#REF!+'ТАБ 297'!G27+'ТАБ 298'!G25+'ТАБ 299'!G25+'ТАБ 300'!G25+'ТАБ 301'!G25</f>
        <v>#REF!</v>
      </c>
      <c r="H27" s="23" t="e">
        <f>'ТАБ 287'!H27+'ТАБ 288'!H27+'ТАБ 289'!H26+'ТАБ 290'!H25+'ТАБ 291'!H25+'ТАБ 292'!H24+'ТАБ 293'!H24+'ТАБ 294'!H24+'ТАБ 295'!H19+'ТАБ 296'!#REF!+'ТАБ 297'!H27+'ТАБ 298'!H25+'ТАБ 299'!H25+'ТАБ 300'!H25+'ТАБ 301'!H25</f>
        <v>#REF!</v>
      </c>
      <c r="I27" s="23" t="e">
        <f>'ТАБ 287'!I27+'ТАБ 288'!I27+'ТАБ 289'!I26+'ТАБ 290'!I25+'ТАБ 291'!I25+'ТАБ 292'!I24+'ТАБ 293'!I24+'ТАБ 294'!I24+'ТАБ 295'!I19+'ТАБ 296'!#REF!+'ТАБ 297'!I27+'ТАБ 298'!I25+'ТАБ 299'!I25+'ТАБ 300'!I25+'ТАБ 301'!I25</f>
        <v>#REF!</v>
      </c>
      <c r="J27" s="23" t="e">
        <f>'ТАБ 287'!J27+'ТАБ 288'!J27+'ТАБ 289'!J26+'ТАБ 290'!J25+'ТАБ 291'!J25+'ТАБ 292'!J24+'ТАБ 293'!J24+'ТАБ 294'!J24+'ТАБ 295'!J19+'ТАБ 296'!#REF!+'ТАБ 297'!J27+'ТАБ 298'!J25+'ТАБ 299'!J25+'ТАБ 300'!J25+'ТАБ 301'!J25</f>
        <v>#REF!</v>
      </c>
      <c r="K27" s="23" t="e">
        <f>'ТАБ 287'!K27+'ТАБ 288'!K27+'ТАБ 289'!K26+'ТАБ 290'!K25+'ТАБ 291'!K25+'ТАБ 292'!K24+'ТАБ 293'!K24+'ТАБ 294'!K24+'ТАБ 295'!K19+'ТАБ 296'!#REF!+'ТАБ 297'!K27+'ТАБ 298'!K25+'ТАБ 299'!K25+'ТАБ 300'!K25+'ТАБ 301'!K25</f>
        <v>#REF!</v>
      </c>
      <c r="L27" s="23" t="e">
        <f>'ТАБ 287'!L27+'ТАБ 288'!L27+'ТАБ 289'!L26+'ТАБ 290'!L25+'ТАБ 291'!L25+'ТАБ 292'!L24+'ТАБ 293'!L24+'ТАБ 294'!L24+'ТАБ 295'!L19+'ТАБ 296'!#REF!+'ТАБ 297'!L27+'ТАБ 298'!L25+'ТАБ 299'!L25+'ТАБ 300'!L25+'ТАБ 301'!L25</f>
        <v>#REF!</v>
      </c>
      <c r="M27" s="23" t="e">
        <f>'ТАБ 287'!M27+'ТАБ 288'!M27+'ТАБ 289'!M26+'ТАБ 290'!M25+'ТАБ 291'!M25+'ТАБ 292'!M24+'ТАБ 293'!M24+'ТАБ 294'!M24+'ТАБ 295'!M19+'ТАБ 296'!#REF!+'ТАБ 297'!M27+'ТАБ 298'!M25+'ТАБ 299'!M25+'ТАБ 300'!M25+'ТАБ 301'!M25</f>
        <v>#REF!</v>
      </c>
      <c r="N27" s="23" t="e">
        <f>'ТАБ 287'!O27+'ТАБ 288'!O27+'ТАБ 289'!O26+'ТАБ 290'!O25+'ТАБ 291'!O25+'ТАБ 292'!O24+'ТАБ 293'!O24+'ТАБ 294'!O24+'ТАБ 295'!O19+'ТАБ 296'!#REF!+'ТАБ 297'!O27+'ТАБ 298'!O25+'ТАБ 299'!O25+'ТАБ 300'!O25+'ТАБ 301'!O25</f>
        <v>#REF!</v>
      </c>
      <c r="O27" s="23" t="e">
        <f>'ТАБ 287'!P27+'ТАБ 288'!P27+'ТАБ 289'!P26+'ТАБ 290'!P25+'ТАБ 291'!P25+'ТАБ 292'!P24+'ТАБ 293'!P24+'ТАБ 294'!P24+'ТАБ 295'!P19+'ТАБ 296'!#REF!+'ТАБ 297'!P27+'ТАБ 298'!P25+'ТАБ 299'!P25+'ТАБ 300'!P25+'ТАБ 301'!P25</f>
        <v>#REF!</v>
      </c>
    </row>
    <row r="28" spans="1:15" s="196" customFormat="1" ht="24.75" customHeight="1">
      <c r="A28" s="154">
        <v>7</v>
      </c>
      <c r="B28" s="155" t="s">
        <v>77</v>
      </c>
      <c r="C28" s="23" t="e">
        <f>'ТАБ 287'!C28+'ТАБ 288'!C28+'ТАБ 289'!#REF!+'ТАБ 290'!#REF!+'ТАБ 291'!#REF!+'ТАБ 292'!#REF!+'ТАБ 293'!#REF!+'ТАБ 294'!#REF!+'ТАБ 295'!#REF!+'ТАБ 296'!#REF!+'ТАБ 297'!C28+'ТАБ 298'!#REF!+'ТАБ 299'!#REF!+'ТАБ 300'!#REF!+'ТАБ 301'!#REF!</f>
        <v>#REF!</v>
      </c>
      <c r="D28" s="23" t="e">
        <f>'ТАБ 287'!D28+'ТАБ 288'!D28+'ТАБ 289'!#REF!+'ТАБ 290'!#REF!+'ТАБ 291'!#REF!+'ТАБ 292'!#REF!+'ТАБ 293'!#REF!+'ТАБ 294'!#REF!+'ТАБ 295'!#REF!+'ТАБ 296'!#REF!+'ТАБ 297'!D28+'ТАБ 298'!#REF!+'ТАБ 299'!#REF!+'ТАБ 300'!#REF!+'ТАБ 301'!#REF!</f>
        <v>#REF!</v>
      </c>
      <c r="E28" s="23" t="e">
        <f>'ТАБ 287'!E28+'ТАБ 288'!E28+'ТАБ 289'!#REF!+'ТАБ 290'!#REF!+'ТАБ 291'!#REF!+'ТАБ 292'!#REF!+'ТАБ 293'!#REF!+'ТАБ 294'!#REF!+'ТАБ 295'!#REF!+'ТАБ 296'!#REF!+'ТАБ 297'!E28+'ТАБ 298'!#REF!+'ТАБ 299'!#REF!+'ТАБ 300'!#REF!+'ТАБ 301'!#REF!</f>
        <v>#REF!</v>
      </c>
      <c r="F28" s="23" t="e">
        <f>'ТАБ 287'!F28+'ТАБ 288'!F28+'ТАБ 289'!#REF!+'ТАБ 290'!#REF!+'ТАБ 291'!#REF!+'ТАБ 292'!#REF!+'ТАБ 293'!#REF!+'ТАБ 294'!#REF!+'ТАБ 295'!#REF!+'ТАБ 296'!#REF!+'ТАБ 297'!F28+'ТАБ 298'!#REF!+'ТАБ 299'!#REF!+'ТАБ 300'!#REF!+'ТАБ 301'!#REF!</f>
        <v>#REF!</v>
      </c>
      <c r="G28" s="23" t="e">
        <f>'ТАБ 287'!G28+'ТАБ 288'!G28+'ТАБ 289'!#REF!+'ТАБ 290'!#REF!+'ТАБ 291'!#REF!+'ТАБ 292'!#REF!+'ТАБ 293'!#REF!+'ТАБ 294'!#REF!+'ТАБ 295'!#REF!+'ТАБ 296'!#REF!+'ТАБ 297'!G28+'ТАБ 298'!#REF!+'ТАБ 299'!#REF!+'ТАБ 300'!#REF!+'ТАБ 301'!#REF!</f>
        <v>#REF!</v>
      </c>
      <c r="H28" s="23" t="e">
        <f>'ТАБ 287'!H28+'ТАБ 288'!H28+'ТАБ 289'!#REF!+'ТАБ 290'!#REF!+'ТАБ 291'!#REF!+'ТАБ 292'!#REF!+'ТАБ 293'!#REF!+'ТАБ 294'!#REF!+'ТАБ 295'!#REF!+'ТАБ 296'!#REF!+'ТАБ 297'!H28+'ТАБ 298'!#REF!+'ТАБ 299'!#REF!+'ТАБ 300'!#REF!+'ТАБ 301'!#REF!</f>
        <v>#REF!</v>
      </c>
      <c r="I28" s="23" t="e">
        <f>'ТАБ 287'!I28+'ТАБ 288'!I28+'ТАБ 289'!#REF!+'ТАБ 290'!#REF!+'ТАБ 291'!#REF!+'ТАБ 292'!#REF!+'ТАБ 293'!#REF!+'ТАБ 294'!#REF!+'ТАБ 295'!#REF!+'ТАБ 296'!#REF!+'ТАБ 297'!I28+'ТАБ 298'!#REF!+'ТАБ 299'!#REF!+'ТАБ 300'!#REF!+'ТАБ 301'!#REF!</f>
        <v>#REF!</v>
      </c>
      <c r="J28" s="23" t="e">
        <f>'ТАБ 287'!J28+'ТАБ 288'!J28+'ТАБ 289'!#REF!+'ТАБ 290'!#REF!+'ТАБ 291'!#REF!+'ТАБ 292'!#REF!+'ТАБ 293'!#REF!+'ТАБ 294'!#REF!+'ТАБ 295'!#REF!+'ТАБ 296'!#REF!+'ТАБ 297'!J28+'ТАБ 298'!#REF!+'ТАБ 299'!#REF!+'ТАБ 300'!#REF!+'ТАБ 301'!#REF!</f>
        <v>#REF!</v>
      </c>
      <c r="K28" s="23" t="e">
        <f>'ТАБ 287'!K28+'ТАБ 288'!K28+'ТАБ 289'!#REF!+'ТАБ 290'!#REF!+'ТАБ 291'!#REF!+'ТАБ 292'!#REF!+'ТАБ 293'!#REF!+'ТАБ 294'!#REF!+'ТАБ 295'!#REF!+'ТАБ 296'!#REF!+'ТАБ 297'!K28+'ТАБ 298'!#REF!+'ТАБ 299'!#REF!+'ТАБ 300'!#REF!+'ТАБ 301'!#REF!</f>
        <v>#REF!</v>
      </c>
      <c r="L28" s="23" t="e">
        <f>'ТАБ 287'!L28+'ТАБ 288'!L28+'ТАБ 289'!#REF!+'ТАБ 290'!#REF!+'ТАБ 291'!#REF!+'ТАБ 292'!#REF!+'ТАБ 293'!#REF!+'ТАБ 294'!#REF!+'ТАБ 295'!#REF!+'ТАБ 296'!#REF!+'ТАБ 297'!L28+'ТАБ 298'!#REF!+'ТАБ 299'!#REF!+'ТАБ 300'!#REF!+'ТАБ 301'!#REF!</f>
        <v>#REF!</v>
      </c>
      <c r="M28" s="23" t="e">
        <f>'ТАБ 287'!M28+'ТАБ 288'!M28+'ТАБ 289'!#REF!+'ТАБ 290'!#REF!+'ТАБ 291'!#REF!+'ТАБ 292'!#REF!+'ТАБ 293'!#REF!+'ТАБ 294'!#REF!+'ТАБ 295'!#REF!+'ТАБ 296'!#REF!+'ТАБ 297'!M28+'ТАБ 298'!#REF!+'ТАБ 299'!#REF!+'ТАБ 300'!#REF!+'ТАБ 301'!#REF!</f>
        <v>#REF!</v>
      </c>
      <c r="N28" s="23" t="e">
        <f>'ТАБ 287'!O28+'ТАБ 288'!O28+'ТАБ 289'!#REF!+'ТАБ 290'!#REF!+'ТАБ 291'!#REF!+'ТАБ 292'!#REF!+'ТАБ 293'!#REF!+'ТАБ 294'!#REF!+'ТАБ 295'!#REF!+'ТАБ 296'!#REF!+'ТАБ 297'!O28+'ТАБ 298'!#REF!+'ТАБ 299'!#REF!+'ТАБ 300'!#REF!+'ТАБ 301'!#REF!</f>
        <v>#REF!</v>
      </c>
      <c r="O28" s="23" t="e">
        <f>'ТАБ 287'!P28+'ТАБ 288'!P28+'ТАБ 289'!#REF!+'ТАБ 290'!#REF!+'ТАБ 291'!#REF!+'ТАБ 292'!#REF!+'ТАБ 293'!#REF!+'ТАБ 294'!#REF!+'ТАБ 295'!#REF!+'ТАБ 296'!#REF!+'ТАБ 297'!P28+'ТАБ 298'!#REF!+'ТАБ 299'!#REF!+'ТАБ 300'!#REF!+'ТАБ 301'!#REF!</f>
        <v>#REF!</v>
      </c>
    </row>
    <row r="29" spans="1:15" s="196" customFormat="1" ht="15" customHeight="1">
      <c r="A29" s="154">
        <v>8</v>
      </c>
      <c r="B29" s="155" t="s">
        <v>75</v>
      </c>
      <c r="C29" s="23" t="e">
        <f>'ТАБ 287'!C29+'ТАБ 288'!C29+'ТАБ 289'!#REF!+'ТАБ 290'!#REF!+'ТАБ 291'!#REF!+'ТАБ 292'!C25+'ТАБ 293'!C25+'ТАБ 294'!C25+'ТАБ 295'!#REF!+'ТАБ 296'!#REF!+'ТАБ 297'!C29+'ТАБ 298'!#REF!+'ТАБ 299'!#REF!+'ТАБ 300'!#REF!+'ТАБ 301'!#REF!</f>
        <v>#REF!</v>
      </c>
      <c r="D29" s="23" t="e">
        <f>'ТАБ 287'!D29+'ТАБ 288'!D29+'ТАБ 289'!#REF!+'ТАБ 290'!#REF!+'ТАБ 291'!#REF!+'ТАБ 292'!D25+'ТАБ 293'!D25+'ТАБ 294'!D25+'ТАБ 295'!#REF!+'ТАБ 296'!#REF!+'ТАБ 297'!D29+'ТАБ 298'!#REF!+'ТАБ 299'!#REF!+'ТАБ 300'!#REF!+'ТАБ 301'!#REF!</f>
        <v>#REF!</v>
      </c>
      <c r="E29" s="23" t="e">
        <f>'ТАБ 287'!E29+'ТАБ 288'!E29+'ТАБ 289'!#REF!+'ТАБ 290'!#REF!+'ТАБ 291'!#REF!+'ТАБ 292'!E25+'ТАБ 293'!E25+'ТАБ 294'!E25+'ТАБ 295'!#REF!+'ТАБ 296'!#REF!+'ТАБ 297'!E29+'ТАБ 298'!#REF!+'ТАБ 299'!#REF!+'ТАБ 300'!#REF!+'ТАБ 301'!#REF!</f>
        <v>#REF!</v>
      </c>
      <c r="F29" s="23" t="e">
        <f>'ТАБ 287'!F29+'ТАБ 288'!F29+'ТАБ 289'!#REF!+'ТАБ 290'!#REF!+'ТАБ 291'!#REF!+'ТАБ 292'!F25+'ТАБ 293'!F25+'ТАБ 294'!F25+'ТАБ 295'!#REF!+'ТАБ 296'!#REF!+'ТАБ 297'!F29+'ТАБ 298'!#REF!+'ТАБ 299'!#REF!+'ТАБ 300'!#REF!+'ТАБ 301'!#REF!</f>
        <v>#REF!</v>
      </c>
      <c r="G29" s="23" t="e">
        <f>'ТАБ 287'!G29+'ТАБ 288'!G29+'ТАБ 289'!#REF!+'ТАБ 290'!#REF!+'ТАБ 291'!#REF!+'ТАБ 292'!G25+'ТАБ 293'!G25+'ТАБ 294'!G25+'ТАБ 295'!#REF!+'ТАБ 296'!#REF!+'ТАБ 297'!G29+'ТАБ 298'!#REF!+'ТАБ 299'!#REF!+'ТАБ 300'!#REF!+'ТАБ 301'!#REF!</f>
        <v>#REF!</v>
      </c>
      <c r="H29" s="23" t="e">
        <f>'ТАБ 287'!H29+'ТАБ 288'!H29+'ТАБ 289'!#REF!+'ТАБ 290'!#REF!+'ТАБ 291'!#REF!+'ТАБ 292'!H25+'ТАБ 293'!H25+'ТАБ 294'!H25+'ТАБ 295'!#REF!+'ТАБ 296'!#REF!+'ТАБ 297'!H29+'ТАБ 298'!#REF!+'ТАБ 299'!#REF!+'ТАБ 300'!#REF!+'ТАБ 301'!#REF!</f>
        <v>#REF!</v>
      </c>
      <c r="I29" s="23" t="e">
        <f>'ТАБ 287'!I29+'ТАБ 288'!I29+'ТАБ 289'!#REF!+'ТАБ 290'!#REF!+'ТАБ 291'!#REF!+'ТАБ 292'!I25+'ТАБ 293'!I25+'ТАБ 294'!I25+'ТАБ 295'!#REF!+'ТАБ 296'!#REF!+'ТАБ 297'!I29+'ТАБ 298'!#REF!+'ТАБ 299'!#REF!+'ТАБ 300'!#REF!+'ТАБ 301'!#REF!</f>
        <v>#REF!</v>
      </c>
      <c r="J29" s="23" t="e">
        <f>'ТАБ 287'!J29+'ТАБ 288'!J29+'ТАБ 289'!#REF!+'ТАБ 290'!#REF!+'ТАБ 291'!#REF!+'ТАБ 292'!J25+'ТАБ 293'!J25+'ТАБ 294'!J25+'ТАБ 295'!#REF!+'ТАБ 296'!#REF!+'ТАБ 297'!J29+'ТАБ 298'!#REF!+'ТАБ 299'!#REF!+'ТАБ 300'!#REF!+'ТАБ 301'!#REF!</f>
        <v>#REF!</v>
      </c>
      <c r="K29" s="23" t="e">
        <f>'ТАБ 287'!K29+'ТАБ 288'!K29+'ТАБ 289'!#REF!+'ТАБ 290'!#REF!+'ТАБ 291'!#REF!+'ТАБ 292'!K25+'ТАБ 293'!K25+'ТАБ 294'!K25+'ТАБ 295'!#REF!+'ТАБ 296'!#REF!+'ТАБ 297'!K29+'ТАБ 298'!#REF!+'ТАБ 299'!#REF!+'ТАБ 300'!#REF!+'ТАБ 301'!#REF!</f>
        <v>#REF!</v>
      </c>
      <c r="L29" s="23" t="e">
        <f>'ТАБ 287'!L29+'ТАБ 288'!L29+'ТАБ 289'!#REF!+'ТАБ 290'!#REF!+'ТАБ 291'!#REF!+'ТАБ 292'!L25+'ТАБ 293'!L25+'ТАБ 294'!L25+'ТАБ 295'!#REF!+'ТАБ 296'!#REF!+'ТАБ 297'!L29+'ТАБ 298'!#REF!+'ТАБ 299'!#REF!+'ТАБ 300'!#REF!+'ТАБ 301'!#REF!</f>
        <v>#REF!</v>
      </c>
      <c r="M29" s="23" t="e">
        <f>'ТАБ 287'!M29+'ТАБ 288'!M29+'ТАБ 289'!#REF!+'ТАБ 290'!#REF!+'ТАБ 291'!#REF!+'ТАБ 292'!M25+'ТАБ 293'!M25+'ТАБ 294'!M25+'ТАБ 295'!#REF!+'ТАБ 296'!#REF!+'ТАБ 297'!M29+'ТАБ 298'!#REF!+'ТАБ 299'!#REF!+'ТАБ 300'!#REF!+'ТАБ 301'!#REF!</f>
        <v>#REF!</v>
      </c>
      <c r="N29" s="23" t="e">
        <f>'ТАБ 287'!O29+'ТАБ 288'!O29+'ТАБ 289'!#REF!+'ТАБ 290'!#REF!+'ТАБ 291'!#REF!+'ТАБ 292'!O25+'ТАБ 293'!O25+'ТАБ 294'!O25+'ТАБ 295'!#REF!+'ТАБ 296'!#REF!+'ТАБ 297'!O29+'ТАБ 298'!#REF!+'ТАБ 299'!#REF!+'ТАБ 300'!#REF!+'ТАБ 301'!#REF!</f>
        <v>#REF!</v>
      </c>
      <c r="O29" s="23" t="e">
        <f>'ТАБ 287'!P29+'ТАБ 288'!P29+'ТАБ 289'!#REF!+'ТАБ 290'!#REF!+'ТАБ 291'!#REF!+'ТАБ 292'!P25+'ТАБ 293'!P25+'ТАБ 294'!P25+'ТАБ 295'!#REF!+'ТАБ 296'!#REF!+'ТАБ 297'!P29+'ТАБ 298'!#REF!+'ТАБ 299'!#REF!+'ТАБ 300'!#REF!+'ТАБ 301'!#REF!</f>
        <v>#REF!</v>
      </c>
    </row>
    <row r="30" spans="1:15" s="196" customFormat="1" ht="15" customHeight="1">
      <c r="A30" s="154">
        <v>9</v>
      </c>
      <c r="B30" s="164"/>
      <c r="C30" s="23">
        <f>'ТАБ 287'!C30+'ТАБ 288'!C30+'ТАБ 289'!C27+'ТАБ 290'!C26+'ТАБ 291'!C26+'ТАБ 292'!C26+'ТАБ 293'!C26+'ТАБ 294'!C26+'ТАБ 295'!C20+'ТАБ 296'!C18+'ТАБ 297'!C30+'ТАБ 298'!C26+'ТАБ 299'!C26+'ТАБ 300'!C26+'ТАБ 301'!C26</f>
        <v>0</v>
      </c>
      <c r="D30" s="23">
        <f>'ТАБ 287'!D30+'ТАБ 288'!D30+'ТАБ 289'!D27+'ТАБ 290'!D26+'ТАБ 291'!D26+'ТАБ 292'!D26+'ТАБ 293'!D26+'ТАБ 294'!D26+'ТАБ 295'!D20+'ТАБ 296'!D18+'ТАБ 297'!D30+'ТАБ 298'!D26+'ТАБ 299'!D26+'ТАБ 300'!D26+'ТАБ 301'!D26</f>
        <v>0</v>
      </c>
      <c r="E30" s="23">
        <f>'ТАБ 287'!E30+'ТАБ 288'!E30+'ТАБ 289'!E27+'ТАБ 290'!E26+'ТАБ 291'!E26+'ТАБ 292'!E26+'ТАБ 293'!E26+'ТАБ 294'!E26+'ТАБ 295'!E20+'ТАБ 296'!E18+'ТАБ 297'!E30+'ТАБ 298'!E26+'ТАБ 299'!E26+'ТАБ 300'!E26+'ТАБ 301'!E26</f>
        <v>0</v>
      </c>
      <c r="F30" s="23">
        <f>'ТАБ 287'!F30+'ТАБ 288'!F30+'ТАБ 289'!F27+'ТАБ 290'!F26+'ТАБ 291'!F26+'ТАБ 292'!F26+'ТАБ 293'!F26+'ТАБ 294'!F26+'ТАБ 295'!F20+'ТАБ 296'!F18+'ТАБ 297'!F30+'ТАБ 298'!F26+'ТАБ 299'!F26+'ТАБ 300'!F26+'ТАБ 301'!F26</f>
        <v>0</v>
      </c>
      <c r="G30" s="23">
        <f>'ТАБ 287'!G30+'ТАБ 288'!G30+'ТАБ 289'!G27+'ТАБ 290'!G26+'ТАБ 291'!G26+'ТАБ 292'!G26+'ТАБ 293'!G26+'ТАБ 294'!G26+'ТАБ 295'!G20+'ТАБ 296'!G18+'ТАБ 297'!G30+'ТАБ 298'!G26+'ТАБ 299'!G26+'ТАБ 300'!G26+'ТАБ 301'!G26</f>
        <v>0</v>
      </c>
      <c r="H30" s="23">
        <f>'ТАБ 287'!H30+'ТАБ 288'!H30+'ТАБ 289'!H27+'ТАБ 290'!H26+'ТАБ 291'!H26+'ТАБ 292'!H26+'ТАБ 293'!H26+'ТАБ 294'!H26+'ТАБ 295'!H20+'ТАБ 296'!H18+'ТАБ 297'!H30+'ТАБ 298'!H26+'ТАБ 299'!H26+'ТАБ 300'!H26+'ТАБ 301'!H26</f>
        <v>0</v>
      </c>
      <c r="I30" s="23">
        <f>'ТАБ 287'!I30+'ТАБ 288'!I30+'ТАБ 289'!I27+'ТАБ 290'!I26+'ТАБ 291'!I26+'ТАБ 292'!I26+'ТАБ 293'!I26+'ТАБ 294'!I26+'ТАБ 295'!I20+'ТАБ 296'!I18+'ТАБ 297'!I30+'ТАБ 298'!I26+'ТАБ 299'!I26+'ТАБ 300'!I26+'ТАБ 301'!I26</f>
        <v>0</v>
      </c>
      <c r="J30" s="23">
        <f>'ТАБ 287'!J30+'ТАБ 288'!J30+'ТАБ 289'!J27+'ТАБ 290'!J26+'ТАБ 291'!J26+'ТАБ 292'!J26+'ТАБ 293'!J26+'ТАБ 294'!J26+'ТАБ 295'!J20+'ТАБ 296'!J18+'ТАБ 297'!J30+'ТАБ 298'!J26+'ТАБ 299'!J26+'ТАБ 300'!J26+'ТАБ 301'!J26</f>
        <v>0</v>
      </c>
      <c r="K30" s="23">
        <f>'ТАБ 287'!K30+'ТАБ 288'!K30+'ТАБ 289'!K27+'ТАБ 290'!K26+'ТАБ 291'!K26+'ТАБ 292'!K26+'ТАБ 293'!K26+'ТАБ 294'!K26+'ТАБ 295'!K20+'ТАБ 296'!K18+'ТАБ 297'!K30+'ТАБ 298'!K26+'ТАБ 299'!K26+'ТАБ 300'!K26+'ТАБ 301'!K26</f>
        <v>0</v>
      </c>
      <c r="L30" s="23">
        <f>'ТАБ 287'!L30+'ТАБ 288'!L30+'ТАБ 289'!L27+'ТАБ 290'!L26+'ТАБ 291'!L26+'ТАБ 292'!L26+'ТАБ 293'!L26+'ТАБ 294'!L26+'ТАБ 295'!L20+'ТАБ 296'!L18+'ТАБ 297'!L30+'ТАБ 298'!L26+'ТАБ 299'!L26+'ТАБ 300'!L26+'ТАБ 301'!L26</f>
        <v>0</v>
      </c>
      <c r="M30" s="23">
        <f>'ТАБ 287'!M30+'ТАБ 288'!M30+'ТАБ 289'!M27+'ТАБ 290'!M26+'ТАБ 291'!M26+'ТАБ 292'!M26+'ТАБ 293'!M26+'ТАБ 294'!M26+'ТАБ 295'!M20+'ТАБ 296'!M18+'ТАБ 297'!M30+'ТАБ 298'!M26+'ТАБ 299'!M26+'ТАБ 300'!M26+'ТАБ 301'!M26</f>
        <v>0</v>
      </c>
      <c r="N30" s="23">
        <f>'ТАБ 287'!O30+'ТАБ 288'!O30+'ТАБ 289'!O27+'ТАБ 290'!O26+'ТАБ 291'!O26+'ТАБ 292'!O26+'ТАБ 293'!O26+'ТАБ 294'!O26+'ТАБ 295'!O20+'ТАБ 296'!O18+'ТАБ 297'!O30+'ТАБ 298'!O26+'ТАБ 299'!O26+'ТАБ 300'!O26+'ТАБ 301'!O26</f>
        <v>168</v>
      </c>
      <c r="O30" s="23">
        <f>'ТАБ 287'!P30+'ТАБ 288'!P30+'ТАБ 289'!P27+'ТАБ 290'!P26+'ТАБ 291'!P26+'ТАБ 292'!P26+'ТАБ 293'!P26+'ТАБ 294'!P26+'ТАБ 295'!P20+'ТАБ 296'!P18+'ТАБ 297'!P30+'ТАБ 298'!P26+'ТАБ 299'!P26+'ТАБ 300'!P26+'ТАБ 301'!P26</f>
        <v>40</v>
      </c>
    </row>
    <row r="31" spans="1:15" s="196" customFormat="1" ht="15" customHeight="1">
      <c r="A31" s="154">
        <v>10</v>
      </c>
      <c r="B31" s="165"/>
      <c r="C31" s="23">
        <f>'ТАБ 287'!C31+'ТАБ 288'!C31+'ТАБ 289'!C28+'ТАБ 290'!C27+'ТАБ 291'!C27+'ТАБ 292'!C27+'ТАБ 293'!C27+'ТАБ 294'!C27+'ТАБ 295'!C21+'ТАБ 296'!C19+'ТАБ 297'!C31+'ТАБ 298'!C27+'ТАБ 299'!C27+'ТАБ 300'!C27+'ТАБ 301'!C27</f>
        <v>0</v>
      </c>
      <c r="D31" s="23">
        <f>'ТАБ 287'!D31+'ТАБ 288'!D31+'ТАБ 289'!D28+'ТАБ 290'!D27+'ТАБ 291'!D27+'ТАБ 292'!D27+'ТАБ 293'!D27+'ТАБ 294'!D27+'ТАБ 295'!D21+'ТАБ 296'!D19+'ТАБ 297'!D31+'ТАБ 298'!D27+'ТАБ 299'!D27+'ТАБ 300'!D27+'ТАБ 301'!D27</f>
        <v>0</v>
      </c>
      <c r="E31" s="23">
        <f>'ТАБ 287'!E31+'ТАБ 288'!E31+'ТАБ 289'!E28+'ТАБ 290'!E27+'ТАБ 291'!E27+'ТАБ 292'!E27+'ТАБ 293'!E27+'ТАБ 294'!E27+'ТАБ 295'!E21+'ТАБ 296'!E19+'ТАБ 297'!E31+'ТАБ 298'!E27+'ТАБ 299'!E27+'ТАБ 300'!E27+'ТАБ 301'!E27</f>
        <v>0</v>
      </c>
      <c r="F31" s="23">
        <f>'ТАБ 287'!F31+'ТАБ 288'!F31+'ТАБ 289'!F28+'ТАБ 290'!F27+'ТАБ 291'!F27+'ТАБ 292'!F27+'ТАБ 293'!F27+'ТАБ 294'!F27+'ТАБ 295'!F21+'ТАБ 296'!F19+'ТАБ 297'!F31+'ТАБ 298'!F27+'ТАБ 299'!F27+'ТАБ 300'!F27+'ТАБ 301'!F27</f>
        <v>0</v>
      </c>
      <c r="G31" s="23">
        <f>'ТАБ 287'!G31+'ТАБ 288'!G31+'ТАБ 289'!G28+'ТАБ 290'!G27+'ТАБ 291'!G27+'ТАБ 292'!G27+'ТАБ 293'!G27+'ТАБ 294'!G27+'ТАБ 295'!G21+'ТАБ 296'!G19+'ТАБ 297'!G31+'ТАБ 298'!G27+'ТАБ 299'!G27+'ТАБ 300'!G27+'ТАБ 301'!G27</f>
        <v>0</v>
      </c>
      <c r="H31" s="23">
        <f>'ТАБ 287'!H31+'ТАБ 288'!H31+'ТАБ 289'!H28+'ТАБ 290'!H27+'ТАБ 291'!H27+'ТАБ 292'!H27+'ТАБ 293'!H27+'ТАБ 294'!H27+'ТАБ 295'!H21+'ТАБ 296'!H19+'ТАБ 297'!H31+'ТАБ 298'!H27+'ТАБ 299'!H27+'ТАБ 300'!H27+'ТАБ 301'!H27</f>
        <v>0</v>
      </c>
      <c r="I31" s="23">
        <f>'ТАБ 287'!I31+'ТАБ 288'!I31+'ТАБ 289'!I28+'ТАБ 290'!I27+'ТАБ 291'!I27+'ТАБ 292'!I27+'ТАБ 293'!I27+'ТАБ 294'!I27+'ТАБ 295'!I21+'ТАБ 296'!I19+'ТАБ 297'!I31+'ТАБ 298'!I27+'ТАБ 299'!I27+'ТАБ 300'!I27+'ТАБ 301'!I27</f>
        <v>0</v>
      </c>
      <c r="J31" s="23">
        <f>'ТАБ 287'!J31+'ТАБ 288'!J31+'ТАБ 289'!J28+'ТАБ 290'!J27+'ТАБ 291'!J27+'ТАБ 292'!J27+'ТАБ 293'!J27+'ТАБ 294'!J27+'ТАБ 295'!J21+'ТАБ 296'!J19+'ТАБ 297'!J31+'ТАБ 298'!J27+'ТАБ 299'!J27+'ТАБ 300'!J27+'ТАБ 301'!J27</f>
        <v>0</v>
      </c>
      <c r="K31" s="23">
        <f>'ТАБ 287'!K31+'ТАБ 288'!K31+'ТАБ 289'!K28+'ТАБ 290'!K27+'ТАБ 291'!K27+'ТАБ 292'!K27+'ТАБ 293'!K27+'ТАБ 294'!K27+'ТАБ 295'!K21+'ТАБ 296'!K19+'ТАБ 297'!K31+'ТАБ 298'!K27+'ТАБ 299'!K27+'ТАБ 300'!K27+'ТАБ 301'!K27</f>
        <v>0</v>
      </c>
      <c r="L31" s="23">
        <f>'ТАБ 287'!L31+'ТАБ 288'!L31+'ТАБ 289'!L28+'ТАБ 290'!L27+'ТАБ 291'!L27+'ТАБ 292'!L27+'ТАБ 293'!L27+'ТАБ 294'!L27+'ТАБ 295'!L21+'ТАБ 296'!L19+'ТАБ 297'!L31+'ТАБ 298'!L27+'ТАБ 299'!L27+'ТАБ 300'!L27+'ТАБ 301'!L27</f>
        <v>0</v>
      </c>
      <c r="M31" s="23">
        <f>'ТАБ 287'!M31+'ТАБ 288'!M31+'ТАБ 289'!M28+'ТАБ 290'!M27+'ТАБ 291'!M27+'ТАБ 292'!M27+'ТАБ 293'!M27+'ТАБ 294'!M27+'ТАБ 295'!M21+'ТАБ 296'!M19+'ТАБ 297'!M31+'ТАБ 298'!M27+'ТАБ 299'!M27+'ТАБ 300'!M27+'ТАБ 301'!M27</f>
        <v>0</v>
      </c>
      <c r="N31" s="23">
        <f>'ТАБ 287'!O31+'ТАБ 288'!O31+'ТАБ 289'!O28+'ТАБ 290'!O27+'ТАБ 291'!O27+'ТАБ 292'!O27+'ТАБ 293'!O27+'ТАБ 294'!O27+'ТАБ 295'!O21+'ТАБ 296'!O19+'ТАБ 297'!O31+'ТАБ 298'!O27+'ТАБ 299'!O27+'ТАБ 300'!O27+'ТАБ 301'!O27</f>
        <v>0</v>
      </c>
      <c r="O31" s="23">
        <f>'ТАБ 287'!P31+'ТАБ 288'!P31+'ТАБ 289'!P28+'ТАБ 290'!P27+'ТАБ 291'!P27+'ТАБ 292'!P27+'ТАБ 293'!P27+'ТАБ 294'!P27+'ТАБ 295'!P21+'ТАБ 296'!P19+'ТАБ 297'!P31+'ТАБ 298'!P27+'ТАБ 299'!P27+'ТАБ 300'!P27+'ТАБ 301'!P27</f>
        <v>0</v>
      </c>
    </row>
    <row r="32" spans="1:15" s="196" customFormat="1" ht="15" customHeight="1">
      <c r="A32" s="363" t="s">
        <v>2</v>
      </c>
      <c r="B32" s="363"/>
      <c r="C32" s="25" t="e">
        <f aca="true" t="shared" si="1" ref="C32:M32">SUM(C22:C31)</f>
        <v>#REF!</v>
      </c>
      <c r="D32" s="25" t="e">
        <f t="shared" si="1"/>
        <v>#REF!</v>
      </c>
      <c r="E32" s="25" t="e">
        <f t="shared" si="1"/>
        <v>#REF!</v>
      </c>
      <c r="F32" s="25" t="e">
        <f t="shared" si="1"/>
        <v>#REF!</v>
      </c>
      <c r="G32" s="25" t="e">
        <f t="shared" si="1"/>
        <v>#REF!</v>
      </c>
      <c r="H32" s="25" t="e">
        <f t="shared" si="1"/>
        <v>#REF!</v>
      </c>
      <c r="I32" s="25" t="e">
        <f t="shared" si="1"/>
        <v>#REF!</v>
      </c>
      <c r="J32" s="25" t="e">
        <f t="shared" si="1"/>
        <v>#REF!</v>
      </c>
      <c r="K32" s="25" t="e">
        <f t="shared" si="1"/>
        <v>#REF!</v>
      </c>
      <c r="L32" s="25" t="e">
        <f t="shared" si="1"/>
        <v>#REF!</v>
      </c>
      <c r="M32" s="25" t="e">
        <f t="shared" si="1"/>
        <v>#REF!</v>
      </c>
      <c r="N32" s="25" t="e">
        <f>SUM(N22:N31)</f>
        <v>#REF!</v>
      </c>
      <c r="O32" s="25" t="e">
        <f>SUM(O22:O31)</f>
        <v>#REF!</v>
      </c>
    </row>
    <row r="33" spans="1:15" s="196" customFormat="1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1"/>
      <c r="N33" s="12"/>
      <c r="O33" s="12"/>
    </row>
    <row r="34" spans="1:15" s="196" customFormat="1" ht="15" customHeight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21"/>
    </row>
    <row r="35" spans="1:15" s="196" customFormat="1" ht="15" customHeight="1">
      <c r="A35" s="363" t="s">
        <v>0</v>
      </c>
      <c r="B35" s="366" t="s">
        <v>13</v>
      </c>
      <c r="C35" s="222" t="s">
        <v>12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  <c r="O35" s="224"/>
    </row>
    <row r="36" spans="1:15" s="196" customFormat="1" ht="15" customHeight="1">
      <c r="A36" s="363"/>
      <c r="B36" s="366"/>
      <c r="C36" s="250">
        <v>2007</v>
      </c>
      <c r="D36" s="250">
        <v>2008</v>
      </c>
      <c r="E36" s="250">
        <v>2009</v>
      </c>
      <c r="F36" s="250">
        <v>2010</v>
      </c>
      <c r="G36" s="250">
        <v>2011</v>
      </c>
      <c r="H36" s="250">
        <v>2012</v>
      </c>
      <c r="I36" s="250">
        <v>2013</v>
      </c>
      <c r="J36" s="250">
        <v>2014</v>
      </c>
      <c r="K36" s="250">
        <v>2015</v>
      </c>
      <c r="L36" s="250">
        <v>2016</v>
      </c>
      <c r="M36" s="250">
        <v>2017</v>
      </c>
      <c r="N36" s="250">
        <v>2018</v>
      </c>
      <c r="O36" s="250">
        <v>2018</v>
      </c>
    </row>
    <row r="37" spans="1:15" s="196" customFormat="1" ht="15" customHeight="1">
      <c r="A37" s="154">
        <v>1</v>
      </c>
      <c r="B37" s="155" t="s">
        <v>78</v>
      </c>
      <c r="C37" s="23">
        <f>'ТАБ 287'!C37+'ТАБ 288'!C37+'ТАБ 289'!C34+'ТАБ 290'!C33+'ТАБ 291'!C33+'ТАБ 292'!C33+'ТАБ 293'!C33+'ТАБ 294'!C33+'ТАБ 295'!C27+'ТАБ 296'!C25+'ТАБ 297'!C37+'ТАБ 298'!C33+'ТАБ 299'!C33+'ТАБ 300'!C33+'ТАБ 301'!C33</f>
        <v>6144</v>
      </c>
      <c r="D37" s="23">
        <f>'ТАБ 287'!D37+'ТАБ 288'!D37+'ТАБ 289'!D34+'ТАБ 290'!D33+'ТАБ 291'!D33+'ТАБ 292'!D33+'ТАБ 293'!D33+'ТАБ 294'!D33+'ТАБ 295'!D27+'ТАБ 296'!D25+'ТАБ 297'!D37+'ТАБ 298'!D33+'ТАБ 299'!D33+'ТАБ 300'!D33+'ТАБ 301'!D33</f>
        <v>15558</v>
      </c>
      <c r="E37" s="23">
        <f>'ТАБ 287'!E37+'ТАБ 288'!E37+'ТАБ 289'!E34+'ТАБ 290'!E33+'ТАБ 291'!E33+'ТАБ 292'!E33+'ТАБ 293'!E33+'ТАБ 294'!E33+'ТАБ 295'!E27+'ТАБ 296'!E25+'ТАБ 297'!E37+'ТАБ 298'!E33+'ТАБ 299'!E33+'ТАБ 300'!E33+'ТАБ 301'!E33</f>
        <v>19241</v>
      </c>
      <c r="F37" s="23">
        <f>'ТАБ 287'!F37+'ТАБ 288'!F37+'ТАБ 289'!F34+'ТАБ 290'!F33+'ТАБ 291'!F33+'ТАБ 292'!F33+'ТАБ 293'!F33+'ТАБ 294'!F33+'ТАБ 295'!F27+'ТАБ 296'!F25+'ТАБ 297'!F37+'ТАБ 298'!F33+'ТАБ 299'!F33+'ТАБ 300'!F33+'ТАБ 301'!F33</f>
        <v>20138</v>
      </c>
      <c r="G37" s="23">
        <f>'ТАБ 287'!G37+'ТАБ 288'!G37+'ТАБ 289'!G34+'ТАБ 290'!G33+'ТАБ 291'!G33+'ТАБ 292'!G33+'ТАБ 293'!G33+'ТАБ 294'!G33+'ТАБ 295'!G27+'ТАБ 296'!G25+'ТАБ 297'!G37+'ТАБ 298'!G33+'ТАБ 299'!G33+'ТАБ 300'!G33+'ТАБ 301'!G33</f>
        <v>9472</v>
      </c>
      <c r="H37" s="23">
        <f>'ТАБ 287'!H37+'ТАБ 288'!H37+'ТАБ 289'!H34+'ТАБ 290'!H33+'ТАБ 291'!H33+'ТАБ 292'!H33+'ТАБ 293'!H33+'ТАБ 294'!H33+'ТАБ 295'!H27+'ТАБ 296'!H25+'ТАБ 297'!H37+'ТАБ 298'!H33+'ТАБ 299'!H33+'ТАБ 300'!H33+'ТАБ 301'!H33</f>
        <v>23049</v>
      </c>
      <c r="I37" s="23">
        <f>'ТАБ 287'!I37+'ТАБ 288'!I37+'ТАБ 289'!I34+'ТАБ 290'!I33+'ТАБ 291'!I33+'ТАБ 292'!I33+'ТАБ 293'!I33+'ТАБ 294'!I33+'ТАБ 295'!I27+'ТАБ 296'!I25+'ТАБ 297'!I37+'ТАБ 298'!I33+'ТАБ 299'!I33+'ТАБ 300'!I33+'ТАБ 301'!I33</f>
        <v>23179</v>
      </c>
      <c r="J37" s="23">
        <f>'ТАБ 287'!J37+'ТАБ 288'!J37+'ТАБ 289'!J34+'ТАБ 290'!J33+'ТАБ 291'!J33+'ТАБ 292'!J33+'ТАБ 293'!J33+'ТАБ 294'!J33+'ТАБ 295'!J27+'ТАБ 296'!J25+'ТАБ 297'!J37+'ТАБ 298'!J33+'ТАБ 299'!J33+'ТАБ 300'!J33+'ТАБ 301'!J33</f>
        <v>31320</v>
      </c>
      <c r="K37" s="23">
        <f>'ТАБ 287'!K37+'ТАБ 288'!K37+'ТАБ 289'!K34+'ТАБ 290'!K33+'ТАБ 291'!K33+'ТАБ 292'!K33+'ТАБ 293'!K33+'ТАБ 294'!K33+'ТАБ 295'!K27+'ТАБ 296'!K25+'ТАБ 297'!K37+'ТАБ 298'!K33+'ТАБ 299'!K33+'ТАБ 300'!K33+'ТАБ 301'!K33</f>
        <v>30887</v>
      </c>
      <c r="L37" s="23">
        <f>'ТАБ 287'!L37+'ТАБ 288'!L37+'ТАБ 289'!L34+'ТАБ 290'!L33+'ТАБ 291'!L33+'ТАБ 292'!L33+'ТАБ 293'!L33+'ТАБ 294'!L33+'ТАБ 295'!L27+'ТАБ 296'!L25+'ТАБ 297'!L37+'ТАБ 298'!L33+'ТАБ 299'!L33+'ТАБ 300'!L33+'ТАБ 301'!L33</f>
        <v>35319</v>
      </c>
      <c r="M37" s="23">
        <f>'ТАБ 287'!M37+'ТАБ 288'!M37+'ТАБ 289'!M34+'ТАБ 290'!M33+'ТАБ 291'!M33+'ТАБ 292'!M33+'ТАБ 293'!M33+'ТАБ 294'!M33+'ТАБ 295'!M27+'ТАБ 296'!M25+'ТАБ 297'!M37+'ТАБ 298'!M33+'ТАБ 299'!M33+'ТАБ 300'!M33+'ТАБ 301'!M33</f>
        <v>11502</v>
      </c>
      <c r="N37" s="23">
        <f>'ТАБ 287'!O37+'ТАБ 288'!O37+'ТАБ 289'!O34+'ТАБ 290'!O33+'ТАБ 291'!O33+'ТАБ 292'!O33+'ТАБ 293'!O33+'ТАБ 294'!O33+'ТАБ 295'!O27+'ТАБ 296'!O25+'ТАБ 297'!O37+'ТАБ 298'!O33+'ТАБ 299'!O33+'ТАБ 300'!O33+'ТАБ 301'!O33</f>
        <v>13915</v>
      </c>
      <c r="O37" s="23">
        <f>'ТАБ 287'!P37+'ТАБ 288'!P37+'ТАБ 289'!P34+'ТАБ 290'!P33+'ТАБ 291'!P33+'ТАБ 292'!P33+'ТАБ 293'!P33+'ТАБ 294'!P33+'ТАБ 295'!P27+'ТАБ 296'!P25+'ТАБ 297'!P37+'ТАБ 298'!P33+'ТАБ 299'!P33+'ТАБ 300'!P33+'ТАБ 301'!P33</f>
        <v>5563</v>
      </c>
    </row>
    <row r="38" spans="1:15" s="196" customFormat="1" ht="15" customHeight="1">
      <c r="A38" s="154">
        <v>2</v>
      </c>
      <c r="B38" s="159" t="s">
        <v>79</v>
      </c>
      <c r="C38" s="23">
        <f>'ТАБ 287'!C38+'ТАБ 288'!C38+'ТАБ 289'!C35+'ТАБ 290'!C34+'ТАБ 291'!C34+'ТАБ 292'!C34+'ТАБ 293'!C34+'ТАБ 294'!C34+'ТАБ 295'!C28+'ТАБ 296'!C26+'ТАБ 297'!C38+'ТАБ 298'!C34+'ТАБ 299'!C34+'ТАБ 300'!C34+'ТАБ 301'!C34</f>
        <v>608</v>
      </c>
      <c r="D38" s="23">
        <f>'ТАБ 287'!D38+'ТАБ 288'!D38+'ТАБ 289'!D35+'ТАБ 290'!D34+'ТАБ 291'!D34+'ТАБ 292'!D34+'ТАБ 293'!D34+'ТАБ 294'!D34+'ТАБ 295'!D28+'ТАБ 296'!D26+'ТАБ 297'!D38+'ТАБ 298'!D34+'ТАБ 299'!D34+'ТАБ 300'!D34+'ТАБ 301'!D34</f>
        <v>1082</v>
      </c>
      <c r="E38" s="23">
        <f>'ТАБ 287'!E38+'ТАБ 288'!E38+'ТАБ 289'!E35+'ТАБ 290'!E34+'ТАБ 291'!E34+'ТАБ 292'!E34+'ТАБ 293'!E34+'ТАБ 294'!E34+'ТАБ 295'!E28+'ТАБ 296'!E26+'ТАБ 297'!E38+'ТАБ 298'!E34+'ТАБ 299'!E34+'ТАБ 300'!E34+'ТАБ 301'!E34</f>
        <v>1813</v>
      </c>
      <c r="F38" s="23">
        <f>'ТАБ 287'!F38+'ТАБ 288'!F38+'ТАБ 289'!F35+'ТАБ 290'!F34+'ТАБ 291'!F34+'ТАБ 292'!F34+'ТАБ 293'!F34+'ТАБ 294'!F34+'ТАБ 295'!F28+'ТАБ 296'!F26+'ТАБ 297'!F38+'ТАБ 298'!F34+'ТАБ 299'!F34+'ТАБ 300'!F34+'ТАБ 301'!F34</f>
        <v>2221</v>
      </c>
      <c r="G38" s="23">
        <f>'ТАБ 287'!G38+'ТАБ 288'!G38+'ТАБ 289'!G35+'ТАБ 290'!G34+'ТАБ 291'!G34+'ТАБ 292'!G34+'ТАБ 293'!G34+'ТАБ 294'!G34+'ТАБ 295'!G28+'ТАБ 296'!G26+'ТАБ 297'!G38+'ТАБ 298'!G34+'ТАБ 299'!G34+'ТАБ 300'!G34+'ТАБ 301'!G34</f>
        <v>2003</v>
      </c>
      <c r="H38" s="23">
        <f>'ТАБ 287'!H38+'ТАБ 288'!H38+'ТАБ 289'!H35+'ТАБ 290'!H34+'ТАБ 291'!H34+'ТАБ 292'!H34+'ТАБ 293'!H34+'ТАБ 294'!H34+'ТАБ 295'!H28+'ТАБ 296'!H26+'ТАБ 297'!H38+'ТАБ 298'!H34+'ТАБ 299'!H34+'ТАБ 300'!H34+'ТАБ 301'!H34</f>
        <v>2761</v>
      </c>
      <c r="I38" s="23">
        <f>'ТАБ 287'!I38+'ТАБ 288'!I38+'ТАБ 289'!I35+'ТАБ 290'!I34+'ТАБ 291'!I34+'ТАБ 292'!I34+'ТАБ 293'!I34+'ТАБ 294'!I34+'ТАБ 295'!I28+'ТАБ 296'!I26+'ТАБ 297'!I38+'ТАБ 298'!I34+'ТАБ 299'!I34+'ТАБ 300'!I34+'ТАБ 301'!I34</f>
        <v>5158</v>
      </c>
      <c r="J38" s="23">
        <f>'ТАБ 287'!J38+'ТАБ 288'!J38+'ТАБ 289'!J35+'ТАБ 290'!J34+'ТАБ 291'!J34+'ТАБ 292'!J34+'ТАБ 293'!J34+'ТАБ 294'!J34+'ТАБ 295'!J28+'ТАБ 296'!J26+'ТАБ 297'!J38+'ТАБ 298'!J34+'ТАБ 299'!J34+'ТАБ 300'!J34+'ТАБ 301'!J34</f>
        <v>7076</v>
      </c>
      <c r="K38" s="23">
        <f>'ТАБ 287'!K38+'ТАБ 288'!K38+'ТАБ 289'!K35+'ТАБ 290'!K34+'ТАБ 291'!K34+'ТАБ 292'!K34+'ТАБ 293'!K34+'ТАБ 294'!K34+'ТАБ 295'!K28+'ТАБ 296'!K26+'ТАБ 297'!K38+'ТАБ 298'!K34+'ТАБ 299'!K34+'ТАБ 300'!K34+'ТАБ 301'!K34</f>
        <v>6995</v>
      </c>
      <c r="L38" s="23">
        <f>'ТАБ 287'!L38+'ТАБ 288'!L38+'ТАБ 289'!L35+'ТАБ 290'!L34+'ТАБ 291'!L34+'ТАБ 292'!L34+'ТАБ 293'!L34+'ТАБ 294'!L34+'ТАБ 295'!L28+'ТАБ 296'!L26+'ТАБ 297'!L38+'ТАБ 298'!L34+'ТАБ 299'!L34+'ТАБ 300'!L34+'ТАБ 301'!L34</f>
        <v>6865</v>
      </c>
      <c r="M38" s="23">
        <f>'ТАБ 287'!M38+'ТАБ 288'!M38+'ТАБ 289'!M35+'ТАБ 290'!M34+'ТАБ 291'!M34+'ТАБ 292'!M34+'ТАБ 293'!M34+'ТАБ 294'!M34+'ТАБ 295'!M28+'ТАБ 296'!M26+'ТАБ 297'!M38+'ТАБ 298'!M34+'ТАБ 299'!M34+'ТАБ 300'!M34+'ТАБ 301'!M34</f>
        <v>6076</v>
      </c>
      <c r="N38" s="23">
        <f>'ТАБ 287'!O38+'ТАБ 288'!O38+'ТАБ 289'!O35+'ТАБ 290'!O34+'ТАБ 291'!O34+'ТАБ 292'!O34+'ТАБ 293'!O34+'ТАБ 294'!O34+'ТАБ 295'!O28+'ТАБ 296'!O26+'ТАБ 297'!O38+'ТАБ 298'!O34+'ТАБ 299'!O34+'ТАБ 300'!O34+'ТАБ 301'!O34</f>
        <v>10195</v>
      </c>
      <c r="O38" s="23">
        <f>'ТАБ 287'!P38+'ТАБ 288'!P38+'ТАБ 289'!P35+'ТАБ 290'!P34+'ТАБ 291'!P34+'ТАБ 292'!P34+'ТАБ 293'!P34+'ТАБ 294'!P34+'ТАБ 295'!P28+'ТАБ 296'!P26+'ТАБ 297'!P38+'ТАБ 298'!P34+'ТАБ 299'!P34+'ТАБ 300'!P34+'ТАБ 301'!P34</f>
        <v>6888</v>
      </c>
    </row>
    <row r="39" spans="1:15" s="196" customFormat="1" ht="15" customHeight="1">
      <c r="A39" s="154">
        <v>3</v>
      </c>
      <c r="B39" s="159" t="s">
        <v>80</v>
      </c>
      <c r="C39" s="23" t="e">
        <f>'ТАБ 287'!C39+'ТАБ 288'!C39+'ТАБ 289'!C36+'ТАБ 290'!C35+'ТАБ 291'!C35+'ТАБ 292'!C35+'ТАБ 293'!C35+'ТАБ 294'!C35+'ТАБ 295'!#REF!+'ТАБ 296'!#REF!+'ТАБ 297'!C39+'ТАБ 298'!C35+'ТАБ 299'!C35+'ТАБ 300'!C35+'ТАБ 301'!C35</f>
        <v>#REF!</v>
      </c>
      <c r="D39" s="23" t="e">
        <f>'ТАБ 287'!D39+'ТАБ 288'!D39+'ТАБ 289'!D36+'ТАБ 290'!D35+'ТАБ 291'!D35+'ТАБ 292'!D35+'ТАБ 293'!D35+'ТАБ 294'!D35+'ТАБ 295'!#REF!+'ТАБ 296'!#REF!+'ТАБ 297'!D39+'ТАБ 298'!D35+'ТАБ 299'!D35+'ТАБ 300'!D35+'ТАБ 301'!D35</f>
        <v>#REF!</v>
      </c>
      <c r="E39" s="23" t="e">
        <f>'ТАБ 287'!E39+'ТАБ 288'!E39+'ТАБ 289'!E36+'ТАБ 290'!E35+'ТАБ 291'!E35+'ТАБ 292'!E35+'ТАБ 293'!E35+'ТАБ 294'!E35+'ТАБ 295'!#REF!+'ТАБ 296'!#REF!+'ТАБ 297'!E39+'ТАБ 298'!E35+'ТАБ 299'!E35+'ТАБ 300'!E35+'ТАБ 301'!E35</f>
        <v>#REF!</v>
      </c>
      <c r="F39" s="23" t="e">
        <f>'ТАБ 287'!F39+'ТАБ 288'!F39+'ТАБ 289'!F36+'ТАБ 290'!F35+'ТАБ 291'!F35+'ТАБ 292'!F35+'ТАБ 293'!F35+'ТАБ 294'!F35+'ТАБ 295'!#REF!+'ТАБ 296'!#REF!+'ТАБ 297'!F39+'ТАБ 298'!F35+'ТАБ 299'!F35+'ТАБ 300'!F35+'ТАБ 301'!F35</f>
        <v>#REF!</v>
      </c>
      <c r="G39" s="23" t="e">
        <f>'ТАБ 287'!G39+'ТАБ 288'!G39+'ТАБ 289'!G36+'ТАБ 290'!G35+'ТАБ 291'!G35+'ТАБ 292'!G35+'ТАБ 293'!G35+'ТАБ 294'!G35+'ТАБ 295'!#REF!+'ТАБ 296'!#REF!+'ТАБ 297'!G39+'ТАБ 298'!G35+'ТАБ 299'!G35+'ТАБ 300'!G35+'ТАБ 301'!G35</f>
        <v>#REF!</v>
      </c>
      <c r="H39" s="23" t="e">
        <f>'ТАБ 287'!H39+'ТАБ 288'!H39+'ТАБ 289'!H36+'ТАБ 290'!H35+'ТАБ 291'!H35+'ТАБ 292'!H35+'ТАБ 293'!H35+'ТАБ 294'!H35+'ТАБ 295'!#REF!+'ТАБ 296'!#REF!+'ТАБ 297'!H39+'ТАБ 298'!H35+'ТАБ 299'!H35+'ТАБ 300'!H35+'ТАБ 301'!H35</f>
        <v>#REF!</v>
      </c>
      <c r="I39" s="23" t="e">
        <f>'ТАБ 287'!I39+'ТАБ 288'!I39+'ТАБ 289'!I36+'ТАБ 290'!I35+'ТАБ 291'!I35+'ТАБ 292'!I35+'ТАБ 293'!I35+'ТАБ 294'!I35+'ТАБ 295'!#REF!+'ТАБ 296'!#REF!+'ТАБ 297'!I39+'ТАБ 298'!I35+'ТАБ 299'!I35+'ТАБ 300'!I35+'ТАБ 301'!I35</f>
        <v>#REF!</v>
      </c>
      <c r="J39" s="23" t="e">
        <f>'ТАБ 287'!J39+'ТАБ 288'!J39+'ТАБ 289'!J36+'ТАБ 290'!J35+'ТАБ 291'!J35+'ТАБ 292'!J35+'ТАБ 293'!J35+'ТАБ 294'!J35+'ТАБ 295'!#REF!+'ТАБ 296'!#REF!+'ТАБ 297'!J39+'ТАБ 298'!J35+'ТАБ 299'!J35+'ТАБ 300'!J35+'ТАБ 301'!J35</f>
        <v>#REF!</v>
      </c>
      <c r="K39" s="23" t="e">
        <f>'ТАБ 287'!K39+'ТАБ 288'!K39+'ТАБ 289'!K36+'ТАБ 290'!K35+'ТАБ 291'!K35+'ТАБ 292'!K35+'ТАБ 293'!K35+'ТАБ 294'!K35+'ТАБ 295'!#REF!+'ТАБ 296'!#REF!+'ТАБ 297'!K39+'ТАБ 298'!K35+'ТАБ 299'!K35+'ТАБ 300'!K35+'ТАБ 301'!K35</f>
        <v>#REF!</v>
      </c>
      <c r="L39" s="23" t="e">
        <f>'ТАБ 287'!L39+'ТАБ 288'!L39+'ТАБ 289'!L36+'ТАБ 290'!L35+'ТАБ 291'!L35+'ТАБ 292'!L35+'ТАБ 293'!L35+'ТАБ 294'!L35+'ТАБ 295'!#REF!+'ТАБ 296'!#REF!+'ТАБ 297'!L39+'ТАБ 298'!L35+'ТАБ 299'!L35+'ТАБ 300'!L35+'ТАБ 301'!L35</f>
        <v>#REF!</v>
      </c>
      <c r="M39" s="23" t="e">
        <f>'ТАБ 287'!M39+'ТАБ 288'!M39+'ТАБ 289'!M36+'ТАБ 290'!M35+'ТАБ 291'!M35+'ТАБ 292'!M35+'ТАБ 293'!M35+'ТАБ 294'!M35+'ТАБ 295'!#REF!+'ТАБ 296'!#REF!+'ТАБ 297'!M39+'ТАБ 298'!M35+'ТАБ 299'!M35+'ТАБ 300'!M35+'ТАБ 301'!M35</f>
        <v>#REF!</v>
      </c>
      <c r="N39" s="23" t="e">
        <f>'ТАБ 287'!O39+'ТАБ 288'!O39+'ТАБ 289'!O36+'ТАБ 290'!O35+'ТАБ 291'!O35+'ТАБ 292'!O35+'ТАБ 293'!O35+'ТАБ 294'!O35+'ТАБ 295'!#REF!+'ТАБ 296'!#REF!+'ТАБ 297'!O39+'ТАБ 298'!O35+'ТАБ 299'!O35+'ТАБ 300'!O35+'ТАБ 301'!O35</f>
        <v>#REF!</v>
      </c>
      <c r="O39" s="23" t="e">
        <f>'ТАБ 287'!P39+'ТАБ 288'!P39+'ТАБ 289'!P36+'ТАБ 290'!P35+'ТАБ 291'!P35+'ТАБ 292'!P35+'ТАБ 293'!P35+'ТАБ 294'!P35+'ТАБ 295'!#REF!+'ТАБ 296'!#REF!+'ТАБ 297'!P39+'ТАБ 298'!P35+'ТАБ 299'!P35+'ТАБ 300'!P35+'ТАБ 301'!P35</f>
        <v>#REF!</v>
      </c>
    </row>
    <row r="40" spans="1:15" s="196" customFormat="1" ht="15" customHeight="1">
      <c r="A40" s="154">
        <v>4</v>
      </c>
      <c r="B40" s="155" t="s">
        <v>81</v>
      </c>
      <c r="C40" s="23" t="e">
        <f>'ТАБ 287'!C40+'ТАБ 288'!C40+'ТАБ 289'!C37+'ТАБ 290'!C36+'ТАБ 291'!C36+'ТАБ 292'!C36+'ТАБ 293'!C36+'ТАБ 294'!C36+'ТАБ 295'!#REF!+'ТАБ 296'!#REF!+'ТАБ 297'!C40+'ТАБ 298'!C36+'ТАБ 299'!C36+'ТАБ 300'!C36+'ТАБ 301'!C36</f>
        <v>#REF!</v>
      </c>
      <c r="D40" s="23" t="e">
        <f>'ТАБ 287'!D40+'ТАБ 288'!D40+'ТАБ 289'!D37+'ТАБ 290'!D36+'ТАБ 291'!D36+'ТАБ 292'!D36+'ТАБ 293'!D36+'ТАБ 294'!D36+'ТАБ 295'!#REF!+'ТАБ 296'!#REF!+'ТАБ 297'!D40+'ТАБ 298'!D36+'ТАБ 299'!D36+'ТАБ 300'!D36+'ТАБ 301'!D36</f>
        <v>#REF!</v>
      </c>
      <c r="E40" s="23" t="e">
        <f>'ТАБ 287'!E40+'ТАБ 288'!E40+'ТАБ 289'!E37+'ТАБ 290'!E36+'ТАБ 291'!E36+'ТАБ 292'!E36+'ТАБ 293'!E36+'ТАБ 294'!E36+'ТАБ 295'!#REF!+'ТАБ 296'!#REF!+'ТАБ 297'!E40+'ТАБ 298'!E36+'ТАБ 299'!E36+'ТАБ 300'!E36+'ТАБ 301'!E36</f>
        <v>#REF!</v>
      </c>
      <c r="F40" s="23" t="e">
        <f>'ТАБ 287'!F40+'ТАБ 288'!F40+'ТАБ 289'!F37+'ТАБ 290'!F36+'ТАБ 291'!F36+'ТАБ 292'!F36+'ТАБ 293'!F36+'ТАБ 294'!F36+'ТАБ 295'!#REF!+'ТАБ 296'!#REF!+'ТАБ 297'!F40+'ТАБ 298'!F36+'ТАБ 299'!F36+'ТАБ 300'!F36+'ТАБ 301'!F36</f>
        <v>#REF!</v>
      </c>
      <c r="G40" s="23" t="e">
        <f>'ТАБ 287'!G40+'ТАБ 288'!G40+'ТАБ 289'!G37+'ТАБ 290'!G36+'ТАБ 291'!G36+'ТАБ 292'!G36+'ТАБ 293'!G36+'ТАБ 294'!G36+'ТАБ 295'!#REF!+'ТАБ 296'!#REF!+'ТАБ 297'!G40+'ТАБ 298'!G36+'ТАБ 299'!G36+'ТАБ 300'!G36+'ТАБ 301'!G36</f>
        <v>#REF!</v>
      </c>
      <c r="H40" s="23" t="e">
        <f>'ТАБ 287'!H40+'ТАБ 288'!H40+'ТАБ 289'!H37+'ТАБ 290'!H36+'ТАБ 291'!H36+'ТАБ 292'!H36+'ТАБ 293'!H36+'ТАБ 294'!H36+'ТАБ 295'!#REF!+'ТАБ 296'!#REF!+'ТАБ 297'!H40+'ТАБ 298'!H36+'ТАБ 299'!H36+'ТАБ 300'!H36+'ТАБ 301'!H36</f>
        <v>#REF!</v>
      </c>
      <c r="I40" s="23" t="e">
        <f>'ТАБ 287'!I40+'ТАБ 288'!I40+'ТАБ 289'!I37+'ТАБ 290'!I36+'ТАБ 291'!I36+'ТАБ 292'!I36+'ТАБ 293'!I36+'ТАБ 294'!I36+'ТАБ 295'!#REF!+'ТАБ 296'!#REF!+'ТАБ 297'!I40+'ТАБ 298'!I36+'ТАБ 299'!I36+'ТАБ 300'!I36+'ТАБ 301'!I36</f>
        <v>#REF!</v>
      </c>
      <c r="J40" s="23" t="e">
        <f>'ТАБ 287'!J40+'ТАБ 288'!J40+'ТАБ 289'!J37+'ТАБ 290'!J36+'ТАБ 291'!J36+'ТАБ 292'!J36+'ТАБ 293'!J36+'ТАБ 294'!J36+'ТАБ 295'!#REF!+'ТАБ 296'!#REF!+'ТАБ 297'!J40+'ТАБ 298'!J36+'ТАБ 299'!J36+'ТАБ 300'!J36+'ТАБ 301'!J36</f>
        <v>#REF!</v>
      </c>
      <c r="K40" s="23" t="e">
        <f>'ТАБ 287'!K40+'ТАБ 288'!K40+'ТАБ 289'!K37+'ТАБ 290'!K36+'ТАБ 291'!K36+'ТАБ 292'!K36+'ТАБ 293'!K36+'ТАБ 294'!K36+'ТАБ 295'!#REF!+'ТАБ 296'!#REF!+'ТАБ 297'!K40+'ТАБ 298'!K36+'ТАБ 299'!K36+'ТАБ 300'!K36+'ТАБ 301'!K36</f>
        <v>#REF!</v>
      </c>
      <c r="L40" s="23" t="e">
        <f>'ТАБ 287'!L40+'ТАБ 288'!L40+'ТАБ 289'!L37+'ТАБ 290'!L36+'ТАБ 291'!L36+'ТАБ 292'!L36+'ТАБ 293'!L36+'ТАБ 294'!L36+'ТАБ 295'!#REF!+'ТАБ 296'!#REF!+'ТАБ 297'!L40+'ТАБ 298'!L36+'ТАБ 299'!L36+'ТАБ 300'!L36+'ТАБ 301'!L36</f>
        <v>#REF!</v>
      </c>
      <c r="M40" s="23" t="e">
        <f>'ТАБ 287'!M40+'ТАБ 288'!M40+'ТАБ 289'!M37+'ТАБ 290'!M36+'ТАБ 291'!M36+'ТАБ 292'!M36+'ТАБ 293'!M36+'ТАБ 294'!M36+'ТАБ 295'!#REF!+'ТАБ 296'!#REF!+'ТАБ 297'!M40+'ТАБ 298'!M36+'ТАБ 299'!M36+'ТАБ 300'!M36+'ТАБ 301'!M36</f>
        <v>#REF!</v>
      </c>
      <c r="N40" s="23" t="e">
        <f>'ТАБ 287'!O40+'ТАБ 288'!O40+'ТАБ 289'!O37+'ТАБ 290'!O36+'ТАБ 291'!O36+'ТАБ 292'!O36+'ТАБ 293'!O36+'ТАБ 294'!O36+'ТАБ 295'!#REF!+'ТАБ 296'!#REF!+'ТАБ 297'!O40+'ТАБ 298'!O36+'ТАБ 299'!O36+'ТАБ 300'!O36+'ТАБ 301'!O36</f>
        <v>#REF!</v>
      </c>
      <c r="O40" s="23" t="e">
        <f>'ТАБ 287'!P40+'ТАБ 288'!P40+'ТАБ 289'!P37+'ТАБ 290'!P36+'ТАБ 291'!P36+'ТАБ 292'!P36+'ТАБ 293'!P36+'ТАБ 294'!P36+'ТАБ 295'!#REF!+'ТАБ 296'!#REF!+'ТАБ 297'!P40+'ТАБ 298'!P36+'ТАБ 299'!P36+'ТАБ 300'!P36+'ТАБ 301'!P36</f>
        <v>#REF!</v>
      </c>
    </row>
    <row r="41" spans="1:15" s="196" customFormat="1" ht="15" customHeight="1">
      <c r="A41" s="154">
        <v>5</v>
      </c>
      <c r="B41" s="155" t="s">
        <v>82</v>
      </c>
      <c r="C41" s="23" t="e">
        <f>'ТАБ 287'!C41+'ТАБ 288'!C41+'ТАБ 289'!C38+'ТАБ 290'!C37+'ТАБ 291'!C37+'ТАБ 292'!#REF!+'ТАБ 293'!#REF!+'ТАБ 294'!#REF!+'ТАБ 295'!#REF!+'ТАБ 296'!#REF!+'ТАБ 297'!C41+'ТАБ 298'!C37+'ТАБ 299'!C37+'ТАБ 300'!C37+'ТАБ 301'!C37</f>
        <v>#REF!</v>
      </c>
      <c r="D41" s="23" t="e">
        <f>'ТАБ 287'!D41+'ТАБ 288'!D41+'ТАБ 289'!D38+'ТАБ 290'!D37+'ТАБ 291'!D37+'ТАБ 292'!#REF!+'ТАБ 293'!#REF!+'ТАБ 294'!#REF!+'ТАБ 295'!#REF!+'ТАБ 296'!#REF!+'ТАБ 297'!D41+'ТАБ 298'!D37+'ТАБ 299'!D37+'ТАБ 300'!D37+'ТАБ 301'!D37</f>
        <v>#REF!</v>
      </c>
      <c r="E41" s="23" t="e">
        <f>'ТАБ 287'!E41+'ТАБ 288'!E41+'ТАБ 289'!E38+'ТАБ 290'!E37+'ТАБ 291'!E37+'ТАБ 292'!#REF!+'ТАБ 293'!#REF!+'ТАБ 294'!#REF!+'ТАБ 295'!#REF!+'ТАБ 296'!#REF!+'ТАБ 297'!E41+'ТАБ 298'!E37+'ТАБ 299'!E37+'ТАБ 300'!E37+'ТАБ 301'!E37</f>
        <v>#REF!</v>
      </c>
      <c r="F41" s="23" t="e">
        <f>'ТАБ 287'!F41+'ТАБ 288'!F41+'ТАБ 289'!F38+'ТАБ 290'!F37+'ТАБ 291'!F37+'ТАБ 292'!#REF!+'ТАБ 293'!#REF!+'ТАБ 294'!#REF!+'ТАБ 295'!#REF!+'ТАБ 296'!#REF!+'ТАБ 297'!F41+'ТАБ 298'!F37+'ТАБ 299'!F37+'ТАБ 300'!F37+'ТАБ 301'!F37</f>
        <v>#REF!</v>
      </c>
      <c r="G41" s="23" t="e">
        <f>'ТАБ 287'!G41+'ТАБ 288'!G41+'ТАБ 289'!G38+'ТАБ 290'!G37+'ТАБ 291'!G37+'ТАБ 292'!#REF!+'ТАБ 293'!#REF!+'ТАБ 294'!#REF!+'ТАБ 295'!#REF!+'ТАБ 296'!#REF!+'ТАБ 297'!G41+'ТАБ 298'!G37+'ТАБ 299'!G37+'ТАБ 300'!G37+'ТАБ 301'!G37</f>
        <v>#REF!</v>
      </c>
      <c r="H41" s="23" t="e">
        <f>'ТАБ 287'!H41+'ТАБ 288'!H41+'ТАБ 289'!H38+'ТАБ 290'!H37+'ТАБ 291'!H37+'ТАБ 292'!#REF!+'ТАБ 293'!#REF!+'ТАБ 294'!#REF!+'ТАБ 295'!#REF!+'ТАБ 296'!#REF!+'ТАБ 297'!H41+'ТАБ 298'!H37+'ТАБ 299'!H37+'ТАБ 300'!H37+'ТАБ 301'!H37</f>
        <v>#REF!</v>
      </c>
      <c r="I41" s="23" t="e">
        <f>'ТАБ 287'!I41+'ТАБ 288'!I41+'ТАБ 289'!I38+'ТАБ 290'!I37+'ТАБ 291'!I37+'ТАБ 292'!#REF!+'ТАБ 293'!#REF!+'ТАБ 294'!#REF!+'ТАБ 295'!#REF!+'ТАБ 296'!#REF!+'ТАБ 297'!I41+'ТАБ 298'!I37+'ТАБ 299'!I37+'ТАБ 300'!I37+'ТАБ 301'!I37</f>
        <v>#REF!</v>
      </c>
      <c r="J41" s="23" t="e">
        <f>'ТАБ 287'!J41+'ТАБ 288'!J41+'ТАБ 289'!J38+'ТАБ 290'!J37+'ТАБ 291'!J37+'ТАБ 292'!#REF!+'ТАБ 293'!#REF!+'ТАБ 294'!#REF!+'ТАБ 295'!#REF!+'ТАБ 296'!#REF!+'ТАБ 297'!J41+'ТАБ 298'!J37+'ТАБ 299'!J37+'ТАБ 300'!J37+'ТАБ 301'!J37</f>
        <v>#REF!</v>
      </c>
      <c r="K41" s="23" t="e">
        <f>'ТАБ 287'!K41+'ТАБ 288'!K41+'ТАБ 289'!K38+'ТАБ 290'!K37+'ТАБ 291'!K37+'ТАБ 292'!#REF!+'ТАБ 293'!#REF!+'ТАБ 294'!#REF!+'ТАБ 295'!#REF!+'ТАБ 296'!#REF!+'ТАБ 297'!K41+'ТАБ 298'!K37+'ТАБ 299'!K37+'ТАБ 300'!K37+'ТАБ 301'!K37</f>
        <v>#REF!</v>
      </c>
      <c r="L41" s="23" t="e">
        <f>'ТАБ 287'!L41+'ТАБ 288'!L41+'ТАБ 289'!L38+'ТАБ 290'!L37+'ТАБ 291'!L37+'ТАБ 292'!#REF!+'ТАБ 293'!#REF!+'ТАБ 294'!#REF!+'ТАБ 295'!#REF!+'ТАБ 296'!#REF!+'ТАБ 297'!L41+'ТАБ 298'!L37+'ТАБ 299'!L37+'ТАБ 300'!L37+'ТАБ 301'!L37</f>
        <v>#REF!</v>
      </c>
      <c r="M41" s="23" t="e">
        <f>'ТАБ 287'!M41+'ТАБ 288'!M41+'ТАБ 289'!M38+'ТАБ 290'!M37+'ТАБ 291'!M37+'ТАБ 292'!#REF!+'ТАБ 293'!#REF!+'ТАБ 294'!#REF!+'ТАБ 295'!#REF!+'ТАБ 296'!#REF!+'ТАБ 297'!M41+'ТАБ 298'!M37+'ТАБ 299'!M37+'ТАБ 300'!M37+'ТАБ 301'!M37</f>
        <v>#REF!</v>
      </c>
      <c r="N41" s="23" t="e">
        <f>'ТАБ 287'!O41+'ТАБ 288'!O41+'ТАБ 289'!O38+'ТАБ 290'!O37+'ТАБ 291'!O37+'ТАБ 292'!#REF!+'ТАБ 293'!#REF!+'ТАБ 294'!#REF!+'ТАБ 295'!#REF!+'ТАБ 296'!#REF!+'ТАБ 297'!O41+'ТАБ 298'!O37+'ТАБ 299'!O37+'ТАБ 300'!O37+'ТАБ 301'!O37</f>
        <v>#REF!</v>
      </c>
      <c r="O41" s="23" t="e">
        <f>'ТАБ 287'!P41+'ТАБ 288'!P41+'ТАБ 289'!P38+'ТАБ 290'!P37+'ТАБ 291'!P37+'ТАБ 292'!#REF!+'ТАБ 293'!#REF!+'ТАБ 294'!#REF!+'ТАБ 295'!#REF!+'ТАБ 296'!#REF!+'ТАБ 297'!P41+'ТАБ 298'!P37+'ТАБ 299'!P37+'ТАБ 300'!P37+'ТАБ 301'!P37</f>
        <v>#REF!</v>
      </c>
    </row>
    <row r="42" spans="1:15" s="196" customFormat="1" ht="15" customHeight="1">
      <c r="A42" s="154">
        <v>6</v>
      </c>
      <c r="B42" s="159" t="s">
        <v>76</v>
      </c>
      <c r="C42" s="23" t="e">
        <f>'ТАБ 287'!C42+'ТАБ 288'!C42+'ТАБ 289'!C39+'ТАБ 290'!C38+'ТАБ 291'!C38+'ТАБ 292'!C37+'ТАБ 293'!C37+'ТАБ 294'!C37+'ТАБ 295'!C29+'ТАБ 296'!#REF!+'ТАБ 297'!C42+'ТАБ 298'!C38+'ТАБ 299'!C38+'ТАБ 300'!C38+'ТАБ 301'!C38</f>
        <v>#REF!</v>
      </c>
      <c r="D42" s="23" t="e">
        <f>'ТАБ 287'!D42+'ТАБ 288'!D42+'ТАБ 289'!D39+'ТАБ 290'!D38+'ТАБ 291'!D38+'ТАБ 292'!D37+'ТАБ 293'!D37+'ТАБ 294'!D37+'ТАБ 295'!D29+'ТАБ 296'!#REF!+'ТАБ 297'!D42+'ТАБ 298'!D38+'ТАБ 299'!D38+'ТАБ 300'!D38+'ТАБ 301'!D38</f>
        <v>#REF!</v>
      </c>
      <c r="E42" s="23" t="e">
        <f>'ТАБ 287'!E42+'ТАБ 288'!E42+'ТАБ 289'!E39+'ТАБ 290'!E38+'ТАБ 291'!E38+'ТАБ 292'!E37+'ТАБ 293'!E37+'ТАБ 294'!E37+'ТАБ 295'!E29+'ТАБ 296'!#REF!+'ТАБ 297'!E42+'ТАБ 298'!E38+'ТАБ 299'!E38+'ТАБ 300'!E38+'ТАБ 301'!E38</f>
        <v>#REF!</v>
      </c>
      <c r="F42" s="23" t="e">
        <f>'ТАБ 287'!F42+'ТАБ 288'!F42+'ТАБ 289'!F39+'ТАБ 290'!F38+'ТАБ 291'!F38+'ТАБ 292'!F37+'ТАБ 293'!F37+'ТАБ 294'!F37+'ТАБ 295'!F29+'ТАБ 296'!#REF!+'ТАБ 297'!F42+'ТАБ 298'!F38+'ТАБ 299'!F38+'ТАБ 300'!F38+'ТАБ 301'!F38</f>
        <v>#REF!</v>
      </c>
      <c r="G42" s="23" t="e">
        <f>'ТАБ 287'!G42+'ТАБ 288'!G42+'ТАБ 289'!G39+'ТАБ 290'!G38+'ТАБ 291'!G38+'ТАБ 292'!G37+'ТАБ 293'!G37+'ТАБ 294'!G37+'ТАБ 295'!G29+'ТАБ 296'!#REF!+'ТАБ 297'!G42+'ТАБ 298'!G38+'ТАБ 299'!G38+'ТАБ 300'!G38+'ТАБ 301'!G38</f>
        <v>#REF!</v>
      </c>
      <c r="H42" s="23" t="e">
        <f>'ТАБ 287'!H42+'ТАБ 288'!H42+'ТАБ 289'!H39+'ТАБ 290'!H38+'ТАБ 291'!H38+'ТАБ 292'!H37+'ТАБ 293'!H37+'ТАБ 294'!H37+'ТАБ 295'!H29+'ТАБ 296'!#REF!+'ТАБ 297'!H42+'ТАБ 298'!H38+'ТАБ 299'!H38+'ТАБ 300'!H38+'ТАБ 301'!H38</f>
        <v>#REF!</v>
      </c>
      <c r="I42" s="23" t="e">
        <f>'ТАБ 287'!I42+'ТАБ 288'!I42+'ТАБ 289'!I39+'ТАБ 290'!I38+'ТАБ 291'!I38+'ТАБ 292'!I37+'ТАБ 293'!I37+'ТАБ 294'!I37+'ТАБ 295'!I29+'ТАБ 296'!#REF!+'ТАБ 297'!I42+'ТАБ 298'!I38+'ТАБ 299'!I38+'ТАБ 300'!I38+'ТАБ 301'!I38</f>
        <v>#REF!</v>
      </c>
      <c r="J42" s="23" t="e">
        <f>'ТАБ 287'!J42+'ТАБ 288'!J42+'ТАБ 289'!J39+'ТАБ 290'!J38+'ТАБ 291'!J38+'ТАБ 292'!J37+'ТАБ 293'!J37+'ТАБ 294'!J37+'ТАБ 295'!J29+'ТАБ 296'!#REF!+'ТАБ 297'!J42+'ТАБ 298'!J38+'ТАБ 299'!J38+'ТАБ 300'!J38+'ТАБ 301'!J38</f>
        <v>#REF!</v>
      </c>
      <c r="K42" s="23" t="e">
        <f>'ТАБ 287'!K42+'ТАБ 288'!K42+'ТАБ 289'!K39+'ТАБ 290'!K38+'ТАБ 291'!K38+'ТАБ 292'!K37+'ТАБ 293'!K37+'ТАБ 294'!K37+'ТАБ 295'!K29+'ТАБ 296'!#REF!+'ТАБ 297'!K42+'ТАБ 298'!K38+'ТАБ 299'!K38+'ТАБ 300'!K38+'ТАБ 301'!K38</f>
        <v>#REF!</v>
      </c>
      <c r="L42" s="23" t="e">
        <f>'ТАБ 287'!L42+'ТАБ 288'!L42+'ТАБ 289'!L39+'ТАБ 290'!L38+'ТАБ 291'!L38+'ТАБ 292'!L37+'ТАБ 293'!L37+'ТАБ 294'!L37+'ТАБ 295'!L29+'ТАБ 296'!#REF!+'ТАБ 297'!L42+'ТАБ 298'!L38+'ТАБ 299'!L38+'ТАБ 300'!L38+'ТАБ 301'!L38</f>
        <v>#REF!</v>
      </c>
      <c r="M42" s="23" t="e">
        <f>'ТАБ 287'!M42+'ТАБ 288'!M42+'ТАБ 289'!M39+'ТАБ 290'!M38+'ТАБ 291'!M38+'ТАБ 292'!M37+'ТАБ 293'!M37+'ТАБ 294'!M37+'ТАБ 295'!M29+'ТАБ 296'!#REF!+'ТАБ 297'!M42+'ТАБ 298'!M38+'ТАБ 299'!M38+'ТАБ 300'!M38+'ТАБ 301'!M38</f>
        <v>#REF!</v>
      </c>
      <c r="N42" s="23" t="e">
        <f>'ТАБ 287'!O42+'ТАБ 288'!O42+'ТАБ 289'!O39+'ТАБ 290'!O38+'ТАБ 291'!O38+'ТАБ 292'!O37+'ТАБ 293'!O37+'ТАБ 294'!O37+'ТАБ 295'!O29+'ТАБ 296'!#REF!+'ТАБ 297'!O42+'ТАБ 298'!O38+'ТАБ 299'!O38+'ТАБ 300'!O38+'ТАБ 301'!O38</f>
        <v>#REF!</v>
      </c>
      <c r="O42" s="23" t="e">
        <f>'ТАБ 287'!P42+'ТАБ 288'!P42+'ТАБ 289'!P39+'ТАБ 290'!P38+'ТАБ 291'!P38+'ТАБ 292'!P37+'ТАБ 293'!P37+'ТАБ 294'!P37+'ТАБ 295'!P29+'ТАБ 296'!#REF!+'ТАБ 297'!P42+'ТАБ 298'!P38+'ТАБ 299'!P38+'ТАБ 300'!P38+'ТАБ 301'!P38</f>
        <v>#REF!</v>
      </c>
    </row>
    <row r="43" spans="1:15" s="196" customFormat="1" ht="24.75" customHeight="1">
      <c r="A43" s="154">
        <v>7</v>
      </c>
      <c r="B43" s="155" t="s">
        <v>77</v>
      </c>
      <c r="C43" s="23" t="e">
        <f>'ТАБ 287'!C43+'ТАБ 288'!C43+'ТАБ 289'!#REF!+'ТАБ 290'!#REF!+'ТАБ 291'!#REF!+'ТАБ 292'!#REF!+'ТАБ 293'!#REF!+'ТАБ 294'!#REF!+'ТАБ 295'!#REF!+'ТАБ 296'!#REF!+'ТАБ 297'!C43+'ТАБ 298'!#REF!+'ТАБ 299'!#REF!+'ТАБ 300'!#REF!+'ТАБ 301'!#REF!</f>
        <v>#REF!</v>
      </c>
      <c r="D43" s="23" t="e">
        <f>'ТАБ 287'!D43+'ТАБ 288'!D43+'ТАБ 289'!#REF!+'ТАБ 290'!#REF!+'ТАБ 291'!#REF!+'ТАБ 292'!#REF!+'ТАБ 293'!#REF!+'ТАБ 294'!#REF!+'ТАБ 295'!#REF!+'ТАБ 296'!#REF!+'ТАБ 297'!D43+'ТАБ 298'!#REF!+'ТАБ 299'!#REF!+'ТАБ 300'!#REF!+'ТАБ 301'!#REF!</f>
        <v>#REF!</v>
      </c>
      <c r="E43" s="23" t="e">
        <f>'ТАБ 287'!E43+'ТАБ 288'!E43+'ТАБ 289'!#REF!+'ТАБ 290'!#REF!+'ТАБ 291'!#REF!+'ТАБ 292'!#REF!+'ТАБ 293'!#REF!+'ТАБ 294'!#REF!+'ТАБ 295'!#REF!+'ТАБ 296'!#REF!+'ТАБ 297'!E43+'ТАБ 298'!#REF!+'ТАБ 299'!#REF!+'ТАБ 300'!#REF!+'ТАБ 301'!#REF!</f>
        <v>#REF!</v>
      </c>
      <c r="F43" s="23" t="e">
        <f>'ТАБ 287'!F43+'ТАБ 288'!F43+'ТАБ 289'!#REF!+'ТАБ 290'!#REF!+'ТАБ 291'!#REF!+'ТАБ 292'!#REF!+'ТАБ 293'!#REF!+'ТАБ 294'!#REF!+'ТАБ 295'!#REF!+'ТАБ 296'!#REF!+'ТАБ 297'!F43+'ТАБ 298'!#REF!+'ТАБ 299'!#REF!+'ТАБ 300'!#REF!+'ТАБ 301'!#REF!</f>
        <v>#REF!</v>
      </c>
      <c r="G43" s="23" t="e">
        <f>'ТАБ 287'!G43+'ТАБ 288'!G43+'ТАБ 289'!#REF!+'ТАБ 290'!#REF!+'ТАБ 291'!#REF!+'ТАБ 292'!#REF!+'ТАБ 293'!#REF!+'ТАБ 294'!#REF!+'ТАБ 295'!#REF!+'ТАБ 296'!#REF!+'ТАБ 297'!G43+'ТАБ 298'!#REF!+'ТАБ 299'!#REF!+'ТАБ 300'!#REF!+'ТАБ 301'!#REF!</f>
        <v>#REF!</v>
      </c>
      <c r="H43" s="23" t="e">
        <f>'ТАБ 287'!H43+'ТАБ 288'!H43+'ТАБ 289'!#REF!+'ТАБ 290'!#REF!+'ТАБ 291'!#REF!+'ТАБ 292'!#REF!+'ТАБ 293'!#REF!+'ТАБ 294'!#REF!+'ТАБ 295'!#REF!+'ТАБ 296'!#REF!+'ТАБ 297'!H43+'ТАБ 298'!#REF!+'ТАБ 299'!#REF!+'ТАБ 300'!#REF!+'ТАБ 301'!#REF!</f>
        <v>#REF!</v>
      </c>
      <c r="I43" s="23" t="e">
        <f>'ТАБ 287'!I43+'ТАБ 288'!I43+'ТАБ 289'!#REF!+'ТАБ 290'!#REF!+'ТАБ 291'!#REF!+'ТАБ 292'!#REF!+'ТАБ 293'!#REF!+'ТАБ 294'!#REF!+'ТАБ 295'!#REF!+'ТАБ 296'!#REF!+'ТАБ 297'!I43+'ТАБ 298'!#REF!+'ТАБ 299'!#REF!+'ТАБ 300'!#REF!+'ТАБ 301'!#REF!</f>
        <v>#REF!</v>
      </c>
      <c r="J43" s="23" t="e">
        <f>'ТАБ 287'!J43+'ТАБ 288'!J43+'ТАБ 289'!#REF!+'ТАБ 290'!#REF!+'ТАБ 291'!#REF!+'ТАБ 292'!#REF!+'ТАБ 293'!#REF!+'ТАБ 294'!#REF!+'ТАБ 295'!#REF!+'ТАБ 296'!#REF!+'ТАБ 297'!J43+'ТАБ 298'!#REF!+'ТАБ 299'!#REF!+'ТАБ 300'!#REF!+'ТАБ 301'!#REF!</f>
        <v>#REF!</v>
      </c>
      <c r="K43" s="23" t="e">
        <f>'ТАБ 287'!K43+'ТАБ 288'!K43+'ТАБ 289'!#REF!+'ТАБ 290'!#REF!+'ТАБ 291'!#REF!+'ТАБ 292'!#REF!+'ТАБ 293'!#REF!+'ТАБ 294'!#REF!+'ТАБ 295'!#REF!+'ТАБ 296'!#REF!+'ТАБ 297'!K43+'ТАБ 298'!#REF!+'ТАБ 299'!#REF!+'ТАБ 300'!#REF!+'ТАБ 301'!#REF!</f>
        <v>#REF!</v>
      </c>
      <c r="L43" s="23" t="e">
        <f>'ТАБ 287'!L43+'ТАБ 288'!L43+'ТАБ 289'!#REF!+'ТАБ 290'!#REF!+'ТАБ 291'!#REF!+'ТАБ 292'!#REF!+'ТАБ 293'!#REF!+'ТАБ 294'!#REF!+'ТАБ 295'!#REF!+'ТАБ 296'!#REF!+'ТАБ 297'!L43+'ТАБ 298'!#REF!+'ТАБ 299'!#REF!+'ТАБ 300'!#REF!+'ТАБ 301'!#REF!</f>
        <v>#REF!</v>
      </c>
      <c r="M43" s="23" t="e">
        <f>'ТАБ 287'!M43+'ТАБ 288'!M43+'ТАБ 289'!#REF!+'ТАБ 290'!#REF!+'ТАБ 291'!#REF!+'ТАБ 292'!#REF!+'ТАБ 293'!#REF!+'ТАБ 294'!#REF!+'ТАБ 295'!#REF!+'ТАБ 296'!#REF!+'ТАБ 297'!M43+'ТАБ 298'!#REF!+'ТАБ 299'!#REF!+'ТАБ 300'!#REF!+'ТАБ 301'!#REF!</f>
        <v>#REF!</v>
      </c>
      <c r="N43" s="23" t="e">
        <f>'ТАБ 287'!O43+'ТАБ 288'!O43+'ТАБ 289'!#REF!+'ТАБ 290'!#REF!+'ТАБ 291'!#REF!+'ТАБ 292'!#REF!+'ТАБ 293'!#REF!+'ТАБ 294'!#REF!+'ТАБ 295'!#REF!+'ТАБ 296'!#REF!+'ТАБ 297'!O43+'ТАБ 298'!#REF!+'ТАБ 299'!#REF!+'ТАБ 300'!#REF!+'ТАБ 301'!#REF!</f>
        <v>#REF!</v>
      </c>
      <c r="O43" s="23" t="e">
        <f>'ТАБ 287'!P43+'ТАБ 288'!P43+'ТАБ 289'!#REF!+'ТАБ 290'!#REF!+'ТАБ 291'!#REF!+'ТАБ 292'!#REF!+'ТАБ 293'!#REF!+'ТАБ 294'!#REF!+'ТАБ 295'!#REF!+'ТАБ 296'!#REF!+'ТАБ 297'!P43+'ТАБ 298'!#REF!+'ТАБ 299'!#REF!+'ТАБ 300'!#REF!+'ТАБ 301'!#REF!</f>
        <v>#REF!</v>
      </c>
    </row>
    <row r="44" spans="1:15" s="196" customFormat="1" ht="15" customHeight="1">
      <c r="A44" s="154">
        <v>8</v>
      </c>
      <c r="B44" s="155" t="s">
        <v>75</v>
      </c>
      <c r="C44" s="23" t="e">
        <f>'ТАБ 287'!C44+'ТАБ 288'!C44+'ТАБ 289'!#REF!+'ТАБ 290'!#REF!+'ТАБ 291'!#REF!+'ТАБ 292'!C38+'ТАБ 293'!C38+'ТАБ 294'!C38+'ТАБ 295'!#REF!+'ТАБ 296'!#REF!+'ТАБ 297'!C44+'ТАБ 298'!#REF!+'ТАБ 299'!#REF!+'ТАБ 300'!#REF!+'ТАБ 301'!#REF!</f>
        <v>#REF!</v>
      </c>
      <c r="D44" s="23" t="e">
        <f>'ТАБ 287'!D44+'ТАБ 288'!D44+'ТАБ 289'!#REF!+'ТАБ 290'!#REF!+'ТАБ 291'!#REF!+'ТАБ 292'!D38+'ТАБ 293'!D38+'ТАБ 294'!D38+'ТАБ 295'!#REF!+'ТАБ 296'!#REF!+'ТАБ 297'!D44+'ТАБ 298'!#REF!+'ТАБ 299'!#REF!+'ТАБ 300'!#REF!+'ТАБ 301'!#REF!</f>
        <v>#REF!</v>
      </c>
      <c r="E44" s="23" t="e">
        <f>'ТАБ 287'!E44+'ТАБ 288'!E44+'ТАБ 289'!#REF!+'ТАБ 290'!#REF!+'ТАБ 291'!#REF!+'ТАБ 292'!E38+'ТАБ 293'!E38+'ТАБ 294'!E38+'ТАБ 295'!#REF!+'ТАБ 296'!#REF!+'ТАБ 297'!E44+'ТАБ 298'!#REF!+'ТАБ 299'!#REF!+'ТАБ 300'!#REF!+'ТАБ 301'!#REF!</f>
        <v>#REF!</v>
      </c>
      <c r="F44" s="23" t="e">
        <f>'ТАБ 287'!F44+'ТАБ 288'!F44+'ТАБ 289'!#REF!+'ТАБ 290'!#REF!+'ТАБ 291'!#REF!+'ТАБ 292'!F38+'ТАБ 293'!F38+'ТАБ 294'!F38+'ТАБ 295'!#REF!+'ТАБ 296'!#REF!+'ТАБ 297'!F44+'ТАБ 298'!#REF!+'ТАБ 299'!#REF!+'ТАБ 300'!#REF!+'ТАБ 301'!#REF!</f>
        <v>#REF!</v>
      </c>
      <c r="G44" s="23" t="e">
        <f>'ТАБ 287'!G44+'ТАБ 288'!G44+'ТАБ 289'!#REF!+'ТАБ 290'!#REF!+'ТАБ 291'!#REF!+'ТАБ 292'!G38+'ТАБ 293'!G38+'ТАБ 294'!G38+'ТАБ 295'!#REF!+'ТАБ 296'!#REF!+'ТАБ 297'!G44+'ТАБ 298'!#REF!+'ТАБ 299'!#REF!+'ТАБ 300'!#REF!+'ТАБ 301'!#REF!</f>
        <v>#REF!</v>
      </c>
      <c r="H44" s="23" t="e">
        <f>'ТАБ 287'!H44+'ТАБ 288'!H44+'ТАБ 289'!#REF!+'ТАБ 290'!#REF!+'ТАБ 291'!#REF!+'ТАБ 292'!H38+'ТАБ 293'!H38+'ТАБ 294'!H38+'ТАБ 295'!#REF!+'ТАБ 296'!#REF!+'ТАБ 297'!H44+'ТАБ 298'!#REF!+'ТАБ 299'!#REF!+'ТАБ 300'!#REF!+'ТАБ 301'!#REF!</f>
        <v>#REF!</v>
      </c>
      <c r="I44" s="23" t="e">
        <f>'ТАБ 287'!I44+'ТАБ 288'!I44+'ТАБ 289'!#REF!+'ТАБ 290'!#REF!+'ТАБ 291'!#REF!+'ТАБ 292'!I38+'ТАБ 293'!I38+'ТАБ 294'!I38+'ТАБ 295'!#REF!+'ТАБ 296'!#REF!+'ТАБ 297'!I44+'ТАБ 298'!#REF!+'ТАБ 299'!#REF!+'ТАБ 300'!#REF!+'ТАБ 301'!#REF!</f>
        <v>#REF!</v>
      </c>
      <c r="J44" s="23" t="e">
        <f>'ТАБ 287'!J44+'ТАБ 288'!J44+'ТАБ 289'!#REF!+'ТАБ 290'!#REF!+'ТАБ 291'!#REF!+'ТАБ 292'!J38+'ТАБ 293'!J38+'ТАБ 294'!J38+'ТАБ 295'!#REF!+'ТАБ 296'!#REF!+'ТАБ 297'!J44+'ТАБ 298'!#REF!+'ТАБ 299'!#REF!+'ТАБ 300'!#REF!+'ТАБ 301'!#REF!</f>
        <v>#REF!</v>
      </c>
      <c r="K44" s="23" t="e">
        <f>'ТАБ 287'!K44+'ТАБ 288'!K44+'ТАБ 289'!#REF!+'ТАБ 290'!#REF!+'ТАБ 291'!#REF!+'ТАБ 292'!K38+'ТАБ 293'!K38+'ТАБ 294'!K38+'ТАБ 295'!#REF!+'ТАБ 296'!#REF!+'ТАБ 297'!K44+'ТАБ 298'!#REF!+'ТАБ 299'!#REF!+'ТАБ 300'!#REF!+'ТАБ 301'!#REF!</f>
        <v>#REF!</v>
      </c>
      <c r="L44" s="23" t="e">
        <f>'ТАБ 287'!L44+'ТАБ 288'!L44+'ТАБ 289'!#REF!+'ТАБ 290'!#REF!+'ТАБ 291'!#REF!+'ТАБ 292'!L38+'ТАБ 293'!L38+'ТАБ 294'!L38+'ТАБ 295'!#REF!+'ТАБ 296'!#REF!+'ТАБ 297'!L44+'ТАБ 298'!#REF!+'ТАБ 299'!#REF!+'ТАБ 300'!#REF!+'ТАБ 301'!#REF!</f>
        <v>#REF!</v>
      </c>
      <c r="M44" s="23" t="e">
        <f>'ТАБ 287'!M44+'ТАБ 288'!M44+'ТАБ 289'!#REF!+'ТАБ 290'!#REF!+'ТАБ 291'!#REF!+'ТАБ 292'!M38+'ТАБ 293'!M38+'ТАБ 294'!M38+'ТАБ 295'!#REF!+'ТАБ 296'!#REF!+'ТАБ 297'!M44+'ТАБ 298'!#REF!+'ТАБ 299'!#REF!+'ТАБ 300'!#REF!+'ТАБ 301'!#REF!</f>
        <v>#REF!</v>
      </c>
      <c r="N44" s="23" t="e">
        <f>'ТАБ 287'!O44+'ТАБ 288'!O44+'ТАБ 289'!#REF!+'ТАБ 290'!#REF!+'ТАБ 291'!#REF!+'ТАБ 292'!O38+'ТАБ 293'!O38+'ТАБ 294'!O38+'ТАБ 295'!#REF!+'ТАБ 296'!#REF!+'ТАБ 297'!O44+'ТАБ 298'!#REF!+'ТАБ 299'!#REF!+'ТАБ 300'!#REF!+'ТАБ 301'!#REF!</f>
        <v>#REF!</v>
      </c>
      <c r="O44" s="23" t="e">
        <f>'ТАБ 287'!P44+'ТАБ 288'!P44+'ТАБ 289'!#REF!+'ТАБ 290'!#REF!+'ТАБ 291'!#REF!+'ТАБ 292'!P38+'ТАБ 293'!P38+'ТАБ 294'!P38+'ТАБ 295'!#REF!+'ТАБ 296'!#REF!+'ТАБ 297'!P44+'ТАБ 298'!#REF!+'ТАБ 299'!#REF!+'ТАБ 300'!#REF!+'ТАБ 301'!#REF!</f>
        <v>#REF!</v>
      </c>
    </row>
    <row r="45" spans="1:15" s="196" customFormat="1" ht="15" customHeight="1">
      <c r="A45" s="154">
        <v>9</v>
      </c>
      <c r="B45" s="164"/>
      <c r="C45" s="23">
        <f>'ТАБ 287'!C45+'ТАБ 288'!C45+'ТАБ 289'!C40+'ТАБ 290'!C39+'ТАБ 291'!C39+'ТАБ 292'!C39+'ТАБ 293'!C39+'ТАБ 294'!C39+'ТАБ 295'!C30+'ТАБ 296'!C27+'ТАБ 297'!C45+'ТАБ 298'!C39+'ТАБ 299'!C39+'ТАБ 300'!C39+'ТАБ 301'!C39</f>
        <v>0</v>
      </c>
      <c r="D45" s="23">
        <f>'ТАБ 287'!D45+'ТАБ 288'!D45+'ТАБ 289'!D40+'ТАБ 290'!D39+'ТАБ 291'!D39+'ТАБ 292'!D39+'ТАБ 293'!D39+'ТАБ 294'!D39+'ТАБ 295'!D30+'ТАБ 296'!D27+'ТАБ 297'!D45+'ТАБ 298'!D39+'ТАБ 299'!D39+'ТАБ 300'!D39+'ТАБ 301'!D39</f>
        <v>0</v>
      </c>
      <c r="E45" s="23">
        <f>'ТАБ 287'!E45+'ТАБ 288'!E45+'ТАБ 289'!E40+'ТАБ 290'!E39+'ТАБ 291'!E39+'ТАБ 292'!E39+'ТАБ 293'!E39+'ТАБ 294'!E39+'ТАБ 295'!E30+'ТАБ 296'!E27+'ТАБ 297'!E45+'ТАБ 298'!E39+'ТАБ 299'!E39+'ТАБ 300'!E39+'ТАБ 301'!E39</f>
        <v>0</v>
      </c>
      <c r="F45" s="23">
        <f>'ТАБ 287'!F45+'ТАБ 288'!F45+'ТАБ 289'!F40+'ТАБ 290'!F39+'ТАБ 291'!F39+'ТАБ 292'!F39+'ТАБ 293'!F39+'ТАБ 294'!F39+'ТАБ 295'!F30+'ТАБ 296'!F27+'ТАБ 297'!F45+'ТАБ 298'!F39+'ТАБ 299'!F39+'ТАБ 300'!F39+'ТАБ 301'!F39</f>
        <v>0</v>
      </c>
      <c r="G45" s="23">
        <f>'ТАБ 287'!G45+'ТАБ 288'!G45+'ТАБ 289'!G40+'ТАБ 290'!G39+'ТАБ 291'!G39+'ТАБ 292'!G39+'ТАБ 293'!G39+'ТАБ 294'!G39+'ТАБ 295'!G30+'ТАБ 296'!G27+'ТАБ 297'!G45+'ТАБ 298'!G39+'ТАБ 299'!G39+'ТАБ 300'!G39+'ТАБ 301'!G39</f>
        <v>0</v>
      </c>
      <c r="H45" s="23">
        <f>'ТАБ 287'!H45+'ТАБ 288'!H45+'ТАБ 289'!H40+'ТАБ 290'!H39+'ТАБ 291'!H39+'ТАБ 292'!H39+'ТАБ 293'!H39+'ТАБ 294'!H39+'ТАБ 295'!H30+'ТАБ 296'!H27+'ТАБ 297'!H45+'ТАБ 298'!H39+'ТАБ 299'!H39+'ТАБ 300'!H39+'ТАБ 301'!H39</f>
        <v>0</v>
      </c>
      <c r="I45" s="23">
        <f>'ТАБ 287'!I45+'ТАБ 288'!I45+'ТАБ 289'!I40+'ТАБ 290'!I39+'ТАБ 291'!I39+'ТАБ 292'!I39+'ТАБ 293'!I39+'ТАБ 294'!I39+'ТАБ 295'!I30+'ТАБ 296'!I27+'ТАБ 297'!I45+'ТАБ 298'!I39+'ТАБ 299'!I39+'ТАБ 300'!I39+'ТАБ 301'!I39</f>
        <v>0</v>
      </c>
      <c r="J45" s="23">
        <f>'ТАБ 287'!J45+'ТАБ 288'!J45+'ТАБ 289'!J40+'ТАБ 290'!J39+'ТАБ 291'!J39+'ТАБ 292'!J39+'ТАБ 293'!J39+'ТАБ 294'!J39+'ТАБ 295'!J30+'ТАБ 296'!J27+'ТАБ 297'!J45+'ТАБ 298'!J39+'ТАБ 299'!J39+'ТАБ 300'!J39+'ТАБ 301'!J39</f>
        <v>0</v>
      </c>
      <c r="K45" s="23">
        <f>'ТАБ 287'!K45+'ТАБ 288'!K45+'ТАБ 289'!K40+'ТАБ 290'!K39+'ТАБ 291'!K39+'ТАБ 292'!K39+'ТАБ 293'!K39+'ТАБ 294'!K39+'ТАБ 295'!K30+'ТАБ 296'!K27+'ТАБ 297'!K45+'ТАБ 298'!K39+'ТАБ 299'!K39+'ТАБ 300'!K39+'ТАБ 301'!K39</f>
        <v>0</v>
      </c>
      <c r="L45" s="23">
        <f>'ТАБ 287'!L45+'ТАБ 288'!L45+'ТАБ 289'!L40+'ТАБ 290'!L39+'ТАБ 291'!L39+'ТАБ 292'!L39+'ТАБ 293'!L39+'ТАБ 294'!L39+'ТАБ 295'!L30+'ТАБ 296'!L27+'ТАБ 297'!L45+'ТАБ 298'!L39+'ТАБ 299'!L39+'ТАБ 300'!L39+'ТАБ 301'!L39</f>
        <v>0</v>
      </c>
      <c r="M45" s="23">
        <f>'ТАБ 287'!M45+'ТАБ 288'!M45+'ТАБ 289'!M40+'ТАБ 290'!M39+'ТАБ 291'!M39+'ТАБ 292'!M39+'ТАБ 293'!M39+'ТАБ 294'!M39+'ТАБ 295'!M30+'ТАБ 296'!M27+'ТАБ 297'!M45+'ТАБ 298'!M39+'ТАБ 299'!M39+'ТАБ 300'!M39+'ТАБ 301'!M39</f>
        <v>0</v>
      </c>
      <c r="N45" s="23">
        <f>'ТАБ 287'!O45+'ТАБ 288'!O45+'ТАБ 289'!O40+'ТАБ 290'!O39+'ТАБ 291'!O39+'ТАБ 292'!O39+'ТАБ 293'!O39+'ТАБ 294'!O39+'ТАБ 295'!O30+'ТАБ 296'!O27+'ТАБ 297'!O45+'ТАБ 298'!O39+'ТАБ 299'!O39+'ТАБ 300'!O39+'ТАБ 301'!O39</f>
        <v>1548</v>
      </c>
      <c r="O45" s="23">
        <f>'ТАБ 287'!P45+'ТАБ 288'!P45+'ТАБ 289'!P40+'ТАБ 290'!P39+'ТАБ 291'!P39+'ТАБ 292'!P39+'ТАБ 293'!P39+'ТАБ 294'!P39+'ТАБ 295'!P30+'ТАБ 296'!P27+'ТАБ 297'!P45+'ТАБ 298'!P39+'ТАБ 299'!P39+'ТАБ 300'!P39+'ТАБ 301'!P39</f>
        <v>528</v>
      </c>
    </row>
    <row r="46" spans="1:15" s="196" customFormat="1" ht="15" customHeight="1">
      <c r="A46" s="154">
        <v>10</v>
      </c>
      <c r="B46" s="165"/>
      <c r="C46" s="23">
        <f>'ТАБ 287'!C46+'ТАБ 288'!C46+'ТАБ 289'!C41+'ТАБ 290'!C40+'ТАБ 291'!C40+'ТАБ 292'!C40+'ТАБ 293'!C40+'ТАБ 294'!C40+'ТАБ 295'!C31+'ТАБ 296'!C28+'ТАБ 297'!C46+'ТАБ 298'!C40+'ТАБ 299'!C40+'ТАБ 300'!C40+'ТАБ 301'!C40</f>
        <v>0</v>
      </c>
      <c r="D46" s="23">
        <f>'ТАБ 287'!D46+'ТАБ 288'!D46+'ТАБ 289'!D41+'ТАБ 290'!D40+'ТАБ 291'!D40+'ТАБ 292'!D40+'ТАБ 293'!D40+'ТАБ 294'!D40+'ТАБ 295'!D31+'ТАБ 296'!D28+'ТАБ 297'!D46+'ТАБ 298'!D40+'ТАБ 299'!D40+'ТАБ 300'!D40+'ТАБ 301'!D40</f>
        <v>0</v>
      </c>
      <c r="E46" s="23">
        <f>'ТАБ 287'!E46+'ТАБ 288'!E46+'ТАБ 289'!E41+'ТАБ 290'!E40+'ТАБ 291'!E40+'ТАБ 292'!E40+'ТАБ 293'!E40+'ТАБ 294'!E40+'ТАБ 295'!E31+'ТАБ 296'!E28+'ТАБ 297'!E46+'ТАБ 298'!E40+'ТАБ 299'!E40+'ТАБ 300'!E40+'ТАБ 301'!E40</f>
        <v>0</v>
      </c>
      <c r="F46" s="23">
        <f>'ТАБ 287'!F46+'ТАБ 288'!F46+'ТАБ 289'!F41+'ТАБ 290'!F40+'ТАБ 291'!F40+'ТАБ 292'!F40+'ТАБ 293'!F40+'ТАБ 294'!F40+'ТАБ 295'!F31+'ТАБ 296'!F28+'ТАБ 297'!F46+'ТАБ 298'!F40+'ТАБ 299'!F40+'ТАБ 300'!F40+'ТАБ 301'!F40</f>
        <v>0</v>
      </c>
      <c r="G46" s="23">
        <f>'ТАБ 287'!G46+'ТАБ 288'!G46+'ТАБ 289'!G41+'ТАБ 290'!G40+'ТАБ 291'!G40+'ТАБ 292'!G40+'ТАБ 293'!G40+'ТАБ 294'!G40+'ТАБ 295'!G31+'ТАБ 296'!G28+'ТАБ 297'!G46+'ТАБ 298'!G40+'ТАБ 299'!G40+'ТАБ 300'!G40+'ТАБ 301'!G40</f>
        <v>0</v>
      </c>
      <c r="H46" s="23">
        <f>'ТАБ 287'!H46+'ТАБ 288'!H46+'ТАБ 289'!H41+'ТАБ 290'!H40+'ТАБ 291'!H40+'ТАБ 292'!H40+'ТАБ 293'!H40+'ТАБ 294'!H40+'ТАБ 295'!H31+'ТАБ 296'!H28+'ТАБ 297'!H46+'ТАБ 298'!H40+'ТАБ 299'!H40+'ТАБ 300'!H40+'ТАБ 301'!H40</f>
        <v>0</v>
      </c>
      <c r="I46" s="23">
        <f>'ТАБ 287'!I46+'ТАБ 288'!I46+'ТАБ 289'!I41+'ТАБ 290'!I40+'ТАБ 291'!I40+'ТАБ 292'!I40+'ТАБ 293'!I40+'ТАБ 294'!I40+'ТАБ 295'!I31+'ТАБ 296'!I28+'ТАБ 297'!I46+'ТАБ 298'!I40+'ТАБ 299'!I40+'ТАБ 300'!I40+'ТАБ 301'!I40</f>
        <v>0</v>
      </c>
      <c r="J46" s="23">
        <f>'ТАБ 287'!J46+'ТАБ 288'!J46+'ТАБ 289'!J41+'ТАБ 290'!J40+'ТАБ 291'!J40+'ТАБ 292'!J40+'ТАБ 293'!J40+'ТАБ 294'!J40+'ТАБ 295'!J31+'ТАБ 296'!J28+'ТАБ 297'!J46+'ТАБ 298'!J40+'ТАБ 299'!J40+'ТАБ 300'!J40+'ТАБ 301'!J40</f>
        <v>0</v>
      </c>
      <c r="K46" s="23">
        <f>'ТАБ 287'!K46+'ТАБ 288'!K46+'ТАБ 289'!K41+'ТАБ 290'!K40+'ТАБ 291'!K40+'ТАБ 292'!K40+'ТАБ 293'!K40+'ТАБ 294'!K40+'ТАБ 295'!K31+'ТАБ 296'!K28+'ТАБ 297'!K46+'ТАБ 298'!K40+'ТАБ 299'!K40+'ТАБ 300'!K40+'ТАБ 301'!K40</f>
        <v>0</v>
      </c>
      <c r="L46" s="23">
        <f>'ТАБ 287'!L46+'ТАБ 288'!L46+'ТАБ 289'!L41+'ТАБ 290'!L40+'ТАБ 291'!L40+'ТАБ 292'!L40+'ТАБ 293'!L40+'ТАБ 294'!L40+'ТАБ 295'!L31+'ТАБ 296'!L28+'ТАБ 297'!L46+'ТАБ 298'!L40+'ТАБ 299'!L40+'ТАБ 300'!L40+'ТАБ 301'!L40</f>
        <v>0</v>
      </c>
      <c r="M46" s="23">
        <f>'ТАБ 287'!M46+'ТАБ 288'!M46+'ТАБ 289'!M41+'ТАБ 290'!M40+'ТАБ 291'!M40+'ТАБ 292'!M40+'ТАБ 293'!M40+'ТАБ 294'!M40+'ТАБ 295'!M31+'ТАБ 296'!M28+'ТАБ 297'!M46+'ТАБ 298'!M40+'ТАБ 299'!M40+'ТАБ 300'!M40+'ТАБ 301'!M40</f>
        <v>0</v>
      </c>
      <c r="N46" s="23">
        <f>'ТАБ 287'!O46+'ТАБ 288'!O46+'ТАБ 289'!O41+'ТАБ 290'!O40+'ТАБ 291'!O40+'ТАБ 292'!O40+'ТАБ 293'!O40+'ТАБ 294'!O40+'ТАБ 295'!O31+'ТАБ 296'!O28+'ТАБ 297'!O46+'ТАБ 298'!O40+'ТАБ 299'!O40+'ТАБ 300'!O40+'ТАБ 301'!O40</f>
        <v>0</v>
      </c>
      <c r="O46" s="23">
        <f>'ТАБ 287'!P46+'ТАБ 288'!P46+'ТАБ 289'!P41+'ТАБ 290'!P40+'ТАБ 291'!P40+'ТАБ 292'!P40+'ТАБ 293'!P40+'ТАБ 294'!P40+'ТАБ 295'!P31+'ТАБ 296'!P28+'ТАБ 297'!P46+'ТАБ 298'!P40+'ТАБ 299'!P40+'ТАБ 300'!P40+'ТАБ 301'!P40</f>
        <v>0</v>
      </c>
    </row>
    <row r="47" spans="1:15" s="196" customFormat="1" ht="15" customHeight="1">
      <c r="A47" s="363" t="s">
        <v>2</v>
      </c>
      <c r="B47" s="363"/>
      <c r="C47" s="25" t="e">
        <f aca="true" t="shared" si="2" ref="C47:M47">SUM(C37:C46)</f>
        <v>#REF!</v>
      </c>
      <c r="D47" s="25" t="e">
        <f t="shared" si="2"/>
        <v>#REF!</v>
      </c>
      <c r="E47" s="25" t="e">
        <f t="shared" si="2"/>
        <v>#REF!</v>
      </c>
      <c r="F47" s="25" t="e">
        <f t="shared" si="2"/>
        <v>#REF!</v>
      </c>
      <c r="G47" s="25" t="e">
        <f t="shared" si="2"/>
        <v>#REF!</v>
      </c>
      <c r="H47" s="25" t="e">
        <f t="shared" si="2"/>
        <v>#REF!</v>
      </c>
      <c r="I47" s="25" t="e">
        <f t="shared" si="2"/>
        <v>#REF!</v>
      </c>
      <c r="J47" s="25" t="e">
        <f t="shared" si="2"/>
        <v>#REF!</v>
      </c>
      <c r="K47" s="25" t="e">
        <f t="shared" si="2"/>
        <v>#REF!</v>
      </c>
      <c r="L47" s="25" t="e">
        <f t="shared" si="2"/>
        <v>#REF!</v>
      </c>
      <c r="M47" s="25" t="e">
        <f t="shared" si="2"/>
        <v>#REF!</v>
      </c>
      <c r="N47" s="25" t="e">
        <f>SUM(N37:N46)</f>
        <v>#REF!</v>
      </c>
      <c r="O47" s="25" t="e">
        <f>SUM(O37:O46)</f>
        <v>#REF!</v>
      </c>
    </row>
    <row r="48" spans="1:15" s="196" customFormat="1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2"/>
      <c r="N48" s="26"/>
      <c r="O48" s="26"/>
    </row>
    <row r="49" spans="1:15" ht="15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221"/>
    </row>
    <row r="50" spans="1:15" ht="15" customHeight="1">
      <c r="A50" s="364" t="s">
        <v>0</v>
      </c>
      <c r="B50" s="365" t="s">
        <v>13</v>
      </c>
      <c r="C50" s="222" t="s">
        <v>8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  <c r="O50" s="224"/>
    </row>
    <row r="51" spans="1:15" ht="15" customHeight="1">
      <c r="A51" s="363"/>
      <c r="B51" s="366"/>
      <c r="C51" s="250">
        <v>2007</v>
      </c>
      <c r="D51" s="250">
        <v>2008</v>
      </c>
      <c r="E51" s="250">
        <v>2009</v>
      </c>
      <c r="F51" s="250">
        <v>2010</v>
      </c>
      <c r="G51" s="250">
        <v>2011</v>
      </c>
      <c r="H51" s="250">
        <v>2012</v>
      </c>
      <c r="I51" s="250">
        <v>2013</v>
      </c>
      <c r="J51" s="250">
        <v>2014</v>
      </c>
      <c r="K51" s="250">
        <v>2015</v>
      </c>
      <c r="L51" s="250">
        <v>2016</v>
      </c>
      <c r="M51" s="250">
        <v>2017</v>
      </c>
      <c r="N51" s="250">
        <v>2018</v>
      </c>
      <c r="O51" s="250">
        <v>2018</v>
      </c>
    </row>
    <row r="52" spans="1:15" ht="15" customHeight="1">
      <c r="A52" s="154">
        <v>1</v>
      </c>
      <c r="B52" s="155" t="s">
        <v>78</v>
      </c>
      <c r="C52" s="23">
        <f>'ТАБ 287'!C52+'ТАБ 288'!C52+'ТАБ 289'!C47+'ТАБ 290'!C46+'ТАБ 291'!C46+'ТАБ 292'!C46+'ТАБ 293'!C46+'ТАБ 294'!C46+'ТАБ 295'!C37+'ТАБ 296'!C34+'ТАБ 297'!C52+'ТАБ 298'!C46+'ТАБ 299'!C46+'ТАБ 300'!C46+'ТАБ 301'!C46</f>
        <v>2825</v>
      </c>
      <c r="D52" s="23">
        <f>'ТАБ 287'!D52+'ТАБ 288'!D52+'ТАБ 289'!D47+'ТАБ 290'!D46+'ТАБ 291'!D46+'ТАБ 292'!D46+'ТАБ 293'!D46+'ТАБ 294'!D46+'ТАБ 295'!D37+'ТАБ 296'!D34+'ТАБ 297'!D52+'ТАБ 298'!D46+'ТАБ 299'!D46+'ТАБ 300'!D46+'ТАБ 301'!D46</f>
        <v>10028</v>
      </c>
      <c r="E52" s="23">
        <f>'ТАБ 287'!E52+'ТАБ 288'!E52+'ТАБ 289'!E47+'ТАБ 290'!E46+'ТАБ 291'!E46+'ТАБ 292'!E46+'ТАБ 293'!E46+'ТАБ 294'!E46+'ТАБ 295'!E37+'ТАБ 296'!E34+'ТАБ 297'!E52+'ТАБ 298'!E46+'ТАБ 299'!E46+'ТАБ 300'!E46+'ТАБ 301'!E46</f>
        <v>12984</v>
      </c>
      <c r="F52" s="23">
        <f>'ТАБ 287'!F52+'ТАБ 288'!F52+'ТАБ 289'!F47+'ТАБ 290'!F46+'ТАБ 291'!F46+'ТАБ 292'!F46+'ТАБ 293'!F46+'ТАБ 294'!F46+'ТАБ 295'!F37+'ТАБ 296'!F34+'ТАБ 297'!F52+'ТАБ 298'!F46+'ТАБ 299'!F46+'ТАБ 300'!F46+'ТАБ 301'!F46</f>
        <v>13650</v>
      </c>
      <c r="G52" s="23">
        <f>'ТАБ 287'!G52+'ТАБ 288'!G52+'ТАБ 289'!G47+'ТАБ 290'!G46+'ТАБ 291'!G46+'ТАБ 292'!G46+'ТАБ 293'!G46+'ТАБ 294'!G46+'ТАБ 295'!G37+'ТАБ 296'!G34+'ТАБ 297'!G52+'ТАБ 298'!G46+'ТАБ 299'!G46+'ТАБ 300'!G46+'ТАБ 301'!G46</f>
        <v>6187</v>
      </c>
      <c r="H52" s="23">
        <f>'ТАБ 287'!H52+'ТАБ 288'!H52+'ТАБ 289'!H47+'ТАБ 290'!H46+'ТАБ 291'!H46+'ТАБ 292'!H46+'ТАБ 293'!H46+'ТАБ 294'!H46+'ТАБ 295'!H37+'ТАБ 296'!H34+'ТАБ 297'!H52+'ТАБ 298'!H46+'ТАБ 299'!H46+'ТАБ 300'!H46+'ТАБ 301'!H46</f>
        <v>12993</v>
      </c>
      <c r="I52" s="23">
        <f>'ТАБ 287'!I52+'ТАБ 288'!I52+'ТАБ 289'!I47+'ТАБ 290'!I46+'ТАБ 291'!I46+'ТАБ 292'!I46+'ТАБ 293'!I46+'ТАБ 294'!I46+'ТАБ 295'!I37+'ТАБ 296'!I34+'ТАБ 297'!I52+'ТАБ 298'!I46+'ТАБ 299'!I46+'ТАБ 300'!I46+'ТАБ 301'!I46</f>
        <v>13314</v>
      </c>
      <c r="J52" s="23">
        <f>'ТАБ 287'!J52+'ТАБ 288'!J52+'ТАБ 289'!J47+'ТАБ 290'!J46+'ТАБ 291'!J46+'ТАБ 292'!J46+'ТАБ 293'!J46+'ТАБ 294'!J46+'ТАБ 295'!J37+'ТАБ 296'!J34+'ТАБ 297'!J52+'ТАБ 298'!J46+'ТАБ 299'!J46+'ТАБ 300'!J46+'ТАБ 301'!J46</f>
        <v>8434</v>
      </c>
      <c r="K52" s="23">
        <f>'ТАБ 287'!K52+'ТАБ 288'!K52+'ТАБ 289'!K47+'ТАБ 290'!K46+'ТАБ 291'!K46+'ТАБ 292'!K46+'ТАБ 293'!K46+'ТАБ 294'!K46+'ТАБ 295'!K37+'ТАБ 296'!K34+'ТАБ 297'!K52+'ТАБ 298'!K46+'ТАБ 299'!K46+'ТАБ 300'!K46+'ТАБ 301'!K46</f>
        <v>24257</v>
      </c>
      <c r="L52" s="23">
        <f>'ТАБ 287'!L52+'ТАБ 288'!L52+'ТАБ 289'!L47+'ТАБ 290'!L46+'ТАБ 291'!L46+'ТАБ 292'!L46+'ТАБ 293'!L46+'ТАБ 294'!L46+'ТАБ 295'!L37+'ТАБ 296'!L34+'ТАБ 297'!L52+'ТАБ 298'!L46+'ТАБ 299'!L46+'ТАБ 300'!L46+'ТАБ 301'!L46</f>
        <v>23008</v>
      </c>
      <c r="M52" s="23">
        <f>'ТАБ 287'!M52+'ТАБ 288'!M52+'ТАБ 289'!M47+'ТАБ 290'!M46+'ТАБ 291'!M46+'ТАБ 292'!M46+'ТАБ 293'!M46+'ТАБ 294'!M46+'ТАБ 295'!M37+'ТАБ 296'!M34+'ТАБ 297'!M52+'ТАБ 298'!M46+'ТАБ 299'!M46+'ТАБ 300'!M46+'ТАБ 301'!M46</f>
        <v>7368</v>
      </c>
      <c r="N52" s="23">
        <f>'ТАБ 287'!O52+'ТАБ 288'!O52+'ТАБ 289'!O47+'ТАБ 290'!O46+'ТАБ 291'!O46+'ТАБ 292'!O46+'ТАБ 293'!O46+'ТАБ 294'!O46+'ТАБ 295'!O37+'ТАБ 296'!O34+'ТАБ 297'!O52+'ТАБ 298'!O46+'ТАБ 299'!O46+'ТАБ 300'!O46+'ТАБ 301'!O46</f>
        <v>10507</v>
      </c>
      <c r="O52" s="23">
        <f>'ТАБ 287'!P52+'ТАБ 288'!P52+'ТАБ 289'!P47+'ТАБ 290'!P46+'ТАБ 291'!P46+'ТАБ 292'!P46+'ТАБ 293'!P46+'ТАБ 294'!P46+'ТАБ 295'!P37+'ТАБ 296'!P34+'ТАБ 297'!P52+'ТАБ 298'!P46+'ТАБ 299'!P46+'ТАБ 300'!P46+'ТАБ 301'!P46</f>
        <v>5880</v>
      </c>
    </row>
    <row r="53" spans="1:15" ht="15" customHeight="1">
      <c r="A53" s="154">
        <v>2</v>
      </c>
      <c r="B53" s="159" t="s">
        <v>79</v>
      </c>
      <c r="C53" s="23">
        <f>'ТАБ 287'!C53+'ТАБ 288'!C53+'ТАБ 289'!C48+'ТАБ 290'!C47+'ТАБ 291'!C47+'ТАБ 292'!C47+'ТАБ 293'!C47+'ТАБ 294'!C47+'ТАБ 295'!C38+'ТАБ 296'!C35+'ТАБ 297'!C53+'ТАБ 298'!C47+'ТАБ 299'!C47+'ТАБ 300'!C47+'ТАБ 301'!C47</f>
        <v>31</v>
      </c>
      <c r="D53" s="23">
        <f>'ТАБ 287'!D53+'ТАБ 288'!D53+'ТАБ 289'!D48+'ТАБ 290'!D47+'ТАБ 291'!D47+'ТАБ 292'!D47+'ТАБ 293'!D47+'ТАБ 294'!D47+'ТАБ 295'!D38+'ТАБ 296'!D35+'ТАБ 297'!D53+'ТАБ 298'!D47+'ТАБ 299'!D47+'ТАБ 300'!D47+'ТАБ 301'!D47</f>
        <v>2315</v>
      </c>
      <c r="E53" s="23">
        <f>'ТАБ 287'!E53+'ТАБ 288'!E53+'ТАБ 289'!E48+'ТАБ 290'!E47+'ТАБ 291'!E47+'ТАБ 292'!E47+'ТАБ 293'!E47+'ТАБ 294'!E47+'ТАБ 295'!E38+'ТАБ 296'!E35+'ТАБ 297'!E53+'ТАБ 298'!E47+'ТАБ 299'!E47+'ТАБ 300'!E47+'ТАБ 301'!E47</f>
        <v>1882</v>
      </c>
      <c r="F53" s="23">
        <f>'ТАБ 287'!F53+'ТАБ 288'!F53+'ТАБ 289'!F48+'ТАБ 290'!F47+'ТАБ 291'!F47+'ТАБ 292'!F47+'ТАБ 293'!F47+'ТАБ 294'!F47+'ТАБ 295'!F38+'ТАБ 296'!F35+'ТАБ 297'!F53+'ТАБ 298'!F47+'ТАБ 299'!F47+'ТАБ 300'!F47+'ТАБ 301'!F47</f>
        <v>1605</v>
      </c>
      <c r="G53" s="23">
        <f>'ТАБ 287'!G53+'ТАБ 288'!G53+'ТАБ 289'!G48+'ТАБ 290'!G47+'ТАБ 291'!G47+'ТАБ 292'!G47+'ТАБ 293'!G47+'ТАБ 294'!G47+'ТАБ 295'!G38+'ТАБ 296'!G35+'ТАБ 297'!G53+'ТАБ 298'!G47+'ТАБ 299'!G47+'ТАБ 300'!G47+'ТАБ 301'!G47</f>
        <v>2572</v>
      </c>
      <c r="H53" s="23">
        <f>'ТАБ 287'!H53+'ТАБ 288'!H53+'ТАБ 289'!H48+'ТАБ 290'!H47+'ТАБ 291'!H47+'ТАБ 292'!H47+'ТАБ 293'!H47+'ТАБ 294'!H47+'ТАБ 295'!H38+'ТАБ 296'!H35+'ТАБ 297'!H53+'ТАБ 298'!H47+'ТАБ 299'!H47+'ТАБ 300'!H47+'ТАБ 301'!H47</f>
        <v>3085</v>
      </c>
      <c r="I53" s="23">
        <f>'ТАБ 287'!I53+'ТАБ 288'!I53+'ТАБ 289'!I48+'ТАБ 290'!I47+'ТАБ 291'!I47+'ТАБ 292'!I47+'ТАБ 293'!I47+'ТАБ 294'!I47+'ТАБ 295'!I38+'ТАБ 296'!I35+'ТАБ 297'!I53+'ТАБ 298'!I47+'ТАБ 299'!I47+'ТАБ 300'!I47+'ТАБ 301'!I47</f>
        <v>4770</v>
      </c>
      <c r="J53" s="23">
        <f>'ТАБ 287'!J53+'ТАБ 288'!J53+'ТАБ 289'!J48+'ТАБ 290'!J47+'ТАБ 291'!J47+'ТАБ 292'!J47+'ТАБ 293'!J47+'ТАБ 294'!J47+'ТАБ 295'!J38+'ТАБ 296'!J35+'ТАБ 297'!J53+'ТАБ 298'!J47+'ТАБ 299'!J47+'ТАБ 300'!J47+'ТАБ 301'!J47</f>
        <v>6604</v>
      </c>
      <c r="K53" s="23">
        <f>'ТАБ 287'!K53+'ТАБ 288'!K53+'ТАБ 289'!K48+'ТАБ 290'!K47+'ТАБ 291'!K47+'ТАБ 292'!K47+'ТАБ 293'!K47+'ТАБ 294'!K47+'ТАБ 295'!K38+'ТАБ 296'!K35+'ТАБ 297'!K53+'ТАБ 298'!K47+'ТАБ 299'!K47+'ТАБ 300'!K47+'ТАБ 301'!K47</f>
        <v>6989</v>
      </c>
      <c r="L53" s="23">
        <f>'ТАБ 287'!L53+'ТАБ 288'!L53+'ТАБ 289'!L48+'ТАБ 290'!L47+'ТАБ 291'!L47+'ТАБ 292'!L47+'ТАБ 293'!L47+'ТАБ 294'!L47+'ТАБ 295'!L38+'ТАБ 296'!L35+'ТАБ 297'!L53+'ТАБ 298'!L47+'ТАБ 299'!L47+'ТАБ 300'!L47+'ТАБ 301'!L47</f>
        <v>6795</v>
      </c>
      <c r="M53" s="23">
        <f>'ТАБ 287'!M53+'ТАБ 288'!M53+'ТАБ 289'!M48+'ТАБ 290'!M47+'ТАБ 291'!M47+'ТАБ 292'!M47+'ТАБ 293'!M47+'ТАБ 294'!M47+'ТАБ 295'!M38+'ТАБ 296'!M35+'ТАБ 297'!M53+'ТАБ 298'!M47+'ТАБ 299'!M47+'ТАБ 300'!M47+'ТАБ 301'!M47</f>
        <v>7605</v>
      </c>
      <c r="N53" s="23">
        <f>'ТАБ 287'!O53+'ТАБ 288'!O53+'ТАБ 289'!O48+'ТАБ 290'!O47+'ТАБ 291'!O47+'ТАБ 292'!O47+'ТАБ 293'!O47+'ТАБ 294'!O47+'ТАБ 295'!O38+'ТАБ 296'!O35+'ТАБ 297'!O53+'ТАБ 298'!O47+'ТАБ 299'!O47+'ТАБ 300'!O47+'ТАБ 301'!O47</f>
        <v>5074</v>
      </c>
      <c r="O53" s="23">
        <f>'ТАБ 287'!P53+'ТАБ 288'!P53+'ТАБ 289'!P48+'ТАБ 290'!P47+'ТАБ 291'!P47+'ТАБ 292'!P47+'ТАБ 293'!P47+'ТАБ 294'!P47+'ТАБ 295'!P38+'ТАБ 296'!P35+'ТАБ 297'!P53+'ТАБ 298'!P47+'ТАБ 299'!P47+'ТАБ 300'!P47+'ТАБ 301'!P47</f>
        <v>2179</v>
      </c>
    </row>
    <row r="54" spans="1:15" ht="15" customHeight="1">
      <c r="A54" s="154">
        <v>3</v>
      </c>
      <c r="B54" s="159" t="s">
        <v>80</v>
      </c>
      <c r="C54" s="23" t="e">
        <f>'ТАБ 287'!C54+'ТАБ 288'!C54+'ТАБ 289'!C49+'ТАБ 290'!C48+'ТАБ 291'!C48+'ТАБ 292'!C48+'ТАБ 293'!C48+'ТАБ 294'!C48+'ТАБ 295'!#REF!+'ТАБ 296'!#REF!+'ТАБ 297'!C54+'ТАБ 298'!C48+'ТАБ 299'!C48+'ТАБ 300'!C48+'ТАБ 301'!C48</f>
        <v>#REF!</v>
      </c>
      <c r="D54" s="23" t="e">
        <f>'ТАБ 287'!D54+'ТАБ 288'!D54+'ТАБ 289'!D49+'ТАБ 290'!D48+'ТАБ 291'!D48+'ТАБ 292'!D48+'ТАБ 293'!D48+'ТАБ 294'!D48+'ТАБ 295'!#REF!+'ТАБ 296'!#REF!+'ТАБ 297'!D54+'ТАБ 298'!D48+'ТАБ 299'!D48+'ТАБ 300'!D48+'ТАБ 301'!D48</f>
        <v>#REF!</v>
      </c>
      <c r="E54" s="23" t="e">
        <f>'ТАБ 287'!E54+'ТАБ 288'!E54+'ТАБ 289'!E49+'ТАБ 290'!E48+'ТАБ 291'!E48+'ТАБ 292'!E48+'ТАБ 293'!E48+'ТАБ 294'!E48+'ТАБ 295'!#REF!+'ТАБ 296'!#REF!+'ТАБ 297'!E54+'ТАБ 298'!E48+'ТАБ 299'!E48+'ТАБ 300'!E48+'ТАБ 301'!E48</f>
        <v>#REF!</v>
      </c>
      <c r="F54" s="23" t="e">
        <f>'ТАБ 287'!F54+'ТАБ 288'!F54+'ТАБ 289'!F49+'ТАБ 290'!F48+'ТАБ 291'!F48+'ТАБ 292'!F48+'ТАБ 293'!F48+'ТАБ 294'!F48+'ТАБ 295'!#REF!+'ТАБ 296'!#REF!+'ТАБ 297'!F54+'ТАБ 298'!F48+'ТАБ 299'!F48+'ТАБ 300'!F48+'ТАБ 301'!F48</f>
        <v>#REF!</v>
      </c>
      <c r="G54" s="23" t="e">
        <f>'ТАБ 287'!G54+'ТАБ 288'!G54+'ТАБ 289'!G49+'ТАБ 290'!G48+'ТАБ 291'!G48+'ТАБ 292'!G48+'ТАБ 293'!G48+'ТАБ 294'!G48+'ТАБ 295'!#REF!+'ТАБ 296'!#REF!+'ТАБ 297'!G54+'ТАБ 298'!G48+'ТАБ 299'!G48+'ТАБ 300'!G48+'ТАБ 301'!G48</f>
        <v>#REF!</v>
      </c>
      <c r="H54" s="23" t="e">
        <f>'ТАБ 287'!H54+'ТАБ 288'!H54+'ТАБ 289'!H49+'ТАБ 290'!H48+'ТАБ 291'!H48+'ТАБ 292'!H48+'ТАБ 293'!H48+'ТАБ 294'!H48+'ТАБ 295'!#REF!+'ТАБ 296'!#REF!+'ТАБ 297'!H54+'ТАБ 298'!H48+'ТАБ 299'!H48+'ТАБ 300'!H48+'ТАБ 301'!H48</f>
        <v>#REF!</v>
      </c>
      <c r="I54" s="23" t="e">
        <f>'ТАБ 287'!I54+'ТАБ 288'!I54+'ТАБ 289'!I49+'ТАБ 290'!I48+'ТАБ 291'!I48+'ТАБ 292'!I48+'ТАБ 293'!I48+'ТАБ 294'!I48+'ТАБ 295'!#REF!+'ТАБ 296'!#REF!+'ТАБ 297'!I54+'ТАБ 298'!I48+'ТАБ 299'!I48+'ТАБ 300'!I48+'ТАБ 301'!I48</f>
        <v>#REF!</v>
      </c>
      <c r="J54" s="23" t="e">
        <f>'ТАБ 287'!J54+'ТАБ 288'!J54+'ТАБ 289'!J49+'ТАБ 290'!J48+'ТАБ 291'!J48+'ТАБ 292'!J48+'ТАБ 293'!J48+'ТАБ 294'!J48+'ТАБ 295'!#REF!+'ТАБ 296'!#REF!+'ТАБ 297'!J54+'ТАБ 298'!J48+'ТАБ 299'!J48+'ТАБ 300'!J48+'ТАБ 301'!J48</f>
        <v>#REF!</v>
      </c>
      <c r="K54" s="23" t="e">
        <f>'ТАБ 287'!K54+'ТАБ 288'!K54+'ТАБ 289'!K49+'ТАБ 290'!K48+'ТАБ 291'!K48+'ТАБ 292'!K48+'ТАБ 293'!K48+'ТАБ 294'!K48+'ТАБ 295'!#REF!+'ТАБ 296'!#REF!+'ТАБ 297'!K54+'ТАБ 298'!K48+'ТАБ 299'!K48+'ТАБ 300'!K48+'ТАБ 301'!K48</f>
        <v>#REF!</v>
      </c>
      <c r="L54" s="23" t="e">
        <f>'ТАБ 287'!L54+'ТАБ 288'!L54+'ТАБ 289'!L49+'ТАБ 290'!L48+'ТАБ 291'!L48+'ТАБ 292'!L48+'ТАБ 293'!L48+'ТАБ 294'!L48+'ТАБ 295'!#REF!+'ТАБ 296'!#REF!+'ТАБ 297'!L54+'ТАБ 298'!L48+'ТАБ 299'!L48+'ТАБ 300'!L48+'ТАБ 301'!L48</f>
        <v>#REF!</v>
      </c>
      <c r="M54" s="23" t="e">
        <f>'ТАБ 287'!M54+'ТАБ 288'!M54+'ТАБ 289'!M49+'ТАБ 290'!M48+'ТАБ 291'!M48+'ТАБ 292'!M48+'ТАБ 293'!M48+'ТАБ 294'!M48+'ТАБ 295'!#REF!+'ТАБ 296'!#REF!+'ТАБ 297'!M54+'ТАБ 298'!M48+'ТАБ 299'!M48+'ТАБ 300'!M48+'ТАБ 301'!M48</f>
        <v>#REF!</v>
      </c>
      <c r="N54" s="23" t="e">
        <f>'ТАБ 287'!O54+'ТАБ 288'!O54+'ТАБ 289'!O49+'ТАБ 290'!O48+'ТАБ 291'!O48+'ТАБ 292'!O48+'ТАБ 293'!O48+'ТАБ 294'!O48+'ТАБ 295'!#REF!+'ТАБ 296'!#REF!+'ТАБ 297'!O54+'ТАБ 298'!O48+'ТАБ 299'!O48+'ТАБ 300'!O48+'ТАБ 301'!O48</f>
        <v>#REF!</v>
      </c>
      <c r="O54" s="23" t="e">
        <f>'ТАБ 287'!P54+'ТАБ 288'!P54+'ТАБ 289'!P49+'ТАБ 290'!P48+'ТАБ 291'!P48+'ТАБ 292'!P48+'ТАБ 293'!P48+'ТАБ 294'!P48+'ТАБ 295'!#REF!+'ТАБ 296'!#REF!+'ТАБ 297'!P54+'ТАБ 298'!P48+'ТАБ 299'!P48+'ТАБ 300'!P48+'ТАБ 301'!P48</f>
        <v>#REF!</v>
      </c>
    </row>
    <row r="55" spans="1:15" ht="15" customHeight="1">
      <c r="A55" s="154">
        <v>4</v>
      </c>
      <c r="B55" s="155" t="s">
        <v>81</v>
      </c>
      <c r="C55" s="23" t="e">
        <f>'ТАБ 287'!C55+'ТАБ 288'!C55+'ТАБ 289'!C50+'ТАБ 290'!C49+'ТАБ 291'!C49+'ТАБ 292'!C49+'ТАБ 293'!C49+'ТАБ 294'!C49+'ТАБ 295'!#REF!+'ТАБ 296'!#REF!+'ТАБ 297'!C55+'ТАБ 298'!C49+'ТАБ 299'!C49+'ТАБ 300'!C49+'ТАБ 301'!C49</f>
        <v>#REF!</v>
      </c>
      <c r="D55" s="23" t="e">
        <f>'ТАБ 287'!D55+'ТАБ 288'!D55+'ТАБ 289'!D50+'ТАБ 290'!D49+'ТАБ 291'!D49+'ТАБ 292'!D49+'ТАБ 293'!D49+'ТАБ 294'!D49+'ТАБ 295'!#REF!+'ТАБ 296'!#REF!+'ТАБ 297'!D55+'ТАБ 298'!D49+'ТАБ 299'!D49+'ТАБ 300'!D49+'ТАБ 301'!D49</f>
        <v>#REF!</v>
      </c>
      <c r="E55" s="23" t="e">
        <f>'ТАБ 287'!E55+'ТАБ 288'!E55+'ТАБ 289'!E50+'ТАБ 290'!E49+'ТАБ 291'!E49+'ТАБ 292'!E49+'ТАБ 293'!E49+'ТАБ 294'!E49+'ТАБ 295'!#REF!+'ТАБ 296'!#REF!+'ТАБ 297'!E55+'ТАБ 298'!E49+'ТАБ 299'!E49+'ТАБ 300'!E49+'ТАБ 301'!E49</f>
        <v>#REF!</v>
      </c>
      <c r="F55" s="23" t="e">
        <f>'ТАБ 287'!F55+'ТАБ 288'!F55+'ТАБ 289'!F50+'ТАБ 290'!F49+'ТАБ 291'!F49+'ТАБ 292'!F49+'ТАБ 293'!F49+'ТАБ 294'!F49+'ТАБ 295'!#REF!+'ТАБ 296'!#REF!+'ТАБ 297'!F55+'ТАБ 298'!F49+'ТАБ 299'!F49+'ТАБ 300'!F49+'ТАБ 301'!F49</f>
        <v>#REF!</v>
      </c>
      <c r="G55" s="23" t="e">
        <f>'ТАБ 287'!G55+'ТАБ 288'!G55+'ТАБ 289'!G50+'ТАБ 290'!G49+'ТАБ 291'!G49+'ТАБ 292'!G49+'ТАБ 293'!G49+'ТАБ 294'!G49+'ТАБ 295'!#REF!+'ТАБ 296'!#REF!+'ТАБ 297'!G55+'ТАБ 298'!G49+'ТАБ 299'!G49+'ТАБ 300'!G49+'ТАБ 301'!G49</f>
        <v>#REF!</v>
      </c>
      <c r="H55" s="23" t="e">
        <f>'ТАБ 287'!H55+'ТАБ 288'!H55+'ТАБ 289'!H50+'ТАБ 290'!H49+'ТАБ 291'!H49+'ТАБ 292'!H49+'ТАБ 293'!H49+'ТАБ 294'!H49+'ТАБ 295'!#REF!+'ТАБ 296'!#REF!+'ТАБ 297'!H55+'ТАБ 298'!H49+'ТАБ 299'!H49+'ТАБ 300'!H49+'ТАБ 301'!H49</f>
        <v>#REF!</v>
      </c>
      <c r="I55" s="23" t="e">
        <f>'ТАБ 287'!I55+'ТАБ 288'!I55+'ТАБ 289'!I50+'ТАБ 290'!I49+'ТАБ 291'!I49+'ТАБ 292'!I49+'ТАБ 293'!I49+'ТАБ 294'!I49+'ТАБ 295'!#REF!+'ТАБ 296'!#REF!+'ТАБ 297'!I55+'ТАБ 298'!I49+'ТАБ 299'!I49+'ТАБ 300'!I49+'ТАБ 301'!I49</f>
        <v>#REF!</v>
      </c>
      <c r="J55" s="23" t="e">
        <f>'ТАБ 287'!J55+'ТАБ 288'!J55+'ТАБ 289'!J50+'ТАБ 290'!J49+'ТАБ 291'!J49+'ТАБ 292'!J49+'ТАБ 293'!J49+'ТАБ 294'!J49+'ТАБ 295'!#REF!+'ТАБ 296'!#REF!+'ТАБ 297'!J55+'ТАБ 298'!J49+'ТАБ 299'!J49+'ТАБ 300'!J49+'ТАБ 301'!J49</f>
        <v>#REF!</v>
      </c>
      <c r="K55" s="23" t="e">
        <f>'ТАБ 287'!K55+'ТАБ 288'!K55+'ТАБ 289'!K50+'ТАБ 290'!K49+'ТАБ 291'!K49+'ТАБ 292'!K49+'ТАБ 293'!K49+'ТАБ 294'!K49+'ТАБ 295'!#REF!+'ТАБ 296'!#REF!+'ТАБ 297'!K55+'ТАБ 298'!K49+'ТАБ 299'!K49+'ТАБ 300'!K49+'ТАБ 301'!K49</f>
        <v>#REF!</v>
      </c>
      <c r="L55" s="23" t="e">
        <f>'ТАБ 287'!L55+'ТАБ 288'!L55+'ТАБ 289'!L50+'ТАБ 290'!L49+'ТАБ 291'!L49+'ТАБ 292'!L49+'ТАБ 293'!L49+'ТАБ 294'!L49+'ТАБ 295'!#REF!+'ТАБ 296'!#REF!+'ТАБ 297'!L55+'ТАБ 298'!L49+'ТАБ 299'!L49+'ТАБ 300'!L49+'ТАБ 301'!L49</f>
        <v>#REF!</v>
      </c>
      <c r="M55" s="23" t="e">
        <f>'ТАБ 287'!M55+'ТАБ 288'!M55+'ТАБ 289'!M50+'ТАБ 290'!M49+'ТАБ 291'!M49+'ТАБ 292'!M49+'ТАБ 293'!M49+'ТАБ 294'!M49+'ТАБ 295'!#REF!+'ТАБ 296'!#REF!+'ТАБ 297'!M55+'ТАБ 298'!M49+'ТАБ 299'!M49+'ТАБ 300'!M49+'ТАБ 301'!M49</f>
        <v>#REF!</v>
      </c>
      <c r="N55" s="23" t="e">
        <f>'ТАБ 287'!O55+'ТАБ 288'!O55+'ТАБ 289'!O50+'ТАБ 290'!O49+'ТАБ 291'!O49+'ТАБ 292'!O49+'ТАБ 293'!O49+'ТАБ 294'!O49+'ТАБ 295'!#REF!+'ТАБ 296'!#REF!+'ТАБ 297'!O55+'ТАБ 298'!O49+'ТАБ 299'!O49+'ТАБ 300'!O49+'ТАБ 301'!O49</f>
        <v>#REF!</v>
      </c>
      <c r="O55" s="23" t="e">
        <f>'ТАБ 287'!P55+'ТАБ 288'!P55+'ТАБ 289'!P50+'ТАБ 290'!P49+'ТАБ 291'!P49+'ТАБ 292'!P49+'ТАБ 293'!P49+'ТАБ 294'!P49+'ТАБ 295'!#REF!+'ТАБ 296'!#REF!+'ТАБ 297'!P55+'ТАБ 298'!P49+'ТАБ 299'!P49+'ТАБ 300'!P49+'ТАБ 301'!P49</f>
        <v>#REF!</v>
      </c>
    </row>
    <row r="56" spans="1:15" ht="15" customHeight="1">
      <c r="A56" s="154">
        <v>5</v>
      </c>
      <c r="B56" s="155" t="s">
        <v>82</v>
      </c>
      <c r="C56" s="23" t="e">
        <f>'ТАБ 287'!C56+'ТАБ 288'!C56+'ТАБ 289'!C51+'ТАБ 290'!C50+'ТАБ 291'!C50+'ТАБ 292'!#REF!+'ТАБ 293'!#REF!+'ТАБ 294'!#REF!+'ТАБ 295'!#REF!+'ТАБ 296'!#REF!+'ТАБ 297'!C56+'ТАБ 298'!C50+'ТАБ 299'!C50+'ТАБ 300'!C50+'ТАБ 301'!C50</f>
        <v>#REF!</v>
      </c>
      <c r="D56" s="23" t="e">
        <f>'ТАБ 287'!D56+'ТАБ 288'!D56+'ТАБ 289'!D51+'ТАБ 290'!D50+'ТАБ 291'!D50+'ТАБ 292'!#REF!+'ТАБ 293'!#REF!+'ТАБ 294'!#REF!+'ТАБ 295'!#REF!+'ТАБ 296'!#REF!+'ТАБ 297'!D56+'ТАБ 298'!D50+'ТАБ 299'!D50+'ТАБ 300'!D50+'ТАБ 301'!D50</f>
        <v>#REF!</v>
      </c>
      <c r="E56" s="23" t="e">
        <f>'ТАБ 287'!E56+'ТАБ 288'!E56+'ТАБ 289'!E51+'ТАБ 290'!E50+'ТАБ 291'!E50+'ТАБ 292'!#REF!+'ТАБ 293'!#REF!+'ТАБ 294'!#REF!+'ТАБ 295'!#REF!+'ТАБ 296'!#REF!+'ТАБ 297'!E56+'ТАБ 298'!E50+'ТАБ 299'!E50+'ТАБ 300'!E50+'ТАБ 301'!E50</f>
        <v>#REF!</v>
      </c>
      <c r="F56" s="23" t="e">
        <f>'ТАБ 287'!F56+'ТАБ 288'!F56+'ТАБ 289'!F51+'ТАБ 290'!F50+'ТАБ 291'!F50+'ТАБ 292'!#REF!+'ТАБ 293'!#REF!+'ТАБ 294'!#REF!+'ТАБ 295'!#REF!+'ТАБ 296'!#REF!+'ТАБ 297'!F56+'ТАБ 298'!F50+'ТАБ 299'!F50+'ТАБ 300'!F50+'ТАБ 301'!F50</f>
        <v>#REF!</v>
      </c>
      <c r="G56" s="23" t="e">
        <f>'ТАБ 287'!G56+'ТАБ 288'!G56+'ТАБ 289'!G51+'ТАБ 290'!G50+'ТАБ 291'!G50+'ТАБ 292'!#REF!+'ТАБ 293'!#REF!+'ТАБ 294'!#REF!+'ТАБ 295'!#REF!+'ТАБ 296'!#REF!+'ТАБ 297'!G56+'ТАБ 298'!G50+'ТАБ 299'!G50+'ТАБ 300'!G50+'ТАБ 301'!G50</f>
        <v>#REF!</v>
      </c>
      <c r="H56" s="23" t="e">
        <f>'ТАБ 287'!H56+'ТАБ 288'!H56+'ТАБ 289'!H51+'ТАБ 290'!H50+'ТАБ 291'!H50+'ТАБ 292'!#REF!+'ТАБ 293'!#REF!+'ТАБ 294'!#REF!+'ТАБ 295'!#REF!+'ТАБ 296'!#REF!+'ТАБ 297'!H56+'ТАБ 298'!H50+'ТАБ 299'!H50+'ТАБ 300'!H50+'ТАБ 301'!H50</f>
        <v>#REF!</v>
      </c>
      <c r="I56" s="23" t="e">
        <f>'ТАБ 287'!I56+'ТАБ 288'!I56+'ТАБ 289'!I51+'ТАБ 290'!I50+'ТАБ 291'!I50+'ТАБ 292'!#REF!+'ТАБ 293'!#REF!+'ТАБ 294'!#REF!+'ТАБ 295'!#REF!+'ТАБ 296'!#REF!+'ТАБ 297'!I56+'ТАБ 298'!I50+'ТАБ 299'!I50+'ТАБ 300'!I50+'ТАБ 301'!I50</f>
        <v>#REF!</v>
      </c>
      <c r="J56" s="23" t="e">
        <f>'ТАБ 287'!J56+'ТАБ 288'!J56+'ТАБ 289'!J51+'ТАБ 290'!J50+'ТАБ 291'!J50+'ТАБ 292'!#REF!+'ТАБ 293'!#REF!+'ТАБ 294'!#REF!+'ТАБ 295'!#REF!+'ТАБ 296'!#REF!+'ТАБ 297'!J56+'ТАБ 298'!J50+'ТАБ 299'!J50+'ТАБ 300'!J50+'ТАБ 301'!J50</f>
        <v>#REF!</v>
      </c>
      <c r="K56" s="23" t="e">
        <f>'ТАБ 287'!K56+'ТАБ 288'!K56+'ТАБ 289'!K51+'ТАБ 290'!K50+'ТАБ 291'!K50+'ТАБ 292'!#REF!+'ТАБ 293'!#REF!+'ТАБ 294'!#REF!+'ТАБ 295'!#REF!+'ТАБ 296'!#REF!+'ТАБ 297'!K56+'ТАБ 298'!K50+'ТАБ 299'!K50+'ТАБ 300'!K50+'ТАБ 301'!K50</f>
        <v>#REF!</v>
      </c>
      <c r="L56" s="23" t="e">
        <f>'ТАБ 287'!L56+'ТАБ 288'!L56+'ТАБ 289'!L51+'ТАБ 290'!L50+'ТАБ 291'!L50+'ТАБ 292'!#REF!+'ТАБ 293'!#REF!+'ТАБ 294'!#REF!+'ТАБ 295'!#REF!+'ТАБ 296'!#REF!+'ТАБ 297'!L56+'ТАБ 298'!L50+'ТАБ 299'!L50+'ТАБ 300'!L50+'ТАБ 301'!L50</f>
        <v>#REF!</v>
      </c>
      <c r="M56" s="23" t="e">
        <f>'ТАБ 287'!M56+'ТАБ 288'!M56+'ТАБ 289'!M51+'ТАБ 290'!M50+'ТАБ 291'!M50+'ТАБ 292'!#REF!+'ТАБ 293'!#REF!+'ТАБ 294'!#REF!+'ТАБ 295'!#REF!+'ТАБ 296'!#REF!+'ТАБ 297'!M56+'ТАБ 298'!M50+'ТАБ 299'!M50+'ТАБ 300'!M50+'ТАБ 301'!M50</f>
        <v>#REF!</v>
      </c>
      <c r="N56" s="23" t="e">
        <f>'ТАБ 287'!O56+'ТАБ 288'!O56+'ТАБ 289'!O51+'ТАБ 290'!O50+'ТАБ 291'!O50+'ТАБ 292'!#REF!+'ТАБ 293'!#REF!+'ТАБ 294'!#REF!+'ТАБ 295'!#REF!+'ТАБ 296'!#REF!+'ТАБ 297'!O56+'ТАБ 298'!O50+'ТАБ 299'!O50+'ТАБ 300'!O50+'ТАБ 301'!O50</f>
        <v>#REF!</v>
      </c>
      <c r="O56" s="23" t="e">
        <f>'ТАБ 287'!P56+'ТАБ 288'!P56+'ТАБ 289'!P51+'ТАБ 290'!P50+'ТАБ 291'!P50+'ТАБ 292'!#REF!+'ТАБ 293'!#REF!+'ТАБ 294'!#REF!+'ТАБ 295'!#REF!+'ТАБ 296'!#REF!+'ТАБ 297'!P56+'ТАБ 298'!P50+'ТАБ 299'!P50+'ТАБ 300'!P50+'ТАБ 301'!P50</f>
        <v>#REF!</v>
      </c>
    </row>
    <row r="57" spans="1:15" ht="15" customHeight="1">
      <c r="A57" s="154">
        <v>6</v>
      </c>
      <c r="B57" s="159" t="s">
        <v>76</v>
      </c>
      <c r="C57" s="23" t="e">
        <f>'ТАБ 287'!C57+'ТАБ 288'!C57+'ТАБ 289'!C52+'ТАБ 290'!C51+'ТАБ 291'!C51+'ТАБ 292'!C50+'ТАБ 293'!C50+'ТАБ 294'!C50+'ТАБ 295'!C39+'ТАБ 296'!#REF!+'ТАБ 297'!C57+'ТАБ 298'!C51+'ТАБ 299'!C51+'ТАБ 300'!C51+'ТАБ 301'!C51</f>
        <v>#REF!</v>
      </c>
      <c r="D57" s="23" t="e">
        <f>'ТАБ 287'!D57+'ТАБ 288'!D57+'ТАБ 289'!D52+'ТАБ 290'!D51+'ТАБ 291'!D51+'ТАБ 292'!D50+'ТАБ 293'!D50+'ТАБ 294'!D50+'ТАБ 295'!D39+'ТАБ 296'!#REF!+'ТАБ 297'!D57+'ТАБ 298'!D51+'ТАБ 299'!D51+'ТАБ 300'!D51+'ТАБ 301'!D51</f>
        <v>#REF!</v>
      </c>
      <c r="E57" s="23" t="e">
        <f>'ТАБ 287'!E57+'ТАБ 288'!E57+'ТАБ 289'!E52+'ТАБ 290'!E51+'ТАБ 291'!E51+'ТАБ 292'!E50+'ТАБ 293'!E50+'ТАБ 294'!E50+'ТАБ 295'!E39+'ТАБ 296'!#REF!+'ТАБ 297'!E57+'ТАБ 298'!E51+'ТАБ 299'!E51+'ТАБ 300'!E51+'ТАБ 301'!E51</f>
        <v>#REF!</v>
      </c>
      <c r="F57" s="23" t="e">
        <f>'ТАБ 287'!F57+'ТАБ 288'!F57+'ТАБ 289'!F52+'ТАБ 290'!F51+'ТАБ 291'!F51+'ТАБ 292'!F50+'ТАБ 293'!F50+'ТАБ 294'!F50+'ТАБ 295'!F39+'ТАБ 296'!#REF!+'ТАБ 297'!F57+'ТАБ 298'!F51+'ТАБ 299'!F51+'ТАБ 300'!F51+'ТАБ 301'!F51</f>
        <v>#REF!</v>
      </c>
      <c r="G57" s="23" t="e">
        <f>'ТАБ 287'!G57+'ТАБ 288'!G57+'ТАБ 289'!G52+'ТАБ 290'!G51+'ТАБ 291'!G51+'ТАБ 292'!G50+'ТАБ 293'!G50+'ТАБ 294'!G50+'ТАБ 295'!G39+'ТАБ 296'!#REF!+'ТАБ 297'!G57+'ТАБ 298'!G51+'ТАБ 299'!G51+'ТАБ 300'!G51+'ТАБ 301'!G51</f>
        <v>#REF!</v>
      </c>
      <c r="H57" s="23" t="e">
        <f>'ТАБ 287'!H57+'ТАБ 288'!H57+'ТАБ 289'!H52+'ТАБ 290'!H51+'ТАБ 291'!H51+'ТАБ 292'!H50+'ТАБ 293'!H50+'ТАБ 294'!H50+'ТАБ 295'!H39+'ТАБ 296'!#REF!+'ТАБ 297'!H57+'ТАБ 298'!H51+'ТАБ 299'!H51+'ТАБ 300'!H51+'ТАБ 301'!H51</f>
        <v>#REF!</v>
      </c>
      <c r="I57" s="23" t="e">
        <f>'ТАБ 287'!I57+'ТАБ 288'!I57+'ТАБ 289'!I52+'ТАБ 290'!I51+'ТАБ 291'!I51+'ТАБ 292'!I50+'ТАБ 293'!I50+'ТАБ 294'!I50+'ТАБ 295'!I39+'ТАБ 296'!#REF!+'ТАБ 297'!I57+'ТАБ 298'!I51+'ТАБ 299'!I51+'ТАБ 300'!I51+'ТАБ 301'!I51</f>
        <v>#REF!</v>
      </c>
      <c r="J57" s="23" t="e">
        <f>'ТАБ 287'!J57+'ТАБ 288'!J57+'ТАБ 289'!J52+'ТАБ 290'!J51+'ТАБ 291'!J51+'ТАБ 292'!J50+'ТАБ 293'!J50+'ТАБ 294'!J50+'ТАБ 295'!J39+'ТАБ 296'!#REF!+'ТАБ 297'!J57+'ТАБ 298'!J51+'ТАБ 299'!J51+'ТАБ 300'!J51+'ТАБ 301'!J51</f>
        <v>#REF!</v>
      </c>
      <c r="K57" s="23" t="e">
        <f>'ТАБ 287'!K57+'ТАБ 288'!K57+'ТАБ 289'!K52+'ТАБ 290'!K51+'ТАБ 291'!K51+'ТАБ 292'!K50+'ТАБ 293'!K50+'ТАБ 294'!K50+'ТАБ 295'!K39+'ТАБ 296'!#REF!+'ТАБ 297'!K57+'ТАБ 298'!K51+'ТАБ 299'!K51+'ТАБ 300'!K51+'ТАБ 301'!K51</f>
        <v>#REF!</v>
      </c>
      <c r="L57" s="23" t="e">
        <f>'ТАБ 287'!L57+'ТАБ 288'!L57+'ТАБ 289'!L52+'ТАБ 290'!L51+'ТАБ 291'!L51+'ТАБ 292'!L50+'ТАБ 293'!L50+'ТАБ 294'!L50+'ТАБ 295'!L39+'ТАБ 296'!#REF!+'ТАБ 297'!L57+'ТАБ 298'!L51+'ТАБ 299'!L51+'ТАБ 300'!L51+'ТАБ 301'!L51</f>
        <v>#REF!</v>
      </c>
      <c r="M57" s="23" t="e">
        <f>'ТАБ 287'!M57+'ТАБ 288'!M57+'ТАБ 289'!M52+'ТАБ 290'!M51+'ТАБ 291'!M51+'ТАБ 292'!M50+'ТАБ 293'!M50+'ТАБ 294'!M50+'ТАБ 295'!M39+'ТАБ 296'!#REF!+'ТАБ 297'!M57+'ТАБ 298'!M51+'ТАБ 299'!M51+'ТАБ 300'!M51+'ТАБ 301'!M51</f>
        <v>#REF!</v>
      </c>
      <c r="N57" s="23" t="e">
        <f>'ТАБ 287'!O57+'ТАБ 288'!O57+'ТАБ 289'!O52+'ТАБ 290'!O51+'ТАБ 291'!O51+'ТАБ 292'!O50+'ТАБ 293'!O50+'ТАБ 294'!O50+'ТАБ 295'!O39+'ТАБ 296'!#REF!+'ТАБ 297'!O57+'ТАБ 298'!O51+'ТАБ 299'!O51+'ТАБ 300'!O51+'ТАБ 301'!O51</f>
        <v>#REF!</v>
      </c>
      <c r="O57" s="23" t="e">
        <f>'ТАБ 287'!P57+'ТАБ 288'!P57+'ТАБ 289'!P52+'ТАБ 290'!P51+'ТАБ 291'!P51+'ТАБ 292'!P50+'ТАБ 293'!P50+'ТАБ 294'!P50+'ТАБ 295'!P39+'ТАБ 296'!#REF!+'ТАБ 297'!P57+'ТАБ 298'!P51+'ТАБ 299'!P51+'ТАБ 300'!P51+'ТАБ 301'!P51</f>
        <v>#REF!</v>
      </c>
    </row>
    <row r="58" spans="1:15" ht="24.75" customHeight="1">
      <c r="A58" s="154">
        <v>7</v>
      </c>
      <c r="B58" s="155" t="s">
        <v>77</v>
      </c>
      <c r="C58" s="23" t="e">
        <f>'ТАБ 287'!C58+'ТАБ 288'!C58+'ТАБ 289'!#REF!+'ТАБ 290'!#REF!+'ТАБ 291'!#REF!+'ТАБ 292'!#REF!+'ТАБ 293'!#REF!+'ТАБ 294'!#REF!+'ТАБ 295'!#REF!+'ТАБ 296'!#REF!+'ТАБ 297'!C58+'ТАБ 298'!C52+'ТАБ 299'!#REF!+'ТАБ 300'!#REF!+'ТАБ 301'!#REF!</f>
        <v>#REF!</v>
      </c>
      <c r="D58" s="23" t="e">
        <f>'ТАБ 287'!D58+'ТАБ 288'!D58+'ТАБ 289'!#REF!+'ТАБ 290'!#REF!+'ТАБ 291'!#REF!+'ТАБ 292'!#REF!+'ТАБ 293'!#REF!+'ТАБ 294'!#REF!+'ТАБ 295'!#REF!+'ТАБ 296'!#REF!+'ТАБ 297'!D58+'ТАБ 298'!D52+'ТАБ 299'!#REF!+'ТАБ 300'!#REF!+'ТАБ 301'!#REF!</f>
        <v>#REF!</v>
      </c>
      <c r="E58" s="23" t="e">
        <f>'ТАБ 287'!E58+'ТАБ 288'!E58+'ТАБ 289'!#REF!+'ТАБ 290'!#REF!+'ТАБ 291'!#REF!+'ТАБ 292'!#REF!+'ТАБ 293'!#REF!+'ТАБ 294'!#REF!+'ТАБ 295'!#REF!+'ТАБ 296'!#REF!+'ТАБ 297'!E58+'ТАБ 298'!E52+'ТАБ 299'!#REF!+'ТАБ 300'!#REF!+'ТАБ 301'!#REF!</f>
        <v>#REF!</v>
      </c>
      <c r="F58" s="23" t="e">
        <f>'ТАБ 287'!F58+'ТАБ 288'!F58+'ТАБ 289'!#REF!+'ТАБ 290'!#REF!+'ТАБ 291'!#REF!+'ТАБ 292'!#REF!+'ТАБ 293'!#REF!+'ТАБ 294'!#REF!+'ТАБ 295'!#REF!+'ТАБ 296'!#REF!+'ТАБ 297'!F58+'ТАБ 298'!F52+'ТАБ 299'!#REF!+'ТАБ 300'!#REF!+'ТАБ 301'!#REF!</f>
        <v>#REF!</v>
      </c>
      <c r="G58" s="23" t="e">
        <f>'ТАБ 287'!G58+'ТАБ 288'!G58+'ТАБ 289'!#REF!+'ТАБ 290'!#REF!+'ТАБ 291'!#REF!+'ТАБ 292'!#REF!+'ТАБ 293'!#REF!+'ТАБ 294'!#REF!+'ТАБ 295'!#REF!+'ТАБ 296'!#REF!+'ТАБ 297'!G58+'ТАБ 298'!G52+'ТАБ 299'!#REF!+'ТАБ 300'!#REF!+'ТАБ 301'!#REF!</f>
        <v>#REF!</v>
      </c>
      <c r="H58" s="23" t="e">
        <f>'ТАБ 287'!H58+'ТАБ 288'!H58+'ТАБ 289'!#REF!+'ТАБ 290'!#REF!+'ТАБ 291'!#REF!+'ТАБ 292'!#REF!+'ТАБ 293'!#REF!+'ТАБ 294'!#REF!+'ТАБ 295'!#REF!+'ТАБ 296'!#REF!+'ТАБ 297'!H58+'ТАБ 298'!H52+'ТАБ 299'!#REF!+'ТАБ 300'!#REF!+'ТАБ 301'!#REF!</f>
        <v>#REF!</v>
      </c>
      <c r="I58" s="23" t="e">
        <f>'ТАБ 287'!I58+'ТАБ 288'!I58+'ТАБ 289'!#REF!+'ТАБ 290'!#REF!+'ТАБ 291'!#REF!+'ТАБ 292'!#REF!+'ТАБ 293'!#REF!+'ТАБ 294'!#REF!+'ТАБ 295'!#REF!+'ТАБ 296'!#REF!+'ТАБ 297'!I58+'ТАБ 298'!I52+'ТАБ 299'!#REF!+'ТАБ 300'!#REF!+'ТАБ 301'!#REF!</f>
        <v>#REF!</v>
      </c>
      <c r="J58" s="23" t="e">
        <f>'ТАБ 287'!J58+'ТАБ 288'!J58+'ТАБ 289'!#REF!+'ТАБ 290'!#REF!+'ТАБ 291'!#REF!+'ТАБ 292'!#REF!+'ТАБ 293'!#REF!+'ТАБ 294'!#REF!+'ТАБ 295'!#REF!+'ТАБ 296'!#REF!+'ТАБ 297'!J58+'ТАБ 298'!J52+'ТАБ 299'!#REF!+'ТАБ 300'!#REF!+'ТАБ 301'!#REF!</f>
        <v>#REF!</v>
      </c>
      <c r="K58" s="23" t="e">
        <f>'ТАБ 287'!K58+'ТАБ 288'!K58+'ТАБ 289'!#REF!+'ТАБ 290'!#REF!+'ТАБ 291'!#REF!+'ТАБ 292'!#REF!+'ТАБ 293'!#REF!+'ТАБ 294'!#REF!+'ТАБ 295'!#REF!+'ТАБ 296'!#REF!+'ТАБ 297'!K58+'ТАБ 298'!K52+'ТАБ 299'!#REF!+'ТАБ 300'!#REF!+'ТАБ 301'!#REF!</f>
        <v>#REF!</v>
      </c>
      <c r="L58" s="23" t="e">
        <f>'ТАБ 287'!L58+'ТАБ 288'!L58+'ТАБ 289'!#REF!+'ТАБ 290'!#REF!+'ТАБ 291'!#REF!+'ТАБ 292'!#REF!+'ТАБ 293'!#REF!+'ТАБ 294'!#REF!+'ТАБ 295'!#REF!+'ТАБ 296'!#REF!+'ТАБ 297'!L58+'ТАБ 298'!L52+'ТАБ 299'!#REF!+'ТАБ 300'!#REF!+'ТАБ 301'!#REF!</f>
        <v>#REF!</v>
      </c>
      <c r="M58" s="23" t="e">
        <f>'ТАБ 287'!M58+'ТАБ 288'!M58+'ТАБ 289'!#REF!+'ТАБ 290'!#REF!+'ТАБ 291'!#REF!+'ТАБ 292'!#REF!+'ТАБ 293'!#REF!+'ТАБ 294'!#REF!+'ТАБ 295'!#REF!+'ТАБ 296'!#REF!+'ТАБ 297'!M58+'ТАБ 298'!M52+'ТАБ 299'!#REF!+'ТАБ 300'!#REF!+'ТАБ 301'!#REF!</f>
        <v>#REF!</v>
      </c>
      <c r="N58" s="23" t="e">
        <f>'ТАБ 287'!O58+'ТАБ 288'!O58+'ТАБ 289'!#REF!+'ТАБ 290'!#REF!+'ТАБ 291'!#REF!+'ТАБ 292'!#REF!+'ТАБ 293'!#REF!+'ТАБ 294'!#REF!+'ТАБ 295'!#REF!+'ТАБ 296'!#REF!+'ТАБ 297'!O58+'ТАБ 298'!O52+'ТАБ 299'!#REF!+'ТАБ 300'!#REF!+'ТАБ 301'!#REF!</f>
        <v>#REF!</v>
      </c>
      <c r="O58" s="23" t="e">
        <f>'ТАБ 287'!P58+'ТАБ 288'!P58+'ТАБ 289'!#REF!+'ТАБ 290'!#REF!+'ТАБ 291'!#REF!+'ТАБ 292'!#REF!+'ТАБ 293'!#REF!+'ТАБ 294'!#REF!+'ТАБ 295'!#REF!+'ТАБ 296'!#REF!+'ТАБ 297'!P58+'ТАБ 298'!P52+'ТАБ 299'!#REF!+'ТАБ 300'!#REF!+'ТАБ 301'!#REF!</f>
        <v>#REF!</v>
      </c>
    </row>
    <row r="59" spans="1:15" ht="15" customHeight="1">
      <c r="A59" s="154">
        <v>8</v>
      </c>
      <c r="B59" s="155" t="s">
        <v>75</v>
      </c>
      <c r="C59" s="23" t="e">
        <f>'ТАБ 287'!C59+'ТАБ 288'!C59+'ТАБ 289'!#REF!+'ТАБ 290'!#REF!+'ТАБ 291'!#REF!+'ТАБ 292'!C51+'ТАБ 293'!C51+'ТАБ 294'!C51+'ТАБ 295'!#REF!+'ТАБ 296'!#REF!+'ТАБ 297'!C59+'ТАБ 298'!C53+'ТАБ 299'!#REF!+'ТАБ 300'!#REF!+'ТАБ 301'!#REF!</f>
        <v>#REF!</v>
      </c>
      <c r="D59" s="23" t="e">
        <f>'ТАБ 287'!D59+'ТАБ 288'!D59+'ТАБ 289'!#REF!+'ТАБ 290'!#REF!+'ТАБ 291'!#REF!+'ТАБ 292'!D51+'ТАБ 293'!D51+'ТАБ 294'!D51+'ТАБ 295'!#REF!+'ТАБ 296'!#REF!+'ТАБ 297'!D59+'ТАБ 298'!D53+'ТАБ 299'!#REF!+'ТАБ 300'!#REF!+'ТАБ 301'!#REF!</f>
        <v>#REF!</v>
      </c>
      <c r="E59" s="23" t="e">
        <f>'ТАБ 287'!E59+'ТАБ 288'!E59+'ТАБ 289'!#REF!+'ТАБ 290'!#REF!+'ТАБ 291'!#REF!+'ТАБ 292'!E51+'ТАБ 293'!E51+'ТАБ 294'!E51+'ТАБ 295'!#REF!+'ТАБ 296'!#REF!+'ТАБ 297'!E59+'ТАБ 298'!E53+'ТАБ 299'!#REF!+'ТАБ 300'!#REF!+'ТАБ 301'!#REF!</f>
        <v>#REF!</v>
      </c>
      <c r="F59" s="23" t="e">
        <f>'ТАБ 287'!F59+'ТАБ 288'!F59+'ТАБ 289'!#REF!+'ТАБ 290'!#REF!+'ТАБ 291'!#REF!+'ТАБ 292'!F51+'ТАБ 293'!F51+'ТАБ 294'!F51+'ТАБ 295'!#REF!+'ТАБ 296'!#REF!+'ТАБ 297'!F59+'ТАБ 298'!F53+'ТАБ 299'!#REF!+'ТАБ 300'!#REF!+'ТАБ 301'!#REF!</f>
        <v>#REF!</v>
      </c>
      <c r="G59" s="23" t="e">
        <f>'ТАБ 287'!G59+'ТАБ 288'!G59+'ТАБ 289'!#REF!+'ТАБ 290'!#REF!+'ТАБ 291'!#REF!+'ТАБ 292'!G51+'ТАБ 293'!G51+'ТАБ 294'!G51+'ТАБ 295'!#REF!+'ТАБ 296'!#REF!+'ТАБ 297'!G59+'ТАБ 298'!G53+'ТАБ 299'!#REF!+'ТАБ 300'!#REF!+'ТАБ 301'!#REF!</f>
        <v>#REF!</v>
      </c>
      <c r="H59" s="23" t="e">
        <f>'ТАБ 287'!H59+'ТАБ 288'!H59+'ТАБ 289'!#REF!+'ТАБ 290'!#REF!+'ТАБ 291'!#REF!+'ТАБ 292'!H51+'ТАБ 293'!H51+'ТАБ 294'!H51+'ТАБ 295'!#REF!+'ТАБ 296'!#REF!+'ТАБ 297'!H59+'ТАБ 298'!H53+'ТАБ 299'!#REF!+'ТАБ 300'!#REF!+'ТАБ 301'!#REF!</f>
        <v>#REF!</v>
      </c>
      <c r="I59" s="23" t="e">
        <f>'ТАБ 287'!I59+'ТАБ 288'!I59+'ТАБ 289'!#REF!+'ТАБ 290'!#REF!+'ТАБ 291'!#REF!+'ТАБ 292'!I51+'ТАБ 293'!I51+'ТАБ 294'!I51+'ТАБ 295'!#REF!+'ТАБ 296'!#REF!+'ТАБ 297'!I59+'ТАБ 298'!I53+'ТАБ 299'!#REF!+'ТАБ 300'!#REF!+'ТАБ 301'!#REF!</f>
        <v>#REF!</v>
      </c>
      <c r="J59" s="23" t="e">
        <f>'ТАБ 287'!J59+'ТАБ 288'!J59+'ТАБ 289'!#REF!+'ТАБ 290'!#REF!+'ТАБ 291'!#REF!+'ТАБ 292'!J51+'ТАБ 293'!J51+'ТАБ 294'!J51+'ТАБ 295'!#REF!+'ТАБ 296'!#REF!+'ТАБ 297'!J59+'ТАБ 298'!J53+'ТАБ 299'!#REF!+'ТАБ 300'!#REF!+'ТАБ 301'!#REF!</f>
        <v>#REF!</v>
      </c>
      <c r="K59" s="23" t="e">
        <f>'ТАБ 287'!K59+'ТАБ 288'!K59+'ТАБ 289'!#REF!+'ТАБ 290'!#REF!+'ТАБ 291'!#REF!+'ТАБ 292'!K51+'ТАБ 293'!K51+'ТАБ 294'!K51+'ТАБ 295'!#REF!+'ТАБ 296'!#REF!+'ТАБ 297'!K59+'ТАБ 298'!K53+'ТАБ 299'!#REF!+'ТАБ 300'!#REF!+'ТАБ 301'!#REF!</f>
        <v>#REF!</v>
      </c>
      <c r="L59" s="23" t="e">
        <f>'ТАБ 287'!L59+'ТАБ 288'!L59+'ТАБ 289'!#REF!+'ТАБ 290'!#REF!+'ТАБ 291'!#REF!+'ТАБ 292'!L51+'ТАБ 293'!L51+'ТАБ 294'!L51+'ТАБ 295'!#REF!+'ТАБ 296'!#REF!+'ТАБ 297'!L59+'ТАБ 298'!L53+'ТАБ 299'!#REF!+'ТАБ 300'!#REF!+'ТАБ 301'!#REF!</f>
        <v>#REF!</v>
      </c>
      <c r="M59" s="23" t="e">
        <f>'ТАБ 287'!M59+'ТАБ 288'!M59+'ТАБ 289'!#REF!+'ТАБ 290'!#REF!+'ТАБ 291'!#REF!+'ТАБ 292'!M51+'ТАБ 293'!M51+'ТАБ 294'!M51+'ТАБ 295'!#REF!+'ТАБ 296'!#REF!+'ТАБ 297'!M59+'ТАБ 298'!M53+'ТАБ 299'!#REF!+'ТАБ 300'!#REF!+'ТАБ 301'!#REF!</f>
        <v>#REF!</v>
      </c>
      <c r="N59" s="23" t="e">
        <f>'ТАБ 287'!O59+'ТАБ 288'!O59+'ТАБ 289'!#REF!+'ТАБ 290'!#REF!+'ТАБ 291'!#REF!+'ТАБ 292'!O51+'ТАБ 293'!O51+'ТАБ 294'!O51+'ТАБ 295'!#REF!+'ТАБ 296'!#REF!+'ТАБ 297'!O59+'ТАБ 298'!O53+'ТАБ 299'!#REF!+'ТАБ 300'!#REF!+'ТАБ 301'!#REF!</f>
        <v>#REF!</v>
      </c>
      <c r="O59" s="23" t="e">
        <f>'ТАБ 287'!P59+'ТАБ 288'!P59+'ТАБ 289'!#REF!+'ТАБ 290'!#REF!+'ТАБ 291'!#REF!+'ТАБ 292'!P51+'ТАБ 293'!P51+'ТАБ 294'!P51+'ТАБ 295'!#REF!+'ТАБ 296'!#REF!+'ТАБ 297'!P59+'ТАБ 298'!P53+'ТАБ 299'!#REF!+'ТАБ 300'!#REF!+'ТАБ 301'!#REF!</f>
        <v>#REF!</v>
      </c>
    </row>
    <row r="60" spans="1:15" ht="15" customHeight="1">
      <c r="A60" s="154">
        <v>9</v>
      </c>
      <c r="B60" s="164"/>
      <c r="C60" s="23">
        <f>'ТАБ 287'!C60+'ТАБ 288'!C60+'ТАБ 289'!C53+'ТАБ 290'!C52+'ТАБ 291'!C52+'ТАБ 292'!C52+'ТАБ 293'!C52+'ТАБ 294'!C52+'ТАБ 295'!C40+'ТАБ 296'!C36+'ТАБ 297'!C60+'ТАБ 298'!C54+'ТАБ 299'!C52+'ТАБ 300'!C52+'ТАБ 301'!C52</f>
        <v>0</v>
      </c>
      <c r="D60" s="23">
        <f>'ТАБ 287'!D60+'ТАБ 288'!D60+'ТАБ 289'!D53+'ТАБ 290'!D52+'ТАБ 291'!D52+'ТАБ 292'!D52+'ТАБ 293'!D52+'ТАБ 294'!D52+'ТАБ 295'!D40+'ТАБ 296'!D36+'ТАБ 297'!D60+'ТАБ 298'!D54+'ТАБ 299'!D52+'ТАБ 300'!D52+'ТАБ 301'!D52</f>
        <v>0</v>
      </c>
      <c r="E60" s="23">
        <f>'ТАБ 287'!E60+'ТАБ 288'!E60+'ТАБ 289'!E53+'ТАБ 290'!E52+'ТАБ 291'!E52+'ТАБ 292'!E52+'ТАБ 293'!E52+'ТАБ 294'!E52+'ТАБ 295'!E40+'ТАБ 296'!E36+'ТАБ 297'!E60+'ТАБ 298'!E54+'ТАБ 299'!E52+'ТАБ 300'!E52+'ТАБ 301'!E52</f>
        <v>0</v>
      </c>
      <c r="F60" s="23">
        <f>'ТАБ 287'!F60+'ТАБ 288'!F60+'ТАБ 289'!F53+'ТАБ 290'!F52+'ТАБ 291'!F52+'ТАБ 292'!F52+'ТАБ 293'!F52+'ТАБ 294'!F52+'ТАБ 295'!F40+'ТАБ 296'!F36+'ТАБ 297'!F60+'ТАБ 298'!F54+'ТАБ 299'!F52+'ТАБ 300'!F52+'ТАБ 301'!F52</f>
        <v>0</v>
      </c>
      <c r="G60" s="23">
        <f>'ТАБ 287'!G60+'ТАБ 288'!G60+'ТАБ 289'!G53+'ТАБ 290'!G52+'ТАБ 291'!G52+'ТАБ 292'!G52+'ТАБ 293'!G52+'ТАБ 294'!G52+'ТАБ 295'!G40+'ТАБ 296'!G36+'ТАБ 297'!G60+'ТАБ 298'!G54+'ТАБ 299'!G52+'ТАБ 300'!G52+'ТАБ 301'!G52</f>
        <v>0</v>
      </c>
      <c r="H60" s="23">
        <f>'ТАБ 287'!H60+'ТАБ 288'!H60+'ТАБ 289'!H53+'ТАБ 290'!H52+'ТАБ 291'!H52+'ТАБ 292'!H52+'ТАБ 293'!H52+'ТАБ 294'!H52+'ТАБ 295'!H40+'ТАБ 296'!H36+'ТАБ 297'!H60+'ТАБ 298'!H54+'ТАБ 299'!H52+'ТАБ 300'!H52+'ТАБ 301'!H52</f>
        <v>0</v>
      </c>
      <c r="I60" s="23">
        <f>'ТАБ 287'!I60+'ТАБ 288'!I60+'ТАБ 289'!I53+'ТАБ 290'!I52+'ТАБ 291'!I52+'ТАБ 292'!I52+'ТАБ 293'!I52+'ТАБ 294'!I52+'ТАБ 295'!I40+'ТАБ 296'!I36+'ТАБ 297'!I60+'ТАБ 298'!I54+'ТАБ 299'!I52+'ТАБ 300'!I52+'ТАБ 301'!I52</f>
        <v>0</v>
      </c>
      <c r="J60" s="23">
        <f>'ТАБ 287'!J60+'ТАБ 288'!J60+'ТАБ 289'!J53+'ТАБ 290'!J52+'ТАБ 291'!J52+'ТАБ 292'!J52+'ТАБ 293'!J52+'ТАБ 294'!J52+'ТАБ 295'!J40+'ТАБ 296'!J36+'ТАБ 297'!J60+'ТАБ 298'!J54+'ТАБ 299'!J52+'ТАБ 300'!J52+'ТАБ 301'!J52</f>
        <v>0</v>
      </c>
      <c r="K60" s="23">
        <f>'ТАБ 287'!K60+'ТАБ 288'!K60+'ТАБ 289'!K53+'ТАБ 290'!K52+'ТАБ 291'!K52+'ТАБ 292'!K52+'ТАБ 293'!K52+'ТАБ 294'!K52+'ТАБ 295'!K40+'ТАБ 296'!K36+'ТАБ 297'!K60+'ТАБ 298'!K54+'ТАБ 299'!K52+'ТАБ 300'!K52+'ТАБ 301'!K52</f>
        <v>0</v>
      </c>
      <c r="L60" s="23">
        <f>'ТАБ 287'!L60+'ТАБ 288'!L60+'ТАБ 289'!L53+'ТАБ 290'!L52+'ТАБ 291'!L52+'ТАБ 292'!L52+'ТАБ 293'!L52+'ТАБ 294'!L52+'ТАБ 295'!L40+'ТАБ 296'!L36+'ТАБ 297'!L60+'ТАБ 298'!L54+'ТАБ 299'!L52+'ТАБ 300'!L52+'ТАБ 301'!L52</f>
        <v>0</v>
      </c>
      <c r="M60" s="23">
        <f>'ТАБ 287'!M60+'ТАБ 288'!M60+'ТАБ 289'!M53+'ТАБ 290'!M52+'ТАБ 291'!M52+'ТАБ 292'!M52+'ТАБ 293'!M52+'ТАБ 294'!M52+'ТАБ 295'!M40+'ТАБ 296'!M36+'ТАБ 297'!M60+'ТАБ 298'!M54+'ТАБ 299'!M52+'ТАБ 300'!M52+'ТАБ 301'!M52</f>
        <v>0</v>
      </c>
      <c r="N60" s="23">
        <f>'ТАБ 287'!O60+'ТАБ 288'!O60+'ТАБ 289'!O53+'ТАБ 290'!O52+'ТАБ 291'!O52+'ТАБ 292'!O52+'ТАБ 293'!O52+'ТАБ 294'!O52+'ТАБ 295'!O40+'ТАБ 296'!O36+'ТАБ 297'!O60+'ТАБ 298'!O54+'ТАБ 299'!O52+'ТАБ 300'!O52+'ТАБ 301'!O52</f>
        <v>225</v>
      </c>
      <c r="O60" s="23">
        <f>'ТАБ 287'!P60+'ТАБ 288'!P60+'ТАБ 289'!P53+'ТАБ 290'!P52+'ТАБ 291'!P52+'ТАБ 292'!P52+'ТАБ 293'!P52+'ТАБ 294'!P52+'ТАБ 295'!P40+'ТАБ 296'!P36+'ТАБ 297'!P60+'ТАБ 298'!P54+'ТАБ 299'!P52+'ТАБ 300'!P52+'ТАБ 301'!P52</f>
        <v>11</v>
      </c>
    </row>
    <row r="61" spans="1:15" ht="15" customHeight="1">
      <c r="A61" s="154">
        <v>10</v>
      </c>
      <c r="B61" s="165"/>
      <c r="C61" s="23">
        <f>'ТАБ 287'!C61+'ТАБ 288'!C61+'ТАБ 289'!C54+'ТАБ 290'!C53+'ТАБ 291'!C53+'ТАБ 292'!C53+'ТАБ 293'!C53+'ТАБ 294'!C53+'ТАБ 295'!C41+'ТАБ 296'!C37+'ТАБ 297'!C61+'ТАБ 298'!C55+'ТАБ 299'!C53+'ТАБ 300'!C53+'ТАБ 301'!C53</f>
        <v>0</v>
      </c>
      <c r="D61" s="23">
        <f>'ТАБ 287'!D61+'ТАБ 288'!D61+'ТАБ 289'!D54+'ТАБ 290'!D53+'ТАБ 291'!D53+'ТАБ 292'!D53+'ТАБ 293'!D53+'ТАБ 294'!D53+'ТАБ 295'!D41+'ТАБ 296'!D37+'ТАБ 297'!D61+'ТАБ 298'!D55+'ТАБ 299'!D53+'ТАБ 300'!D53+'ТАБ 301'!D53</f>
        <v>0</v>
      </c>
      <c r="E61" s="23">
        <f>'ТАБ 287'!E61+'ТАБ 288'!E61+'ТАБ 289'!E54+'ТАБ 290'!E53+'ТАБ 291'!E53+'ТАБ 292'!E53+'ТАБ 293'!E53+'ТАБ 294'!E53+'ТАБ 295'!E41+'ТАБ 296'!E37+'ТАБ 297'!E61+'ТАБ 298'!E55+'ТАБ 299'!E53+'ТАБ 300'!E53+'ТАБ 301'!E53</f>
        <v>0</v>
      </c>
      <c r="F61" s="23">
        <f>'ТАБ 287'!F61+'ТАБ 288'!F61+'ТАБ 289'!F54+'ТАБ 290'!F53+'ТАБ 291'!F53+'ТАБ 292'!F53+'ТАБ 293'!F53+'ТАБ 294'!F53+'ТАБ 295'!F41+'ТАБ 296'!F37+'ТАБ 297'!F61+'ТАБ 298'!F55+'ТАБ 299'!F53+'ТАБ 300'!F53+'ТАБ 301'!F53</f>
        <v>0</v>
      </c>
      <c r="G61" s="23">
        <f>'ТАБ 287'!G61+'ТАБ 288'!G61+'ТАБ 289'!G54+'ТАБ 290'!G53+'ТАБ 291'!G53+'ТАБ 292'!G53+'ТАБ 293'!G53+'ТАБ 294'!G53+'ТАБ 295'!G41+'ТАБ 296'!G37+'ТАБ 297'!G61+'ТАБ 298'!G55+'ТАБ 299'!G53+'ТАБ 300'!G53+'ТАБ 301'!G53</f>
        <v>0</v>
      </c>
      <c r="H61" s="23">
        <f>'ТАБ 287'!H61+'ТАБ 288'!H61+'ТАБ 289'!H54+'ТАБ 290'!H53+'ТАБ 291'!H53+'ТАБ 292'!H53+'ТАБ 293'!H53+'ТАБ 294'!H53+'ТАБ 295'!H41+'ТАБ 296'!H37+'ТАБ 297'!H61+'ТАБ 298'!H55+'ТАБ 299'!H53+'ТАБ 300'!H53+'ТАБ 301'!H53</f>
        <v>0</v>
      </c>
      <c r="I61" s="23">
        <f>'ТАБ 287'!I61+'ТАБ 288'!I61+'ТАБ 289'!I54+'ТАБ 290'!I53+'ТАБ 291'!I53+'ТАБ 292'!I53+'ТАБ 293'!I53+'ТАБ 294'!I53+'ТАБ 295'!I41+'ТАБ 296'!I37+'ТАБ 297'!I61+'ТАБ 298'!I55+'ТАБ 299'!I53+'ТАБ 300'!I53+'ТАБ 301'!I53</f>
        <v>0</v>
      </c>
      <c r="J61" s="23">
        <f>'ТАБ 287'!J61+'ТАБ 288'!J61+'ТАБ 289'!J54+'ТАБ 290'!J53+'ТАБ 291'!J53+'ТАБ 292'!J53+'ТАБ 293'!J53+'ТАБ 294'!J53+'ТАБ 295'!J41+'ТАБ 296'!J37+'ТАБ 297'!J61+'ТАБ 298'!J55+'ТАБ 299'!J53+'ТАБ 300'!J53+'ТАБ 301'!J53</f>
        <v>0</v>
      </c>
      <c r="K61" s="23">
        <f>'ТАБ 287'!K61+'ТАБ 288'!K61+'ТАБ 289'!K54+'ТАБ 290'!K53+'ТАБ 291'!K53+'ТАБ 292'!K53+'ТАБ 293'!K53+'ТАБ 294'!K53+'ТАБ 295'!K41+'ТАБ 296'!K37+'ТАБ 297'!K61+'ТАБ 298'!K55+'ТАБ 299'!K53+'ТАБ 300'!K53+'ТАБ 301'!K53</f>
        <v>0</v>
      </c>
      <c r="L61" s="23">
        <f>'ТАБ 287'!L61+'ТАБ 288'!L61+'ТАБ 289'!L54+'ТАБ 290'!L53+'ТАБ 291'!L53+'ТАБ 292'!L53+'ТАБ 293'!L53+'ТАБ 294'!L53+'ТАБ 295'!L41+'ТАБ 296'!L37+'ТАБ 297'!L61+'ТАБ 298'!L55+'ТАБ 299'!L53+'ТАБ 300'!L53+'ТАБ 301'!L53</f>
        <v>0</v>
      </c>
      <c r="M61" s="23">
        <f>'ТАБ 287'!M61+'ТАБ 288'!M61+'ТАБ 289'!M54+'ТАБ 290'!M53+'ТАБ 291'!M53+'ТАБ 292'!M53+'ТАБ 293'!M53+'ТАБ 294'!M53+'ТАБ 295'!M41+'ТАБ 296'!M37+'ТАБ 297'!M61+'ТАБ 298'!M55+'ТАБ 299'!M53+'ТАБ 300'!M53+'ТАБ 301'!M53</f>
        <v>0</v>
      </c>
      <c r="N61" s="23">
        <f>'ТАБ 287'!O61+'ТАБ 288'!O61+'ТАБ 289'!O54+'ТАБ 290'!O53+'ТАБ 291'!O53+'ТАБ 292'!O53+'ТАБ 293'!O53+'ТАБ 294'!O53+'ТАБ 295'!O41+'ТАБ 296'!O37+'ТАБ 297'!O61+'ТАБ 298'!O55+'ТАБ 299'!O53+'ТАБ 300'!O53+'ТАБ 301'!O53</f>
        <v>0</v>
      </c>
      <c r="O61" s="23">
        <f>'ТАБ 287'!P61+'ТАБ 288'!P61+'ТАБ 289'!P54+'ТАБ 290'!P53+'ТАБ 291'!P53+'ТАБ 292'!P53+'ТАБ 293'!P53+'ТАБ 294'!P53+'ТАБ 295'!P41+'ТАБ 296'!P37+'ТАБ 297'!P61+'ТАБ 298'!P55+'ТАБ 299'!P53+'ТАБ 300'!P53+'ТАБ 301'!P53</f>
        <v>0</v>
      </c>
    </row>
    <row r="62" spans="1:15" ht="15" customHeight="1">
      <c r="A62" s="363" t="s">
        <v>2</v>
      </c>
      <c r="B62" s="363"/>
      <c r="C62" s="25" t="e">
        <f aca="true" t="shared" si="3" ref="C62:M62">SUM(C52:C61)</f>
        <v>#REF!</v>
      </c>
      <c r="D62" s="25" t="e">
        <f t="shared" si="3"/>
        <v>#REF!</v>
      </c>
      <c r="E62" s="25" t="e">
        <f t="shared" si="3"/>
        <v>#REF!</v>
      </c>
      <c r="F62" s="25" t="e">
        <f t="shared" si="3"/>
        <v>#REF!</v>
      </c>
      <c r="G62" s="25" t="e">
        <f t="shared" si="3"/>
        <v>#REF!</v>
      </c>
      <c r="H62" s="25" t="e">
        <f t="shared" si="3"/>
        <v>#REF!</v>
      </c>
      <c r="I62" s="25" t="e">
        <f t="shared" si="3"/>
        <v>#REF!</v>
      </c>
      <c r="J62" s="25" t="e">
        <f t="shared" si="3"/>
        <v>#REF!</v>
      </c>
      <c r="K62" s="25" t="e">
        <f t="shared" si="3"/>
        <v>#REF!</v>
      </c>
      <c r="L62" s="25" t="e">
        <f t="shared" si="3"/>
        <v>#REF!</v>
      </c>
      <c r="M62" s="25" t="e">
        <f t="shared" si="3"/>
        <v>#REF!</v>
      </c>
      <c r="N62" s="25" t="e">
        <f>SUM(N52:N61)</f>
        <v>#REF!</v>
      </c>
      <c r="O62" s="25" t="e">
        <f>SUM(O52:O61)</f>
        <v>#REF!</v>
      </c>
    </row>
    <row r="63" spans="1:15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61"/>
      <c r="N63" s="26"/>
      <c r="O63" s="26"/>
    </row>
    <row r="64" spans="1:15" ht="15" customHeight="1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221"/>
    </row>
    <row r="65" spans="1:15" ht="15" customHeight="1">
      <c r="A65" s="364" t="s">
        <v>0</v>
      </c>
      <c r="B65" s="365" t="s">
        <v>13</v>
      </c>
      <c r="C65" s="222" t="s">
        <v>10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224"/>
    </row>
    <row r="66" spans="1:15" ht="15" customHeight="1">
      <c r="A66" s="363"/>
      <c r="B66" s="366"/>
      <c r="C66" s="250">
        <v>2007</v>
      </c>
      <c r="D66" s="250">
        <v>2008</v>
      </c>
      <c r="E66" s="250">
        <v>2009</v>
      </c>
      <c r="F66" s="250">
        <v>2010</v>
      </c>
      <c r="G66" s="250">
        <v>2011</v>
      </c>
      <c r="H66" s="250">
        <v>2012</v>
      </c>
      <c r="I66" s="250">
        <v>2013</v>
      </c>
      <c r="J66" s="250">
        <v>2014</v>
      </c>
      <c r="K66" s="250">
        <v>2015</v>
      </c>
      <c r="L66" s="250">
        <v>2016</v>
      </c>
      <c r="M66" s="250">
        <v>2017</v>
      </c>
      <c r="N66" s="250">
        <v>2018</v>
      </c>
      <c r="O66" s="250">
        <v>2018</v>
      </c>
    </row>
    <row r="67" spans="1:15" ht="15" customHeight="1">
      <c r="A67" s="173">
        <v>1</v>
      </c>
      <c r="B67" s="174" t="s">
        <v>78</v>
      </c>
      <c r="C67" s="33">
        <f aca="true" t="shared" si="4" ref="C67:O67">C22/C37*100</f>
        <v>40.25065104166667</v>
      </c>
      <c r="D67" s="33">
        <f t="shared" si="4"/>
        <v>45.80280241676308</v>
      </c>
      <c r="E67" s="33">
        <f t="shared" si="4"/>
        <v>50.6210695909776</v>
      </c>
      <c r="F67" s="33">
        <f t="shared" si="4"/>
        <v>47.2191876055219</v>
      </c>
      <c r="G67" s="33">
        <f t="shared" si="4"/>
        <v>39.33699324324324</v>
      </c>
      <c r="H67" s="33">
        <f t="shared" si="4"/>
        <v>42.58319232938522</v>
      </c>
      <c r="I67" s="33">
        <f t="shared" si="4"/>
        <v>42.503990681220074</v>
      </c>
      <c r="J67" s="33">
        <f t="shared" si="4"/>
        <v>49.02298850574713</v>
      </c>
      <c r="K67" s="33">
        <f t="shared" si="4"/>
        <v>56.99161459513711</v>
      </c>
      <c r="L67" s="33">
        <f t="shared" si="4"/>
        <v>45.42314335060449</v>
      </c>
      <c r="M67" s="33">
        <f t="shared" si="4"/>
        <v>45.86158928881934</v>
      </c>
      <c r="N67" s="33">
        <f t="shared" si="4"/>
        <v>50.92346388789076</v>
      </c>
      <c r="O67" s="33">
        <f t="shared" si="4"/>
        <v>56.40841272694589</v>
      </c>
    </row>
    <row r="68" spans="1:15" ht="15" customHeight="1">
      <c r="A68" s="173">
        <v>2</v>
      </c>
      <c r="B68" s="175" t="s">
        <v>79</v>
      </c>
      <c r="C68" s="33">
        <f aca="true" t="shared" si="5" ref="C68:O68">C23/C38*100</f>
        <v>99.67105263157895</v>
      </c>
      <c r="D68" s="33">
        <f t="shared" si="5"/>
        <v>94.63955637707949</v>
      </c>
      <c r="E68" s="33">
        <f t="shared" si="5"/>
        <v>71.37341423055709</v>
      </c>
      <c r="F68" s="33">
        <f t="shared" si="5"/>
        <v>65.78117964880684</v>
      </c>
      <c r="G68" s="33">
        <f t="shared" si="5"/>
        <v>92.11183225162256</v>
      </c>
      <c r="H68" s="33">
        <f t="shared" si="5"/>
        <v>87.64940239043824</v>
      </c>
      <c r="I68" s="33">
        <f t="shared" si="5"/>
        <v>74.36991081814656</v>
      </c>
      <c r="J68" s="33">
        <f t="shared" si="5"/>
        <v>82.30638778971169</v>
      </c>
      <c r="K68" s="33">
        <f t="shared" si="5"/>
        <v>67.27662616154396</v>
      </c>
      <c r="L68" s="33">
        <f t="shared" si="5"/>
        <v>77.5673707210488</v>
      </c>
      <c r="M68" s="33">
        <f t="shared" si="5"/>
        <v>80.82620144832127</v>
      </c>
      <c r="N68" s="33">
        <f t="shared" si="5"/>
        <v>28.631682197155467</v>
      </c>
      <c r="O68" s="33">
        <f t="shared" si="5"/>
        <v>18.37979094076655</v>
      </c>
    </row>
    <row r="69" spans="1:15" ht="15" customHeight="1">
      <c r="A69" s="173">
        <v>3</v>
      </c>
      <c r="B69" s="175" t="s">
        <v>80</v>
      </c>
      <c r="C69" s="33" t="e">
        <f aca="true" t="shared" si="6" ref="C69:O69">C24/C39*100</f>
        <v>#REF!</v>
      </c>
      <c r="D69" s="33" t="e">
        <f t="shared" si="6"/>
        <v>#REF!</v>
      </c>
      <c r="E69" s="33" t="e">
        <f t="shared" si="6"/>
        <v>#REF!</v>
      </c>
      <c r="F69" s="33" t="e">
        <f t="shared" si="6"/>
        <v>#REF!</v>
      </c>
      <c r="G69" s="33" t="e">
        <f t="shared" si="6"/>
        <v>#REF!</v>
      </c>
      <c r="H69" s="33" t="e">
        <f t="shared" si="6"/>
        <v>#REF!</v>
      </c>
      <c r="I69" s="33" t="e">
        <f t="shared" si="6"/>
        <v>#REF!</v>
      </c>
      <c r="J69" s="33" t="e">
        <f t="shared" si="6"/>
        <v>#REF!</v>
      </c>
      <c r="K69" s="33" t="e">
        <f t="shared" si="6"/>
        <v>#REF!</v>
      </c>
      <c r="L69" s="33" t="e">
        <f t="shared" si="6"/>
        <v>#REF!</v>
      </c>
      <c r="M69" s="33" t="e">
        <f t="shared" si="6"/>
        <v>#REF!</v>
      </c>
      <c r="N69" s="33" t="e">
        <f t="shared" si="6"/>
        <v>#REF!</v>
      </c>
      <c r="O69" s="33" t="e">
        <f t="shared" si="6"/>
        <v>#REF!</v>
      </c>
    </row>
    <row r="70" spans="1:15" ht="15" customHeight="1">
      <c r="A70" s="173">
        <v>4</v>
      </c>
      <c r="B70" s="174" t="s">
        <v>81</v>
      </c>
      <c r="C70" s="33" t="e">
        <f aca="true" t="shared" si="7" ref="C70:O70">C25/C40*100</f>
        <v>#REF!</v>
      </c>
      <c r="D70" s="33" t="e">
        <f t="shared" si="7"/>
        <v>#REF!</v>
      </c>
      <c r="E70" s="33" t="e">
        <f t="shared" si="7"/>
        <v>#REF!</v>
      </c>
      <c r="F70" s="33" t="e">
        <f t="shared" si="7"/>
        <v>#REF!</v>
      </c>
      <c r="G70" s="33" t="e">
        <f t="shared" si="7"/>
        <v>#REF!</v>
      </c>
      <c r="H70" s="33" t="e">
        <f t="shared" si="7"/>
        <v>#REF!</v>
      </c>
      <c r="I70" s="33" t="e">
        <f t="shared" si="7"/>
        <v>#REF!</v>
      </c>
      <c r="J70" s="33" t="e">
        <f t="shared" si="7"/>
        <v>#REF!</v>
      </c>
      <c r="K70" s="33" t="e">
        <f t="shared" si="7"/>
        <v>#REF!</v>
      </c>
      <c r="L70" s="33" t="e">
        <f t="shared" si="7"/>
        <v>#REF!</v>
      </c>
      <c r="M70" s="33" t="e">
        <f t="shared" si="7"/>
        <v>#REF!</v>
      </c>
      <c r="N70" s="33" t="e">
        <f t="shared" si="7"/>
        <v>#REF!</v>
      </c>
      <c r="O70" s="33" t="e">
        <f t="shared" si="7"/>
        <v>#REF!</v>
      </c>
    </row>
    <row r="71" spans="1:15" ht="15" customHeight="1">
      <c r="A71" s="173">
        <v>5</v>
      </c>
      <c r="B71" s="174" t="s">
        <v>82</v>
      </c>
      <c r="C71" s="33" t="e">
        <f aca="true" t="shared" si="8" ref="C71:O71">C26/C41*100</f>
        <v>#REF!</v>
      </c>
      <c r="D71" s="33" t="e">
        <f t="shared" si="8"/>
        <v>#REF!</v>
      </c>
      <c r="E71" s="33" t="e">
        <f t="shared" si="8"/>
        <v>#REF!</v>
      </c>
      <c r="F71" s="33" t="e">
        <f t="shared" si="8"/>
        <v>#REF!</v>
      </c>
      <c r="G71" s="33" t="e">
        <f t="shared" si="8"/>
        <v>#REF!</v>
      </c>
      <c r="H71" s="33" t="e">
        <f t="shared" si="8"/>
        <v>#REF!</v>
      </c>
      <c r="I71" s="33" t="e">
        <f t="shared" si="8"/>
        <v>#REF!</v>
      </c>
      <c r="J71" s="33" t="e">
        <f t="shared" si="8"/>
        <v>#REF!</v>
      </c>
      <c r="K71" s="33" t="e">
        <f t="shared" si="8"/>
        <v>#REF!</v>
      </c>
      <c r="L71" s="33" t="e">
        <f t="shared" si="8"/>
        <v>#REF!</v>
      </c>
      <c r="M71" s="33" t="e">
        <f t="shared" si="8"/>
        <v>#REF!</v>
      </c>
      <c r="N71" s="33" t="e">
        <f t="shared" si="8"/>
        <v>#REF!</v>
      </c>
      <c r="O71" s="33" t="e">
        <f t="shared" si="8"/>
        <v>#REF!</v>
      </c>
    </row>
    <row r="72" spans="1:15" ht="15" customHeight="1">
      <c r="A72" s="173">
        <v>6</v>
      </c>
      <c r="B72" s="175" t="s">
        <v>76</v>
      </c>
      <c r="C72" s="33" t="e">
        <f aca="true" t="shared" si="9" ref="C72:O72">C27/C42*100</f>
        <v>#REF!</v>
      </c>
      <c r="D72" s="33" t="e">
        <f t="shared" si="9"/>
        <v>#REF!</v>
      </c>
      <c r="E72" s="33" t="e">
        <f t="shared" si="9"/>
        <v>#REF!</v>
      </c>
      <c r="F72" s="33" t="e">
        <f t="shared" si="9"/>
        <v>#REF!</v>
      </c>
      <c r="G72" s="33" t="e">
        <f t="shared" si="9"/>
        <v>#REF!</v>
      </c>
      <c r="H72" s="33" t="e">
        <f t="shared" si="9"/>
        <v>#REF!</v>
      </c>
      <c r="I72" s="33" t="e">
        <f t="shared" si="9"/>
        <v>#REF!</v>
      </c>
      <c r="J72" s="33" t="e">
        <f t="shared" si="9"/>
        <v>#REF!</v>
      </c>
      <c r="K72" s="33" t="e">
        <f t="shared" si="9"/>
        <v>#REF!</v>
      </c>
      <c r="L72" s="33" t="e">
        <f t="shared" si="9"/>
        <v>#REF!</v>
      </c>
      <c r="M72" s="33" t="e">
        <f t="shared" si="9"/>
        <v>#REF!</v>
      </c>
      <c r="N72" s="33" t="e">
        <f t="shared" si="9"/>
        <v>#REF!</v>
      </c>
      <c r="O72" s="33" t="e">
        <f t="shared" si="9"/>
        <v>#REF!</v>
      </c>
    </row>
    <row r="73" spans="1:15" ht="24.75" customHeight="1">
      <c r="A73" s="173">
        <v>7</v>
      </c>
      <c r="B73" s="174" t="s">
        <v>77</v>
      </c>
      <c r="C73" s="33" t="e">
        <f aca="true" t="shared" si="10" ref="C73:O73">C28/C43*100</f>
        <v>#REF!</v>
      </c>
      <c r="D73" s="33" t="e">
        <f t="shared" si="10"/>
        <v>#REF!</v>
      </c>
      <c r="E73" s="33" t="e">
        <f t="shared" si="10"/>
        <v>#REF!</v>
      </c>
      <c r="F73" s="33" t="e">
        <f t="shared" si="10"/>
        <v>#REF!</v>
      </c>
      <c r="G73" s="33" t="e">
        <f t="shared" si="10"/>
        <v>#REF!</v>
      </c>
      <c r="H73" s="33" t="e">
        <f t="shared" si="10"/>
        <v>#REF!</v>
      </c>
      <c r="I73" s="33" t="e">
        <f t="shared" si="10"/>
        <v>#REF!</v>
      </c>
      <c r="J73" s="33" t="e">
        <f t="shared" si="10"/>
        <v>#REF!</v>
      </c>
      <c r="K73" s="33" t="e">
        <f t="shared" si="10"/>
        <v>#REF!</v>
      </c>
      <c r="L73" s="33" t="e">
        <f t="shared" si="10"/>
        <v>#REF!</v>
      </c>
      <c r="M73" s="33" t="e">
        <f t="shared" si="10"/>
        <v>#REF!</v>
      </c>
      <c r="N73" s="33" t="e">
        <f t="shared" si="10"/>
        <v>#REF!</v>
      </c>
      <c r="O73" s="33" t="e">
        <f t="shared" si="10"/>
        <v>#REF!</v>
      </c>
    </row>
    <row r="74" spans="1:15" ht="15" customHeight="1">
      <c r="A74" s="173">
        <v>8</v>
      </c>
      <c r="B74" s="174" t="s">
        <v>75</v>
      </c>
      <c r="C74" s="33" t="e">
        <f aca="true" t="shared" si="11" ref="C74:O74">C29/C44*100</f>
        <v>#REF!</v>
      </c>
      <c r="D74" s="33" t="e">
        <f t="shared" si="11"/>
        <v>#REF!</v>
      </c>
      <c r="E74" s="33" t="e">
        <f t="shared" si="11"/>
        <v>#REF!</v>
      </c>
      <c r="F74" s="33" t="e">
        <f t="shared" si="11"/>
        <v>#REF!</v>
      </c>
      <c r="G74" s="33" t="e">
        <f t="shared" si="11"/>
        <v>#REF!</v>
      </c>
      <c r="H74" s="33" t="e">
        <f t="shared" si="11"/>
        <v>#REF!</v>
      </c>
      <c r="I74" s="33" t="e">
        <f t="shared" si="11"/>
        <v>#REF!</v>
      </c>
      <c r="J74" s="33" t="e">
        <f t="shared" si="11"/>
        <v>#REF!</v>
      </c>
      <c r="K74" s="33" t="e">
        <f t="shared" si="11"/>
        <v>#REF!</v>
      </c>
      <c r="L74" s="33" t="e">
        <f t="shared" si="11"/>
        <v>#REF!</v>
      </c>
      <c r="M74" s="33" t="e">
        <f t="shared" si="11"/>
        <v>#REF!</v>
      </c>
      <c r="N74" s="33" t="e">
        <f t="shared" si="11"/>
        <v>#REF!</v>
      </c>
      <c r="O74" s="33" t="e">
        <f t="shared" si="11"/>
        <v>#REF!</v>
      </c>
    </row>
    <row r="75" spans="1:15" ht="15" customHeight="1">
      <c r="A75" s="173">
        <v>9</v>
      </c>
      <c r="B75" s="175"/>
      <c r="C75" s="33" t="e">
        <f aca="true" t="shared" si="12" ref="C75:O75">C30/C45*100</f>
        <v>#DIV/0!</v>
      </c>
      <c r="D75" s="33" t="e">
        <f t="shared" si="12"/>
        <v>#DIV/0!</v>
      </c>
      <c r="E75" s="33" t="e">
        <f t="shared" si="12"/>
        <v>#DIV/0!</v>
      </c>
      <c r="F75" s="33" t="e">
        <f t="shared" si="12"/>
        <v>#DIV/0!</v>
      </c>
      <c r="G75" s="33" t="e">
        <f t="shared" si="12"/>
        <v>#DIV/0!</v>
      </c>
      <c r="H75" s="33" t="e">
        <f t="shared" si="12"/>
        <v>#DIV/0!</v>
      </c>
      <c r="I75" s="33" t="e">
        <f t="shared" si="12"/>
        <v>#DIV/0!</v>
      </c>
      <c r="J75" s="33" t="e">
        <f t="shared" si="12"/>
        <v>#DIV/0!</v>
      </c>
      <c r="K75" s="33" t="e">
        <f t="shared" si="12"/>
        <v>#DIV/0!</v>
      </c>
      <c r="L75" s="33" t="e">
        <f t="shared" si="12"/>
        <v>#DIV/0!</v>
      </c>
      <c r="M75" s="33" t="e">
        <f t="shared" si="12"/>
        <v>#DIV/0!</v>
      </c>
      <c r="N75" s="33">
        <f t="shared" si="12"/>
        <v>10.852713178294573</v>
      </c>
      <c r="O75" s="33">
        <f t="shared" si="12"/>
        <v>7.575757575757576</v>
      </c>
    </row>
    <row r="76" spans="1:15" ht="15" customHeight="1">
      <c r="A76" s="173">
        <v>10</v>
      </c>
      <c r="B76" s="175"/>
      <c r="C76" s="33" t="e">
        <f aca="true" t="shared" si="13" ref="C76:O76">C31/C46*100</f>
        <v>#DIV/0!</v>
      </c>
      <c r="D76" s="33" t="e">
        <f t="shared" si="13"/>
        <v>#DIV/0!</v>
      </c>
      <c r="E76" s="33" t="e">
        <f t="shared" si="13"/>
        <v>#DIV/0!</v>
      </c>
      <c r="F76" s="33" t="e">
        <f t="shared" si="13"/>
        <v>#DIV/0!</v>
      </c>
      <c r="G76" s="33" t="e">
        <f t="shared" si="13"/>
        <v>#DIV/0!</v>
      </c>
      <c r="H76" s="33" t="e">
        <f t="shared" si="13"/>
        <v>#DIV/0!</v>
      </c>
      <c r="I76" s="33" t="e">
        <f t="shared" si="13"/>
        <v>#DIV/0!</v>
      </c>
      <c r="J76" s="33" t="e">
        <f t="shared" si="13"/>
        <v>#DIV/0!</v>
      </c>
      <c r="K76" s="33" t="e">
        <f t="shared" si="13"/>
        <v>#DIV/0!</v>
      </c>
      <c r="L76" s="33" t="e">
        <f t="shared" si="13"/>
        <v>#DIV/0!</v>
      </c>
      <c r="M76" s="33" t="e">
        <f t="shared" si="13"/>
        <v>#DIV/0!</v>
      </c>
      <c r="N76" s="33" t="e">
        <f t="shared" si="13"/>
        <v>#DIV/0!</v>
      </c>
      <c r="O76" s="33" t="e">
        <f t="shared" si="13"/>
        <v>#DIV/0!</v>
      </c>
    </row>
    <row r="77" spans="1:15" ht="15" customHeight="1">
      <c r="A77" s="363" t="s">
        <v>2</v>
      </c>
      <c r="B77" s="363"/>
      <c r="C77" s="33" t="e">
        <f aca="true" t="shared" si="14" ref="C77:O77">C32/C47*100</f>
        <v>#REF!</v>
      </c>
      <c r="D77" s="33" t="e">
        <f t="shared" si="14"/>
        <v>#REF!</v>
      </c>
      <c r="E77" s="33" t="e">
        <f t="shared" si="14"/>
        <v>#REF!</v>
      </c>
      <c r="F77" s="33" t="e">
        <f t="shared" si="14"/>
        <v>#REF!</v>
      </c>
      <c r="G77" s="33" t="e">
        <f t="shared" si="14"/>
        <v>#REF!</v>
      </c>
      <c r="H77" s="33" t="e">
        <f t="shared" si="14"/>
        <v>#REF!</v>
      </c>
      <c r="I77" s="33" t="e">
        <f t="shared" si="14"/>
        <v>#REF!</v>
      </c>
      <c r="J77" s="33" t="e">
        <f t="shared" si="14"/>
        <v>#REF!</v>
      </c>
      <c r="K77" s="33" t="e">
        <f t="shared" si="14"/>
        <v>#REF!</v>
      </c>
      <c r="L77" s="33" t="e">
        <f t="shared" si="14"/>
        <v>#REF!</v>
      </c>
      <c r="M77" s="33" t="e">
        <f t="shared" si="14"/>
        <v>#REF!</v>
      </c>
      <c r="N77" s="33" t="e">
        <f t="shared" si="14"/>
        <v>#REF!</v>
      </c>
      <c r="O77" s="33" t="e">
        <f t="shared" si="14"/>
        <v>#REF!</v>
      </c>
    </row>
    <row r="78" spans="1:15" ht="15" customHeight="1">
      <c r="A78" s="15"/>
      <c r="B78" s="16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61"/>
      <c r="N78" s="26"/>
      <c r="O78" s="26"/>
    </row>
    <row r="79" spans="1:15" ht="15" customHeight="1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1"/>
      <c r="O79" s="221"/>
    </row>
    <row r="80" spans="1:15" ht="15" customHeight="1">
      <c r="A80" s="363" t="s">
        <v>0</v>
      </c>
      <c r="B80" s="366" t="s">
        <v>13</v>
      </c>
      <c r="C80" s="222" t="s">
        <v>9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4"/>
      <c r="O80" s="224"/>
    </row>
    <row r="81" spans="1:15" ht="15" customHeight="1">
      <c r="A81" s="363"/>
      <c r="B81" s="366"/>
      <c r="C81" s="250">
        <v>2007</v>
      </c>
      <c r="D81" s="250">
        <v>2008</v>
      </c>
      <c r="E81" s="250">
        <v>2009</v>
      </c>
      <c r="F81" s="250">
        <v>2010</v>
      </c>
      <c r="G81" s="250">
        <v>2011</v>
      </c>
      <c r="H81" s="250">
        <v>2012</v>
      </c>
      <c r="I81" s="250">
        <v>2013</v>
      </c>
      <c r="J81" s="250">
        <v>2014</v>
      </c>
      <c r="K81" s="250">
        <v>2015</v>
      </c>
      <c r="L81" s="250">
        <v>2016</v>
      </c>
      <c r="M81" s="250">
        <v>2017</v>
      </c>
      <c r="N81" s="250">
        <v>2018</v>
      </c>
      <c r="O81" s="250">
        <v>2018</v>
      </c>
    </row>
    <row r="82" spans="1:15" ht="15" customHeight="1">
      <c r="A82" s="173">
        <v>1</v>
      </c>
      <c r="B82" s="174" t="s">
        <v>78</v>
      </c>
      <c r="C82" s="47"/>
      <c r="D82" s="45"/>
      <c r="E82" s="34">
        <f aca="true" t="shared" si="15" ref="E82:O82">E97/E22</f>
        <v>94.7600616016427</v>
      </c>
      <c r="F82" s="34">
        <f t="shared" si="15"/>
        <v>110.71753076033232</v>
      </c>
      <c r="G82" s="34">
        <f t="shared" si="15"/>
        <v>174.3599033816425</v>
      </c>
      <c r="H82" s="34">
        <f t="shared" si="15"/>
        <v>181.44279164544065</v>
      </c>
      <c r="I82" s="34">
        <f t="shared" si="15"/>
        <v>178.95939910678035</v>
      </c>
      <c r="J82" s="34">
        <f t="shared" si="15"/>
        <v>139.8170509313534</v>
      </c>
      <c r="K82" s="34">
        <f t="shared" si="15"/>
        <v>134.77742430267568</v>
      </c>
      <c r="L82" s="34">
        <f t="shared" si="15"/>
        <v>182.9642211556442</v>
      </c>
      <c r="M82" s="34">
        <f t="shared" si="15"/>
        <v>266.761327014218</v>
      </c>
      <c r="N82" s="34">
        <f t="shared" si="15"/>
        <v>195.39105278012983</v>
      </c>
      <c r="O82" s="34">
        <f t="shared" si="15"/>
        <v>256.9008922880816</v>
      </c>
    </row>
    <row r="83" spans="1:15" ht="15" customHeight="1">
      <c r="A83" s="173">
        <v>2</v>
      </c>
      <c r="B83" s="175" t="s">
        <v>79</v>
      </c>
      <c r="C83" s="46"/>
      <c r="D83" s="45"/>
      <c r="E83" s="34">
        <f aca="true" t="shared" si="16" ref="E83:O83">E98/E23</f>
        <v>370.742658423493</v>
      </c>
      <c r="F83" s="34">
        <f t="shared" si="16"/>
        <v>287.66119096509243</v>
      </c>
      <c r="G83" s="34">
        <f t="shared" si="16"/>
        <v>158.20216802168022</v>
      </c>
      <c r="H83" s="34">
        <f t="shared" si="16"/>
        <v>238.59793388429753</v>
      </c>
      <c r="I83" s="34">
        <f t="shared" si="16"/>
        <v>148.11027111574558</v>
      </c>
      <c r="J83" s="34">
        <f t="shared" si="16"/>
        <v>119.95226648351648</v>
      </c>
      <c r="K83" s="34">
        <f t="shared" si="16"/>
        <v>101.09796005099872</v>
      </c>
      <c r="L83" s="34">
        <f t="shared" si="16"/>
        <v>94.9849765258216</v>
      </c>
      <c r="M83" s="34">
        <f t="shared" si="16"/>
        <v>87.14559152922011</v>
      </c>
      <c r="N83" s="34">
        <f t="shared" si="16"/>
        <v>224.62452894826995</v>
      </c>
      <c r="O83" s="34">
        <f t="shared" si="16"/>
        <v>249.9605055292259</v>
      </c>
    </row>
    <row r="84" spans="1:15" ht="15" customHeight="1">
      <c r="A84" s="173">
        <v>3</v>
      </c>
      <c r="B84" s="175" t="s">
        <v>80</v>
      </c>
      <c r="C84" s="47"/>
      <c r="D84" s="45"/>
      <c r="E84" s="34" t="e">
        <f aca="true" t="shared" si="17" ref="E84:O84">E99/E24</f>
        <v>#REF!</v>
      </c>
      <c r="F84" s="34" t="e">
        <f t="shared" si="17"/>
        <v>#REF!</v>
      </c>
      <c r="G84" s="34" t="e">
        <f t="shared" si="17"/>
        <v>#REF!</v>
      </c>
      <c r="H84" s="34" t="e">
        <f t="shared" si="17"/>
        <v>#REF!</v>
      </c>
      <c r="I84" s="34" t="e">
        <f t="shared" si="17"/>
        <v>#REF!</v>
      </c>
      <c r="J84" s="34" t="e">
        <f t="shared" si="17"/>
        <v>#REF!</v>
      </c>
      <c r="K84" s="34" t="e">
        <f t="shared" si="17"/>
        <v>#REF!</v>
      </c>
      <c r="L84" s="34" t="e">
        <f t="shared" si="17"/>
        <v>#REF!</v>
      </c>
      <c r="M84" s="34" t="e">
        <f t="shared" si="17"/>
        <v>#REF!</v>
      </c>
      <c r="N84" s="34" t="e">
        <f t="shared" si="17"/>
        <v>#REF!</v>
      </c>
      <c r="O84" s="34" t="e">
        <f t="shared" si="17"/>
        <v>#REF!</v>
      </c>
    </row>
    <row r="85" spans="1:15" ht="15" customHeight="1">
      <c r="A85" s="173">
        <v>4</v>
      </c>
      <c r="B85" s="174" t="s">
        <v>81</v>
      </c>
      <c r="C85" s="46"/>
      <c r="D85" s="45"/>
      <c r="E85" s="34" t="e">
        <f aca="true" t="shared" si="18" ref="E85:O85">E100/E25</f>
        <v>#REF!</v>
      </c>
      <c r="F85" s="34" t="e">
        <f t="shared" si="18"/>
        <v>#REF!</v>
      </c>
      <c r="G85" s="34" t="e">
        <f t="shared" si="18"/>
        <v>#REF!</v>
      </c>
      <c r="H85" s="34" t="e">
        <f t="shared" si="18"/>
        <v>#REF!</v>
      </c>
      <c r="I85" s="34" t="e">
        <f t="shared" si="18"/>
        <v>#REF!</v>
      </c>
      <c r="J85" s="34" t="e">
        <f t="shared" si="18"/>
        <v>#REF!</v>
      </c>
      <c r="K85" s="34" t="e">
        <f t="shared" si="18"/>
        <v>#REF!</v>
      </c>
      <c r="L85" s="34" t="e">
        <f t="shared" si="18"/>
        <v>#REF!</v>
      </c>
      <c r="M85" s="34" t="e">
        <f t="shared" si="18"/>
        <v>#REF!</v>
      </c>
      <c r="N85" s="34" t="e">
        <f t="shared" si="18"/>
        <v>#REF!</v>
      </c>
      <c r="O85" s="34" t="e">
        <f t="shared" si="18"/>
        <v>#REF!</v>
      </c>
    </row>
    <row r="86" spans="1:15" ht="15" customHeight="1">
      <c r="A86" s="173">
        <v>5</v>
      </c>
      <c r="B86" s="174" t="s">
        <v>82</v>
      </c>
      <c r="C86" s="46"/>
      <c r="D86" s="45"/>
      <c r="E86" s="34" t="e">
        <f aca="true" t="shared" si="19" ref="E86:O86">E101/E26</f>
        <v>#REF!</v>
      </c>
      <c r="F86" s="34" t="e">
        <f t="shared" si="19"/>
        <v>#REF!</v>
      </c>
      <c r="G86" s="34" t="e">
        <f t="shared" si="19"/>
        <v>#REF!</v>
      </c>
      <c r="H86" s="34" t="e">
        <f t="shared" si="19"/>
        <v>#REF!</v>
      </c>
      <c r="I86" s="34" t="e">
        <f t="shared" si="19"/>
        <v>#REF!</v>
      </c>
      <c r="J86" s="34" t="e">
        <f t="shared" si="19"/>
        <v>#REF!</v>
      </c>
      <c r="K86" s="34" t="e">
        <f t="shared" si="19"/>
        <v>#REF!</v>
      </c>
      <c r="L86" s="34" t="e">
        <f t="shared" si="19"/>
        <v>#REF!</v>
      </c>
      <c r="M86" s="34" t="e">
        <f t="shared" si="19"/>
        <v>#REF!</v>
      </c>
      <c r="N86" s="34" t="e">
        <f t="shared" si="19"/>
        <v>#REF!</v>
      </c>
      <c r="O86" s="34" t="e">
        <f t="shared" si="19"/>
        <v>#REF!</v>
      </c>
    </row>
    <row r="87" spans="1:15" ht="15" customHeight="1">
      <c r="A87" s="173">
        <v>6</v>
      </c>
      <c r="B87" s="175" t="s">
        <v>76</v>
      </c>
      <c r="C87" s="46"/>
      <c r="D87" s="45"/>
      <c r="E87" s="34" t="e">
        <f aca="true" t="shared" si="20" ref="E87:O87">E102/E27</f>
        <v>#REF!</v>
      </c>
      <c r="F87" s="34" t="e">
        <f t="shared" si="20"/>
        <v>#REF!</v>
      </c>
      <c r="G87" s="34" t="e">
        <f t="shared" si="20"/>
        <v>#REF!</v>
      </c>
      <c r="H87" s="34" t="e">
        <f t="shared" si="20"/>
        <v>#REF!</v>
      </c>
      <c r="I87" s="34" t="e">
        <f t="shared" si="20"/>
        <v>#REF!</v>
      </c>
      <c r="J87" s="34" t="e">
        <f t="shared" si="20"/>
        <v>#REF!</v>
      </c>
      <c r="K87" s="34" t="e">
        <f t="shared" si="20"/>
        <v>#REF!</v>
      </c>
      <c r="L87" s="34" t="e">
        <f t="shared" si="20"/>
        <v>#REF!</v>
      </c>
      <c r="M87" s="34" t="e">
        <f t="shared" si="20"/>
        <v>#REF!</v>
      </c>
      <c r="N87" s="34" t="e">
        <f t="shared" si="20"/>
        <v>#REF!</v>
      </c>
      <c r="O87" s="34" t="e">
        <f t="shared" si="20"/>
        <v>#REF!</v>
      </c>
    </row>
    <row r="88" spans="1:15" ht="24.75" customHeight="1">
      <c r="A88" s="173">
        <v>7</v>
      </c>
      <c r="B88" s="174" t="s">
        <v>77</v>
      </c>
      <c r="C88" s="44"/>
      <c r="D88" s="45"/>
      <c r="E88" s="34" t="e">
        <f aca="true" t="shared" si="21" ref="E88:O88">E103/E28</f>
        <v>#REF!</v>
      </c>
      <c r="F88" s="34" t="e">
        <f t="shared" si="21"/>
        <v>#REF!</v>
      </c>
      <c r="G88" s="34" t="e">
        <f t="shared" si="21"/>
        <v>#REF!</v>
      </c>
      <c r="H88" s="34" t="e">
        <f t="shared" si="21"/>
        <v>#REF!</v>
      </c>
      <c r="I88" s="34" t="e">
        <f t="shared" si="21"/>
        <v>#REF!</v>
      </c>
      <c r="J88" s="34" t="e">
        <f t="shared" si="21"/>
        <v>#REF!</v>
      </c>
      <c r="K88" s="34" t="e">
        <f t="shared" si="21"/>
        <v>#REF!</v>
      </c>
      <c r="L88" s="34" t="e">
        <f t="shared" si="21"/>
        <v>#REF!</v>
      </c>
      <c r="M88" s="34" t="e">
        <f t="shared" si="21"/>
        <v>#REF!</v>
      </c>
      <c r="N88" s="34" t="e">
        <f t="shared" si="21"/>
        <v>#REF!</v>
      </c>
      <c r="O88" s="34" t="e">
        <f t="shared" si="21"/>
        <v>#REF!</v>
      </c>
    </row>
    <row r="89" spans="1:15" ht="15" customHeight="1">
      <c r="A89" s="173">
        <v>8</v>
      </c>
      <c r="B89" s="174" t="s">
        <v>75</v>
      </c>
      <c r="C89" s="46"/>
      <c r="D89" s="45"/>
      <c r="E89" s="34" t="e">
        <f aca="true" t="shared" si="22" ref="E89:O89">E104/E29</f>
        <v>#REF!</v>
      </c>
      <c r="F89" s="34" t="e">
        <f t="shared" si="22"/>
        <v>#REF!</v>
      </c>
      <c r="G89" s="34" t="e">
        <f t="shared" si="22"/>
        <v>#REF!</v>
      </c>
      <c r="H89" s="34" t="e">
        <f t="shared" si="22"/>
        <v>#REF!</v>
      </c>
      <c r="I89" s="34" t="e">
        <f t="shared" si="22"/>
        <v>#REF!</v>
      </c>
      <c r="J89" s="34" t="e">
        <f t="shared" si="22"/>
        <v>#REF!</v>
      </c>
      <c r="K89" s="34" t="e">
        <f t="shared" si="22"/>
        <v>#REF!</v>
      </c>
      <c r="L89" s="34" t="e">
        <f t="shared" si="22"/>
        <v>#REF!</v>
      </c>
      <c r="M89" s="34" t="e">
        <f t="shared" si="22"/>
        <v>#REF!</v>
      </c>
      <c r="N89" s="34" t="e">
        <f t="shared" si="22"/>
        <v>#REF!</v>
      </c>
      <c r="O89" s="34" t="e">
        <f t="shared" si="22"/>
        <v>#REF!</v>
      </c>
    </row>
    <row r="90" spans="1:15" ht="15" customHeight="1">
      <c r="A90" s="173">
        <v>9</v>
      </c>
      <c r="B90" s="175"/>
      <c r="C90" s="46"/>
      <c r="D90" s="45"/>
      <c r="E90" s="34" t="e">
        <f aca="true" t="shared" si="23" ref="E90:O90">E105/E30</f>
        <v>#DIV/0!</v>
      </c>
      <c r="F90" s="34" t="e">
        <f t="shared" si="23"/>
        <v>#DIV/0!</v>
      </c>
      <c r="G90" s="34" t="e">
        <f t="shared" si="23"/>
        <v>#DIV/0!</v>
      </c>
      <c r="H90" s="34" t="e">
        <f t="shared" si="23"/>
        <v>#DIV/0!</v>
      </c>
      <c r="I90" s="34" t="e">
        <f t="shared" si="23"/>
        <v>#DIV/0!</v>
      </c>
      <c r="J90" s="34" t="e">
        <f t="shared" si="23"/>
        <v>#DIV/0!</v>
      </c>
      <c r="K90" s="34" t="e">
        <f t="shared" si="23"/>
        <v>#DIV/0!</v>
      </c>
      <c r="L90" s="34" t="e">
        <f t="shared" si="23"/>
        <v>#DIV/0!</v>
      </c>
      <c r="M90" s="34" t="e">
        <f t="shared" si="23"/>
        <v>#DIV/0!</v>
      </c>
      <c r="N90" s="34">
        <f t="shared" si="23"/>
        <v>40.82738095238095</v>
      </c>
      <c r="O90" s="34">
        <f t="shared" si="23"/>
        <v>40.225</v>
      </c>
    </row>
    <row r="91" spans="1:15" ht="15" customHeight="1">
      <c r="A91" s="173">
        <v>10</v>
      </c>
      <c r="B91" s="175"/>
      <c r="C91" s="46"/>
      <c r="D91" s="45"/>
      <c r="E91" s="34" t="e">
        <f aca="true" t="shared" si="24" ref="E91:O91">E106/E31</f>
        <v>#DIV/0!</v>
      </c>
      <c r="F91" s="34" t="e">
        <f t="shared" si="24"/>
        <v>#DIV/0!</v>
      </c>
      <c r="G91" s="34" t="e">
        <f t="shared" si="24"/>
        <v>#DIV/0!</v>
      </c>
      <c r="H91" s="34" t="e">
        <f t="shared" si="24"/>
        <v>#DIV/0!</v>
      </c>
      <c r="I91" s="34" t="e">
        <f t="shared" si="24"/>
        <v>#DIV/0!</v>
      </c>
      <c r="J91" s="34" t="e">
        <f t="shared" si="24"/>
        <v>#DIV/0!</v>
      </c>
      <c r="K91" s="34" t="e">
        <f t="shared" si="24"/>
        <v>#DIV/0!</v>
      </c>
      <c r="L91" s="34" t="e">
        <f t="shared" si="24"/>
        <v>#DIV/0!</v>
      </c>
      <c r="M91" s="34" t="e">
        <f t="shared" si="24"/>
        <v>#DIV/0!</v>
      </c>
      <c r="N91" s="34" t="e">
        <f t="shared" si="24"/>
        <v>#DIV/0!</v>
      </c>
      <c r="O91" s="34" t="e">
        <f t="shared" si="24"/>
        <v>#DIV/0!</v>
      </c>
    </row>
    <row r="92" spans="1:15" ht="15" customHeight="1">
      <c r="A92" s="363" t="s">
        <v>2</v>
      </c>
      <c r="B92" s="363"/>
      <c r="C92" s="48"/>
      <c r="D92" s="45"/>
      <c r="E92" s="34" t="e">
        <f aca="true" t="shared" si="25" ref="E92:O92">E107/E32</f>
        <v>#REF!</v>
      </c>
      <c r="F92" s="34" t="e">
        <f t="shared" si="25"/>
        <v>#REF!</v>
      </c>
      <c r="G92" s="34" t="e">
        <f t="shared" si="25"/>
        <v>#REF!</v>
      </c>
      <c r="H92" s="34" t="e">
        <f t="shared" si="25"/>
        <v>#REF!</v>
      </c>
      <c r="I92" s="34" t="e">
        <f t="shared" si="25"/>
        <v>#REF!</v>
      </c>
      <c r="J92" s="34" t="e">
        <f t="shared" si="25"/>
        <v>#REF!</v>
      </c>
      <c r="K92" s="34" t="e">
        <f t="shared" si="25"/>
        <v>#REF!</v>
      </c>
      <c r="L92" s="34" t="e">
        <f t="shared" si="25"/>
        <v>#REF!</v>
      </c>
      <c r="M92" s="34" t="e">
        <f t="shared" si="25"/>
        <v>#REF!</v>
      </c>
      <c r="N92" s="34" t="e">
        <f t="shared" si="25"/>
        <v>#REF!</v>
      </c>
      <c r="O92" s="34" t="e">
        <f t="shared" si="25"/>
        <v>#REF!</v>
      </c>
    </row>
    <row r="93" spans="1:15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 customHeight="1">
      <c r="A94" s="231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3"/>
      <c r="O94" s="233"/>
    </row>
    <row r="95" spans="1:15" ht="15" customHeight="1">
      <c r="A95" s="386" t="s">
        <v>0</v>
      </c>
      <c r="B95" s="388" t="s">
        <v>13</v>
      </c>
      <c r="C95" s="234" t="s">
        <v>20</v>
      </c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6"/>
      <c r="O95" s="236"/>
    </row>
    <row r="96" spans="1:15" ht="15" customHeight="1">
      <c r="A96" s="387"/>
      <c r="B96" s="389"/>
      <c r="C96" s="251">
        <v>2007</v>
      </c>
      <c r="D96" s="251">
        <v>2008</v>
      </c>
      <c r="E96" s="251">
        <v>2009</v>
      </c>
      <c r="F96" s="251">
        <v>2010</v>
      </c>
      <c r="G96" s="251">
        <v>2011</v>
      </c>
      <c r="H96" s="251">
        <v>2012</v>
      </c>
      <c r="I96" s="251">
        <v>2013</v>
      </c>
      <c r="J96" s="251">
        <v>2014</v>
      </c>
      <c r="K96" s="251">
        <v>2015</v>
      </c>
      <c r="L96" s="251">
        <v>2016</v>
      </c>
      <c r="M96" s="251">
        <v>2017</v>
      </c>
      <c r="N96" s="251">
        <v>2018</v>
      </c>
      <c r="O96" s="251">
        <v>2018</v>
      </c>
    </row>
    <row r="97" spans="1:15" ht="15" customHeight="1">
      <c r="A97" s="154">
        <v>1</v>
      </c>
      <c r="B97" s="155" t="s">
        <v>78</v>
      </c>
      <c r="C97" s="23">
        <f>'ТАБ 287'!C97+'ТАБ 288'!C95+'ТАБ 289'!C86+'ТАБ 290'!C85+'ТАБ 291'!C85+'ТАБ 292'!C85+'ТАБ 293'!C85+'ТАБ 294'!C85+'ТАБ 295'!C67+'ТАБ 296'!C61+'ТАБ 297'!C97+'ТАБ 298'!C87+'ТАБ 299'!C85+'ТАБ 300'!C85+'ТАБ 301'!C85</f>
        <v>292805.52</v>
      </c>
      <c r="D97" s="23">
        <f>'ТАБ 287'!D97+'ТАБ 288'!D95+'ТАБ 289'!D86+'ТАБ 290'!D85+'ТАБ 291'!D85+'ТАБ 292'!D85+'ТАБ 293'!D85+'ТАБ 294'!D85+'ТАБ 295'!D67+'ТАБ 296'!D61+'ТАБ 297'!D97+'ТАБ 298'!D87+'ТАБ 299'!D85+'ТАБ 300'!D85+'ТАБ 301'!D85</f>
        <v>725014</v>
      </c>
      <c r="E97" s="23">
        <f>'ТАБ 287'!E97+'ТАБ 288'!E95+'ТАБ 289'!E86+'ТАБ 290'!E85+'ТАБ 291'!E85+'ТАБ 292'!E85+'ТАБ 293'!E85+'ТАБ 294'!E85+'ТАБ 295'!E67+'ТАБ 296'!E61+'ТАБ 297'!E97+'ТАБ 298'!E87+'ТАБ 299'!E85+'ТАБ 300'!E85+'ТАБ 301'!E85</f>
        <v>922963</v>
      </c>
      <c r="F97" s="23">
        <f>'ТАБ 287'!F97+'ТАБ 288'!F95+'ТАБ 289'!F86+'ТАБ 290'!F85+'ТАБ 291'!F85+'ТАБ 292'!F85+'ТАБ 293'!F85+'ТАБ 294'!F85+'ТАБ 295'!F67+'ТАБ 296'!F61+'ТАБ 297'!F97+'ТАБ 298'!F87+'ТАБ 299'!F85+'ТАБ 300'!F85+'ТАБ 301'!F85</f>
        <v>1052813</v>
      </c>
      <c r="G97" s="23">
        <f>'ТАБ 287'!G97+'ТАБ 288'!G95+'ТАБ 289'!G86+'ТАБ 290'!G85+'ТАБ 291'!G85+'ТАБ 292'!G85+'ТАБ 293'!G85+'ТАБ 294'!G85+'ТАБ 295'!G67+'ТАБ 296'!G61+'ТАБ 297'!G97+'ТАБ 298'!G87+'ТАБ 299'!G85+'ТАБ 300'!G85+'ТАБ 301'!G85</f>
        <v>649665</v>
      </c>
      <c r="H97" s="23">
        <f>'ТАБ 287'!H97+'ТАБ 288'!H95+'ТАБ 289'!H86+'ТАБ 290'!H85+'ТАБ 291'!H85+'ТАБ 292'!H85+'ТАБ 293'!H85+'ТАБ 294'!H85+'ТАБ 295'!H67+'ТАБ 296'!H61+'ТАБ 297'!H97+'ТАБ 298'!H87+'ТАБ 299'!H85+'ТАБ 300'!H85+'ТАБ 301'!H85</f>
        <v>1780861</v>
      </c>
      <c r="I97" s="23">
        <f>'ТАБ 287'!I97+'ТАБ 288'!I95+'ТАБ 289'!I86+'ТАБ 290'!I85+'ТАБ 291'!I85+'ТАБ 292'!I85+'ТАБ 293'!I85+'ТАБ 294'!I85+'ТАБ 295'!I67+'ТАБ 296'!I61+'ТАБ 297'!I97+'ТАБ 298'!I87+'ТАБ 299'!I85+'ТАБ 300'!I85+'ТАБ 301'!I85</f>
        <v>1763108</v>
      </c>
      <c r="J97" s="23">
        <f>'ТАБ 287'!J97+'ТАБ 288'!J95+'ТАБ 289'!J86+'ТАБ 290'!J85+'ТАБ 291'!J85+'ТАБ 292'!J85+'ТАБ 293'!J85+'ТАБ 294'!J85+'ТАБ 295'!J67+'ТАБ 296'!J61+'ТАБ 297'!J97+'ТАБ 298'!J87+'ТАБ 299'!J85+'ТАБ 300'!J85+'ТАБ 301'!J85</f>
        <v>2146751</v>
      </c>
      <c r="K97" s="23">
        <f>'ТАБ 287'!K97+'ТАБ 288'!K95+'ТАБ 289'!K86+'ТАБ 290'!K85+'ТАБ 291'!K85+'ТАБ 292'!K85+'ТАБ 293'!K85+'ТАБ 294'!K85+'ТАБ 295'!K67+'ТАБ 296'!K61+'ТАБ 297'!K97+'ТАБ 298'!K87+'ТАБ 299'!K85+'ТАБ 300'!K85+'ТАБ 301'!K85</f>
        <v>2372487</v>
      </c>
      <c r="L97" s="23">
        <f>'ТАБ 287'!L97+'ТАБ 288'!L95+'ТАБ 289'!L86+'ТАБ 290'!L85+'ТАБ 291'!L85+'ТАБ 292'!L85+'ТАБ 293'!L85+'ТАБ 294'!L85+'ТАБ 295'!L67+'ТАБ 296'!L61+'ТАБ 297'!L97+'ТАБ 298'!L87+'ТАБ 299'!L85+'ТАБ 300'!L85+'ТАБ 301'!L85</f>
        <v>2935295</v>
      </c>
      <c r="M97" s="23">
        <f>'ТАБ 287'!M97+'ТАБ 288'!M95+'ТАБ 289'!M86+'ТАБ 290'!M85+'ТАБ 291'!M85+'ТАБ 292'!M85+'ТАБ 293'!M85+'ТАБ 294'!M85+'ТАБ 295'!M67+'ТАБ 296'!M61+'ТАБ 297'!M97+'ТАБ 298'!M87+'ТАБ 299'!M85+'ТАБ 300'!M85+'ТАБ 301'!M85</f>
        <v>1407166</v>
      </c>
      <c r="N97" s="23">
        <f>'ТАБ 287'!O97+'ТАБ 288'!O95+'ТАБ 289'!O86+'ТАБ 290'!O85+'ТАБ 291'!O85+'ТАБ 292'!O85+'ТАБ 293'!O85+'ТАБ 294'!O85+'ТАБ 295'!O67+'ТАБ 296'!O61+'ТАБ 297'!O97+'ТАБ 298'!O87+'ТАБ 299'!O85+'ТАБ 300'!O85+'ТАБ 301'!O85</f>
        <v>1384541</v>
      </c>
      <c r="O97" s="23">
        <f>'ТАБ 287'!P97+'ТАБ 288'!P95+'ТАБ 289'!P86+'ТАБ 290'!P85+'ТАБ 291'!P85+'ТАБ 292'!P85+'ТАБ 293'!P85+'ТАБ 294'!P85+'ТАБ 295'!P67+'ТАБ 296'!P61+'ТАБ 297'!P97+'ТАБ 298'!P87+'ТАБ 299'!P85+'ТАБ 300'!P85+'ТАБ 301'!P85</f>
        <v>806155</v>
      </c>
    </row>
    <row r="98" spans="1:15" ht="15" customHeight="1">
      <c r="A98" s="154">
        <v>2</v>
      </c>
      <c r="B98" s="159" t="s">
        <v>79</v>
      </c>
      <c r="C98" s="23">
        <f>'ТАБ 287'!C98+'ТАБ 288'!C96+'ТАБ 289'!C87+'ТАБ 290'!C86+'ТАБ 291'!C86+'ТАБ 292'!C86+'ТАБ 293'!C86+'ТАБ 294'!C86+'ТАБ 295'!C68+'ТАБ 296'!C62+'ТАБ 297'!C98+'ТАБ 298'!C88+'ТАБ 299'!C86+'ТАБ 300'!C86+'ТАБ 301'!C86</f>
        <v>186621.02</v>
      </c>
      <c r="D98" s="23">
        <f>'ТАБ 287'!D98+'ТАБ 288'!D96+'ТАБ 289'!D87+'ТАБ 290'!D86+'ТАБ 291'!D86+'ТАБ 292'!D86+'ТАБ 293'!D86+'ТАБ 294'!D86+'ТАБ 295'!D68+'ТАБ 296'!D62+'ТАБ 297'!D98+'ТАБ 298'!D88+'ТАБ 299'!D86+'ТАБ 300'!D86+'ТАБ 301'!D86</f>
        <v>309374</v>
      </c>
      <c r="E98" s="23">
        <f>'ТАБ 287'!E98+'ТАБ 288'!E96+'ТАБ 289'!E87+'ТАБ 290'!E86+'ТАБ 291'!E86+'ТАБ 292'!E86+'ТАБ 293'!E86+'ТАБ 294'!E86+'ТАБ 295'!E68+'ТАБ 296'!E62+'ТАБ 297'!E98+'ТАБ 298'!E88+'ТАБ 299'!E86+'ТАБ 300'!E86+'ТАБ 301'!E86</f>
        <v>479741</v>
      </c>
      <c r="F98" s="23">
        <f>'ТАБ 287'!F98+'ТАБ 288'!F96+'ТАБ 289'!F87+'ТАБ 290'!F86+'ТАБ 291'!F86+'ТАБ 292'!F86+'ТАБ 293'!F86+'ТАБ 294'!F86+'ТАБ 295'!F68+'ТАБ 296'!F62+'ТАБ 297'!F98+'ТАБ 298'!F88+'ТАБ 299'!F86+'ТАБ 300'!F86+'ТАБ 301'!F86</f>
        <v>420273</v>
      </c>
      <c r="G98" s="23">
        <f>'ТАБ 287'!G98+'ТАБ 288'!G96+'ТАБ 289'!G87+'ТАБ 290'!G86+'ТАБ 291'!G86+'ТАБ 292'!G86+'ТАБ 293'!G86+'ТАБ 294'!G86+'ТАБ 295'!G68+'ТАБ 296'!G62+'ТАБ 297'!G98+'ТАБ 298'!G88+'ТАБ 299'!G86+'ТАБ 300'!G86+'ТАБ 301'!G86</f>
        <v>291883</v>
      </c>
      <c r="H98" s="23">
        <f>'ТАБ 287'!H98+'ТАБ 288'!H96+'ТАБ 289'!H87+'ТАБ 290'!H86+'ТАБ 291'!H86+'ТАБ 292'!H86+'ТАБ 293'!H86+'ТАБ 294'!H86+'ТАБ 295'!H68+'ТАБ 296'!H62+'ТАБ 297'!H98+'ТАБ 298'!H88+'ТАБ 299'!H86+'ТАБ 300'!H86+'ТАБ 301'!H86</f>
        <v>577407</v>
      </c>
      <c r="I98" s="23">
        <f>'ТАБ 287'!I98+'ТАБ 288'!I96+'ТАБ 289'!I87+'ТАБ 290'!I86+'ТАБ 291'!I86+'ТАБ 292'!I86+'ТАБ 293'!I86+'ТАБ 294'!I86+'ТАБ 295'!I68+'ТАБ 296'!I62+'ТАБ 297'!I98+'ТАБ 298'!I88+'ТАБ 299'!I86+'ТАБ 300'!I86+'ТАБ 301'!I86</f>
        <v>568151</v>
      </c>
      <c r="J98" s="23">
        <f>'ТАБ 287'!J98+'ТАБ 288'!J96+'ТАБ 289'!J87+'ТАБ 290'!J86+'ТАБ 291'!J86+'ТАБ 292'!J86+'ТАБ 293'!J86+'ТАБ 294'!J86+'ТАБ 295'!J68+'ТАБ 296'!J62+'ТАБ 297'!J98+'ТАБ 298'!J88+'ТАБ 299'!J86+'ТАБ 300'!J86+'ТАБ 301'!J86</f>
        <v>698602</v>
      </c>
      <c r="K98" s="23">
        <f>'ТАБ 287'!K98+'ТАБ 288'!K96+'ТАБ 289'!K87+'ТАБ 290'!K86+'ТАБ 291'!K86+'ТАБ 292'!K86+'ТАБ 293'!K86+'ТАБ 294'!K86+'ТАБ 295'!K68+'ТАБ 296'!K62+'ТАБ 297'!K98+'ТАБ 298'!K88+'ТАБ 299'!K86+'ТАБ 300'!K86+'ТАБ 301'!K86</f>
        <v>475767</v>
      </c>
      <c r="L98" s="23">
        <f>'ТАБ 287'!L98+'ТАБ 288'!L96+'ТАБ 289'!L87+'ТАБ 290'!L86+'ТАБ 291'!L86+'ТАБ 292'!L86+'ТАБ 293'!L86+'ТАБ 294'!L86+'ТАБ 295'!L68+'ТАБ 296'!L62+'ТАБ 297'!L98+'ТАБ 298'!L88+'ТАБ 299'!L86+'ТАБ 300'!L86+'ТАБ 301'!L86</f>
        <v>505795</v>
      </c>
      <c r="M98" s="23">
        <f>'ТАБ 287'!M98+'ТАБ 288'!M96+'ТАБ 289'!M87+'ТАБ 290'!M86+'ТАБ 291'!M86+'ТАБ 292'!M86+'ТАБ 293'!M86+'ТАБ 294'!M86+'ТАБ 295'!M68+'ТАБ 296'!M62+'ТАБ 297'!M98+'ТАБ 298'!M88+'ТАБ 299'!M86+'ТАБ 300'!M86+'ТАБ 301'!M86</f>
        <v>427972</v>
      </c>
      <c r="N98" s="23">
        <f>'ТАБ 287'!O98+'ТАБ 288'!O96+'ТАБ 289'!O87+'ТАБ 290'!O86+'ТАБ 291'!O86+'ТАБ 292'!O86+'ТАБ 293'!O86+'ТАБ 294'!O86+'ТАБ 295'!O68+'ТАБ 296'!O62+'ТАБ 297'!O98+'ТАБ 298'!O88+'ТАБ 299'!O86+'ТАБ 300'!O86+'ТАБ 301'!O86</f>
        <v>655679</v>
      </c>
      <c r="O98" s="23">
        <f>'ТАБ 287'!P98+'ТАБ 288'!P96+'ТАБ 289'!P87+'ТАБ 290'!P86+'ТАБ 291'!P86+'ТАБ 292'!P86+'ТАБ 293'!P86+'ТАБ 294'!P86+'ТАБ 295'!P68+'ТАБ 296'!P62+'ТАБ 297'!P98+'ТАБ 298'!P88+'ТАБ 299'!P86+'ТАБ 300'!P86+'ТАБ 301'!P86</f>
        <v>316450</v>
      </c>
    </row>
    <row r="99" spans="1:15" ht="15" customHeight="1">
      <c r="A99" s="154">
        <v>3</v>
      </c>
      <c r="B99" s="159" t="s">
        <v>80</v>
      </c>
      <c r="C99" s="23" t="e">
        <f>'ТАБ 287'!C99+'ТАБ 288'!C97+'ТАБ 289'!C88+'ТАБ 290'!C87+'ТАБ 291'!C87+'ТАБ 292'!C87+'ТАБ 293'!C87+'ТАБ 294'!C87+'ТАБ 295'!#REF!+'ТАБ 296'!#REF!+'ТАБ 297'!C99+'ТАБ 298'!C89+'ТАБ 299'!C87+'ТАБ 300'!C87+'ТАБ 301'!C87</f>
        <v>#REF!</v>
      </c>
      <c r="D99" s="23" t="e">
        <f>'ТАБ 287'!D99+'ТАБ 288'!D97+'ТАБ 289'!D88+'ТАБ 290'!D87+'ТАБ 291'!D87+'ТАБ 292'!D87+'ТАБ 293'!D87+'ТАБ 294'!D87+'ТАБ 295'!#REF!+'ТАБ 296'!#REF!+'ТАБ 297'!D99+'ТАБ 298'!D89+'ТАБ 299'!D87+'ТАБ 300'!D87+'ТАБ 301'!D87</f>
        <v>#REF!</v>
      </c>
      <c r="E99" s="23" t="e">
        <f>'ТАБ 287'!E99+'ТАБ 288'!E97+'ТАБ 289'!E88+'ТАБ 290'!E87+'ТАБ 291'!E87+'ТАБ 292'!E87+'ТАБ 293'!E87+'ТАБ 294'!E87+'ТАБ 295'!#REF!+'ТАБ 296'!#REF!+'ТАБ 297'!E99+'ТАБ 298'!E89+'ТАБ 299'!E87+'ТАБ 300'!E87+'ТАБ 301'!E87</f>
        <v>#REF!</v>
      </c>
      <c r="F99" s="23" t="e">
        <f>'ТАБ 287'!F99+'ТАБ 288'!F97+'ТАБ 289'!F88+'ТАБ 290'!F87+'ТАБ 291'!F87+'ТАБ 292'!F87+'ТАБ 293'!F87+'ТАБ 294'!F87+'ТАБ 295'!#REF!+'ТАБ 296'!#REF!+'ТАБ 297'!F99+'ТАБ 298'!F89+'ТАБ 299'!F87+'ТАБ 300'!F87+'ТАБ 301'!F87</f>
        <v>#REF!</v>
      </c>
      <c r="G99" s="23" t="e">
        <f>'ТАБ 287'!G99+'ТАБ 288'!G97+'ТАБ 289'!G88+'ТАБ 290'!G87+'ТАБ 291'!G87+'ТАБ 292'!G87+'ТАБ 293'!G87+'ТАБ 294'!G87+'ТАБ 295'!#REF!+'ТАБ 296'!#REF!+'ТАБ 297'!G99+'ТАБ 298'!G89+'ТАБ 299'!G87+'ТАБ 300'!G87+'ТАБ 301'!G87</f>
        <v>#REF!</v>
      </c>
      <c r="H99" s="23" t="e">
        <f>'ТАБ 287'!H99+'ТАБ 288'!H97+'ТАБ 289'!H88+'ТАБ 290'!H87+'ТАБ 291'!H87+'ТАБ 292'!H87+'ТАБ 293'!H87+'ТАБ 294'!H87+'ТАБ 295'!#REF!+'ТАБ 296'!#REF!+'ТАБ 297'!H99+'ТАБ 298'!H89+'ТАБ 299'!H87+'ТАБ 300'!H87+'ТАБ 301'!H87</f>
        <v>#REF!</v>
      </c>
      <c r="I99" s="23" t="e">
        <f>'ТАБ 287'!I99+'ТАБ 288'!I97+'ТАБ 289'!I88+'ТАБ 290'!I87+'ТАБ 291'!I87+'ТАБ 292'!I87+'ТАБ 293'!I87+'ТАБ 294'!I87+'ТАБ 295'!#REF!+'ТАБ 296'!#REF!+'ТАБ 297'!I99+'ТАБ 298'!I89+'ТАБ 299'!I87+'ТАБ 300'!I87+'ТАБ 301'!I87</f>
        <v>#REF!</v>
      </c>
      <c r="J99" s="23" t="e">
        <f>'ТАБ 287'!J99+'ТАБ 288'!J97+'ТАБ 289'!J88+'ТАБ 290'!J87+'ТАБ 291'!J87+'ТАБ 292'!J87+'ТАБ 293'!J87+'ТАБ 294'!J87+'ТАБ 295'!#REF!+'ТАБ 296'!#REF!+'ТАБ 297'!J99+'ТАБ 298'!J89+'ТАБ 299'!J87+'ТАБ 300'!J87+'ТАБ 301'!J87</f>
        <v>#REF!</v>
      </c>
      <c r="K99" s="23" t="e">
        <f>'ТАБ 287'!K99+'ТАБ 288'!K97+'ТАБ 289'!K88+'ТАБ 290'!K87+'ТАБ 291'!K87+'ТАБ 292'!K87+'ТАБ 293'!K87+'ТАБ 294'!K87+'ТАБ 295'!#REF!+'ТАБ 296'!#REF!+'ТАБ 297'!K99+'ТАБ 298'!K89+'ТАБ 299'!K87+'ТАБ 300'!K87+'ТАБ 301'!K87</f>
        <v>#REF!</v>
      </c>
      <c r="L99" s="23" t="e">
        <f>'ТАБ 287'!L99+'ТАБ 288'!L97+'ТАБ 289'!L88+'ТАБ 290'!L87+'ТАБ 291'!L87+'ТАБ 292'!L87+'ТАБ 293'!L87+'ТАБ 294'!L87+'ТАБ 295'!#REF!+'ТАБ 296'!#REF!+'ТАБ 297'!L99+'ТАБ 298'!L89+'ТАБ 299'!L87+'ТАБ 300'!L87+'ТАБ 301'!L87</f>
        <v>#REF!</v>
      </c>
      <c r="M99" s="23" t="e">
        <f>'ТАБ 287'!M99+'ТАБ 288'!M97+'ТАБ 289'!M88+'ТАБ 290'!M87+'ТАБ 291'!M87+'ТАБ 292'!M87+'ТАБ 293'!M87+'ТАБ 294'!M87+'ТАБ 295'!#REF!+'ТАБ 296'!#REF!+'ТАБ 297'!M99+'ТАБ 298'!M89+'ТАБ 299'!M87+'ТАБ 300'!M87+'ТАБ 301'!M87</f>
        <v>#REF!</v>
      </c>
      <c r="N99" s="23" t="e">
        <f>'ТАБ 287'!O99+'ТАБ 288'!O97+'ТАБ 289'!O88+'ТАБ 290'!O87+'ТАБ 291'!O87+'ТАБ 292'!O87+'ТАБ 293'!O87+'ТАБ 294'!O87+'ТАБ 295'!#REF!+'ТАБ 296'!#REF!+'ТАБ 297'!O99+'ТАБ 298'!O89+'ТАБ 299'!O87+'ТАБ 300'!O87+'ТАБ 301'!O87</f>
        <v>#REF!</v>
      </c>
      <c r="O99" s="23" t="e">
        <f>'ТАБ 287'!P99+'ТАБ 288'!P97+'ТАБ 289'!P88+'ТАБ 290'!P87+'ТАБ 291'!P87+'ТАБ 292'!P87+'ТАБ 293'!P87+'ТАБ 294'!P87+'ТАБ 295'!#REF!+'ТАБ 296'!#REF!+'ТАБ 297'!P99+'ТАБ 298'!P89+'ТАБ 299'!P87+'ТАБ 300'!P87+'ТАБ 301'!P87</f>
        <v>#REF!</v>
      </c>
    </row>
    <row r="100" spans="1:15" ht="15" customHeight="1">
      <c r="A100" s="154">
        <v>4</v>
      </c>
      <c r="B100" s="155" t="s">
        <v>81</v>
      </c>
      <c r="C100" s="23" t="e">
        <f>'ТАБ 287'!C100+'ТАБ 288'!C98+'ТАБ 289'!C89+'ТАБ 290'!C88+'ТАБ 291'!C88+'ТАБ 292'!C88+'ТАБ 293'!C88+'ТАБ 294'!C88+'ТАБ 295'!#REF!+'ТАБ 296'!#REF!+'ТАБ 297'!C100+'ТАБ 298'!C90+'ТАБ 299'!C88+'ТАБ 300'!C88+'ТАБ 301'!C88</f>
        <v>#REF!</v>
      </c>
      <c r="D100" s="23" t="e">
        <f>'ТАБ 287'!D100+'ТАБ 288'!D98+'ТАБ 289'!D89+'ТАБ 290'!D88+'ТАБ 291'!D88+'ТАБ 292'!D88+'ТАБ 293'!D88+'ТАБ 294'!D88+'ТАБ 295'!#REF!+'ТАБ 296'!#REF!+'ТАБ 297'!D100+'ТАБ 298'!D90+'ТАБ 299'!D88+'ТАБ 300'!D88+'ТАБ 301'!D88</f>
        <v>#REF!</v>
      </c>
      <c r="E100" s="23" t="e">
        <f>'ТАБ 287'!E100+'ТАБ 288'!E98+'ТАБ 289'!E89+'ТАБ 290'!E88+'ТАБ 291'!E88+'ТАБ 292'!E88+'ТАБ 293'!E88+'ТАБ 294'!E88+'ТАБ 295'!#REF!+'ТАБ 296'!#REF!+'ТАБ 297'!E100+'ТАБ 298'!E90+'ТАБ 299'!E88+'ТАБ 300'!E88+'ТАБ 301'!E88</f>
        <v>#REF!</v>
      </c>
      <c r="F100" s="23" t="e">
        <f>'ТАБ 287'!F100+'ТАБ 288'!F98+'ТАБ 289'!F89+'ТАБ 290'!F88+'ТАБ 291'!F88+'ТАБ 292'!F88+'ТАБ 293'!F88+'ТАБ 294'!F88+'ТАБ 295'!#REF!+'ТАБ 296'!#REF!+'ТАБ 297'!F100+'ТАБ 298'!F90+'ТАБ 299'!F88+'ТАБ 300'!F88+'ТАБ 301'!F88</f>
        <v>#REF!</v>
      </c>
      <c r="G100" s="23" t="e">
        <f>'ТАБ 287'!G100+'ТАБ 288'!G98+'ТАБ 289'!G89+'ТАБ 290'!G88+'ТАБ 291'!G88+'ТАБ 292'!G88+'ТАБ 293'!G88+'ТАБ 294'!G88+'ТАБ 295'!#REF!+'ТАБ 296'!#REF!+'ТАБ 297'!G100+'ТАБ 298'!G90+'ТАБ 299'!G88+'ТАБ 300'!G88+'ТАБ 301'!G88</f>
        <v>#REF!</v>
      </c>
      <c r="H100" s="23" t="e">
        <f>'ТАБ 287'!H100+'ТАБ 288'!H98+'ТАБ 289'!H89+'ТАБ 290'!H88+'ТАБ 291'!H88+'ТАБ 292'!H88+'ТАБ 293'!H88+'ТАБ 294'!H88+'ТАБ 295'!#REF!+'ТАБ 296'!#REF!+'ТАБ 297'!H100+'ТАБ 298'!H90+'ТАБ 299'!H88+'ТАБ 300'!H88+'ТАБ 301'!H88</f>
        <v>#REF!</v>
      </c>
      <c r="I100" s="23" t="e">
        <f>'ТАБ 287'!I100+'ТАБ 288'!I98+'ТАБ 289'!I89+'ТАБ 290'!I88+'ТАБ 291'!I88+'ТАБ 292'!I88+'ТАБ 293'!I88+'ТАБ 294'!I88+'ТАБ 295'!#REF!+'ТАБ 296'!#REF!+'ТАБ 297'!I100+'ТАБ 298'!I90+'ТАБ 299'!I88+'ТАБ 300'!I88+'ТАБ 301'!I88</f>
        <v>#REF!</v>
      </c>
      <c r="J100" s="23" t="e">
        <f>'ТАБ 287'!J100+'ТАБ 288'!J98+'ТАБ 289'!J89+'ТАБ 290'!J88+'ТАБ 291'!J88+'ТАБ 292'!J88+'ТАБ 293'!J88+'ТАБ 294'!J88+'ТАБ 295'!#REF!+'ТАБ 296'!#REF!+'ТАБ 297'!J100+'ТАБ 298'!J90+'ТАБ 299'!J88+'ТАБ 300'!J88+'ТАБ 301'!J88</f>
        <v>#REF!</v>
      </c>
      <c r="K100" s="23" t="e">
        <f>'ТАБ 287'!K100+'ТАБ 288'!K98+'ТАБ 289'!K89+'ТАБ 290'!K88+'ТАБ 291'!K88+'ТАБ 292'!K88+'ТАБ 293'!K88+'ТАБ 294'!K88+'ТАБ 295'!#REF!+'ТАБ 296'!#REF!+'ТАБ 297'!K100+'ТАБ 298'!K90+'ТАБ 299'!K88+'ТАБ 300'!K88+'ТАБ 301'!K88</f>
        <v>#REF!</v>
      </c>
      <c r="L100" s="23" t="e">
        <f>'ТАБ 287'!L100+'ТАБ 288'!L98+'ТАБ 289'!L89+'ТАБ 290'!L88+'ТАБ 291'!L88+'ТАБ 292'!L88+'ТАБ 293'!L88+'ТАБ 294'!L88+'ТАБ 295'!#REF!+'ТАБ 296'!#REF!+'ТАБ 297'!L100+'ТАБ 298'!L90+'ТАБ 299'!L88+'ТАБ 300'!L88+'ТАБ 301'!L88</f>
        <v>#REF!</v>
      </c>
      <c r="M100" s="23" t="e">
        <f>'ТАБ 287'!M100+'ТАБ 288'!M98+'ТАБ 289'!M89+'ТАБ 290'!M88+'ТАБ 291'!M88+'ТАБ 292'!M88+'ТАБ 293'!M88+'ТАБ 294'!M88+'ТАБ 295'!#REF!+'ТАБ 296'!#REF!+'ТАБ 297'!M100+'ТАБ 298'!M90+'ТАБ 299'!M88+'ТАБ 300'!M88+'ТАБ 301'!M88</f>
        <v>#REF!</v>
      </c>
      <c r="N100" s="23" t="e">
        <f>'ТАБ 287'!O100+'ТАБ 288'!O98+'ТАБ 289'!O89+'ТАБ 290'!O88+'ТАБ 291'!O88+'ТАБ 292'!O88+'ТАБ 293'!O88+'ТАБ 294'!O88+'ТАБ 295'!#REF!+'ТАБ 296'!#REF!+'ТАБ 297'!O100+'ТАБ 298'!O90+'ТАБ 299'!O88+'ТАБ 300'!O88+'ТАБ 301'!O88</f>
        <v>#REF!</v>
      </c>
      <c r="O100" s="23" t="e">
        <f>'ТАБ 287'!P100+'ТАБ 288'!P98+'ТАБ 289'!P89+'ТАБ 290'!P88+'ТАБ 291'!P88+'ТАБ 292'!P88+'ТАБ 293'!P88+'ТАБ 294'!P88+'ТАБ 295'!#REF!+'ТАБ 296'!#REF!+'ТАБ 297'!P100+'ТАБ 298'!P90+'ТАБ 299'!P88+'ТАБ 300'!P88+'ТАБ 301'!P88</f>
        <v>#REF!</v>
      </c>
    </row>
    <row r="101" spans="1:15" ht="15" customHeight="1">
      <c r="A101" s="154">
        <v>5</v>
      </c>
      <c r="B101" s="155" t="s">
        <v>82</v>
      </c>
      <c r="C101" s="23" t="e">
        <f>'ТАБ 287'!C101+'ТАБ 288'!C99+'ТАБ 289'!C90+'ТАБ 290'!C89+'ТАБ 291'!C89+'ТАБ 292'!#REF!+'ТАБ 293'!#REF!+'ТАБ 294'!#REF!+'ТАБ 295'!#REF!+'ТАБ 296'!#REF!+'ТАБ 297'!C101+'ТАБ 298'!C91+'ТАБ 299'!C89+'ТАБ 300'!C89+'ТАБ 301'!C89</f>
        <v>#REF!</v>
      </c>
      <c r="D101" s="23" t="e">
        <f>'ТАБ 287'!D101+'ТАБ 288'!D99+'ТАБ 289'!D90+'ТАБ 290'!D89+'ТАБ 291'!D89+'ТАБ 292'!#REF!+'ТАБ 293'!#REF!+'ТАБ 294'!#REF!+'ТАБ 295'!#REF!+'ТАБ 296'!#REF!+'ТАБ 297'!D101+'ТАБ 298'!D91+'ТАБ 299'!D89+'ТАБ 300'!D89+'ТАБ 301'!D89</f>
        <v>#REF!</v>
      </c>
      <c r="E101" s="23" t="e">
        <f>'ТАБ 287'!E101+'ТАБ 288'!E99+'ТАБ 289'!E90+'ТАБ 290'!E89+'ТАБ 291'!E89+'ТАБ 292'!#REF!+'ТАБ 293'!#REF!+'ТАБ 294'!#REF!+'ТАБ 295'!#REF!+'ТАБ 296'!#REF!+'ТАБ 297'!E101+'ТАБ 298'!E91+'ТАБ 299'!E89+'ТАБ 300'!E89+'ТАБ 301'!E89</f>
        <v>#REF!</v>
      </c>
      <c r="F101" s="23" t="e">
        <f>'ТАБ 287'!F101+'ТАБ 288'!F99+'ТАБ 289'!F90+'ТАБ 290'!F89+'ТАБ 291'!F89+'ТАБ 292'!#REF!+'ТАБ 293'!#REF!+'ТАБ 294'!#REF!+'ТАБ 295'!#REF!+'ТАБ 296'!#REF!+'ТАБ 297'!F101+'ТАБ 298'!F91+'ТАБ 299'!F89+'ТАБ 300'!F89+'ТАБ 301'!F89</f>
        <v>#REF!</v>
      </c>
      <c r="G101" s="23" t="e">
        <f>'ТАБ 287'!G101+'ТАБ 288'!G99+'ТАБ 289'!G90+'ТАБ 290'!G89+'ТАБ 291'!G89+'ТАБ 292'!#REF!+'ТАБ 293'!#REF!+'ТАБ 294'!#REF!+'ТАБ 295'!#REF!+'ТАБ 296'!#REF!+'ТАБ 297'!G101+'ТАБ 298'!G91+'ТАБ 299'!G89+'ТАБ 300'!G89+'ТАБ 301'!G89</f>
        <v>#REF!</v>
      </c>
      <c r="H101" s="23" t="e">
        <f>'ТАБ 287'!H101+'ТАБ 288'!H99+'ТАБ 289'!H90+'ТАБ 290'!H89+'ТАБ 291'!H89+'ТАБ 292'!#REF!+'ТАБ 293'!#REF!+'ТАБ 294'!#REF!+'ТАБ 295'!#REF!+'ТАБ 296'!#REF!+'ТАБ 297'!H101+'ТАБ 298'!H91+'ТАБ 299'!H89+'ТАБ 300'!H89+'ТАБ 301'!H89</f>
        <v>#REF!</v>
      </c>
      <c r="I101" s="23" t="e">
        <f>'ТАБ 287'!I101+'ТАБ 288'!I99+'ТАБ 289'!I90+'ТАБ 290'!I89+'ТАБ 291'!I89+'ТАБ 292'!#REF!+'ТАБ 293'!#REF!+'ТАБ 294'!#REF!+'ТАБ 295'!#REF!+'ТАБ 296'!#REF!+'ТАБ 297'!I101+'ТАБ 298'!I91+'ТАБ 299'!I89+'ТАБ 300'!I89+'ТАБ 301'!I89</f>
        <v>#REF!</v>
      </c>
      <c r="J101" s="23" t="e">
        <f>'ТАБ 287'!J101+'ТАБ 288'!J99+'ТАБ 289'!J90+'ТАБ 290'!J89+'ТАБ 291'!J89+'ТАБ 292'!#REF!+'ТАБ 293'!#REF!+'ТАБ 294'!#REF!+'ТАБ 295'!#REF!+'ТАБ 296'!#REF!+'ТАБ 297'!J101+'ТАБ 298'!J91+'ТАБ 299'!J89+'ТАБ 300'!J89+'ТАБ 301'!J89</f>
        <v>#REF!</v>
      </c>
      <c r="K101" s="23" t="e">
        <f>'ТАБ 287'!K101+'ТАБ 288'!K99+'ТАБ 289'!K90+'ТАБ 290'!K89+'ТАБ 291'!K89+'ТАБ 292'!#REF!+'ТАБ 293'!#REF!+'ТАБ 294'!#REF!+'ТАБ 295'!#REF!+'ТАБ 296'!#REF!+'ТАБ 297'!K101+'ТАБ 298'!K91+'ТАБ 299'!K89+'ТАБ 300'!K89+'ТАБ 301'!K89</f>
        <v>#REF!</v>
      </c>
      <c r="L101" s="23" t="e">
        <f>'ТАБ 287'!L101+'ТАБ 288'!L99+'ТАБ 289'!L90+'ТАБ 290'!L89+'ТАБ 291'!L89+'ТАБ 292'!#REF!+'ТАБ 293'!#REF!+'ТАБ 294'!#REF!+'ТАБ 295'!#REF!+'ТАБ 296'!#REF!+'ТАБ 297'!L101+'ТАБ 298'!L91+'ТАБ 299'!L89+'ТАБ 300'!L89+'ТАБ 301'!L89</f>
        <v>#REF!</v>
      </c>
      <c r="M101" s="23" t="e">
        <f>'ТАБ 287'!M101+'ТАБ 288'!M99+'ТАБ 289'!M90+'ТАБ 290'!M89+'ТАБ 291'!M89+'ТАБ 292'!#REF!+'ТАБ 293'!#REF!+'ТАБ 294'!#REF!+'ТАБ 295'!#REF!+'ТАБ 296'!#REF!+'ТАБ 297'!M101+'ТАБ 298'!M91+'ТАБ 299'!M89+'ТАБ 300'!M89+'ТАБ 301'!M89</f>
        <v>#REF!</v>
      </c>
      <c r="N101" s="23" t="e">
        <f>'ТАБ 287'!O101+'ТАБ 288'!O99+'ТАБ 289'!O90+'ТАБ 290'!O89+'ТАБ 291'!O89+'ТАБ 292'!#REF!+'ТАБ 293'!#REF!+'ТАБ 294'!#REF!+'ТАБ 295'!#REF!+'ТАБ 296'!#REF!+'ТАБ 297'!O101+'ТАБ 298'!O91+'ТАБ 299'!O89+'ТАБ 300'!O89+'ТАБ 301'!O89</f>
        <v>#REF!</v>
      </c>
      <c r="O101" s="23" t="e">
        <f>'ТАБ 287'!P101+'ТАБ 288'!P99+'ТАБ 289'!P90+'ТАБ 290'!P89+'ТАБ 291'!P89+'ТАБ 292'!#REF!+'ТАБ 293'!#REF!+'ТАБ 294'!#REF!+'ТАБ 295'!#REF!+'ТАБ 296'!#REF!+'ТАБ 297'!P101+'ТАБ 298'!P91+'ТАБ 299'!P89+'ТАБ 300'!P89+'ТАБ 301'!P89</f>
        <v>#REF!</v>
      </c>
    </row>
    <row r="102" spans="1:15" ht="15" customHeight="1">
      <c r="A102" s="154">
        <v>6</v>
      </c>
      <c r="B102" s="159" t="s">
        <v>76</v>
      </c>
      <c r="C102" s="23" t="e">
        <f>'ТАБ 287'!C102+'ТАБ 288'!C100+'ТАБ 289'!C91+'ТАБ 290'!C90+'ТАБ 291'!C90+'ТАБ 292'!C89+'ТАБ 293'!C89+'ТАБ 294'!C89+'ТАБ 295'!C69+'ТАБ 296'!#REF!+'ТАБ 297'!C102+'ТАБ 298'!C92+'ТАБ 299'!C90+'ТАБ 300'!C90+'ТАБ 301'!C90</f>
        <v>#REF!</v>
      </c>
      <c r="D102" s="23" t="e">
        <f>'ТАБ 287'!D102+'ТАБ 288'!D100+'ТАБ 289'!D91+'ТАБ 290'!D90+'ТАБ 291'!D90+'ТАБ 292'!D89+'ТАБ 293'!D89+'ТАБ 294'!D89+'ТАБ 295'!D69+'ТАБ 296'!#REF!+'ТАБ 297'!D102+'ТАБ 298'!D92+'ТАБ 299'!D90+'ТАБ 300'!D90+'ТАБ 301'!D90</f>
        <v>#REF!</v>
      </c>
      <c r="E102" s="23" t="e">
        <f>'ТАБ 287'!E102+'ТАБ 288'!E100+'ТАБ 289'!E91+'ТАБ 290'!E90+'ТАБ 291'!E90+'ТАБ 292'!E89+'ТАБ 293'!E89+'ТАБ 294'!E89+'ТАБ 295'!E69+'ТАБ 296'!#REF!+'ТАБ 297'!E102+'ТАБ 298'!E92+'ТАБ 299'!E90+'ТАБ 300'!E90+'ТАБ 301'!E90</f>
        <v>#REF!</v>
      </c>
      <c r="F102" s="23" t="e">
        <f>'ТАБ 287'!F102+'ТАБ 288'!F100+'ТАБ 289'!F91+'ТАБ 290'!F90+'ТАБ 291'!F90+'ТАБ 292'!F89+'ТАБ 293'!F89+'ТАБ 294'!F89+'ТАБ 295'!F69+'ТАБ 296'!#REF!+'ТАБ 297'!F102+'ТАБ 298'!F92+'ТАБ 299'!F90+'ТАБ 300'!F90+'ТАБ 301'!F90</f>
        <v>#REF!</v>
      </c>
      <c r="G102" s="23" t="e">
        <f>'ТАБ 287'!G102+'ТАБ 288'!G100+'ТАБ 289'!G91+'ТАБ 290'!G90+'ТАБ 291'!G90+'ТАБ 292'!G89+'ТАБ 293'!G89+'ТАБ 294'!G89+'ТАБ 295'!G69+'ТАБ 296'!#REF!+'ТАБ 297'!G102+'ТАБ 298'!G92+'ТАБ 299'!G90+'ТАБ 300'!G90+'ТАБ 301'!G90</f>
        <v>#REF!</v>
      </c>
      <c r="H102" s="23" t="e">
        <f>'ТАБ 287'!H102+'ТАБ 288'!H100+'ТАБ 289'!H91+'ТАБ 290'!H90+'ТАБ 291'!H90+'ТАБ 292'!H89+'ТАБ 293'!H89+'ТАБ 294'!H89+'ТАБ 295'!H69+'ТАБ 296'!#REF!+'ТАБ 297'!H102+'ТАБ 298'!H92+'ТАБ 299'!H90+'ТАБ 300'!H90+'ТАБ 301'!H90</f>
        <v>#REF!</v>
      </c>
      <c r="I102" s="23" t="e">
        <f>'ТАБ 287'!I102+'ТАБ 288'!I100+'ТАБ 289'!I91+'ТАБ 290'!I90+'ТАБ 291'!I90+'ТАБ 292'!I89+'ТАБ 293'!I89+'ТАБ 294'!I89+'ТАБ 295'!I69+'ТАБ 296'!#REF!+'ТАБ 297'!I102+'ТАБ 298'!I92+'ТАБ 299'!I90+'ТАБ 300'!I90+'ТАБ 301'!I90</f>
        <v>#REF!</v>
      </c>
      <c r="J102" s="23" t="e">
        <f>'ТАБ 287'!J102+'ТАБ 288'!J100+'ТАБ 289'!J91+'ТАБ 290'!J90+'ТАБ 291'!J90+'ТАБ 292'!J89+'ТАБ 293'!J89+'ТАБ 294'!J89+'ТАБ 295'!J69+'ТАБ 296'!#REF!+'ТАБ 297'!J102+'ТАБ 298'!J92+'ТАБ 299'!J90+'ТАБ 300'!J90+'ТАБ 301'!J90</f>
        <v>#REF!</v>
      </c>
      <c r="K102" s="23" t="e">
        <f>'ТАБ 287'!K102+'ТАБ 288'!K100+'ТАБ 289'!K91+'ТАБ 290'!K90+'ТАБ 291'!K90+'ТАБ 292'!K89+'ТАБ 293'!K89+'ТАБ 294'!K89+'ТАБ 295'!K69+'ТАБ 296'!#REF!+'ТАБ 297'!K102+'ТАБ 298'!K92+'ТАБ 299'!K90+'ТАБ 300'!K90+'ТАБ 301'!K90</f>
        <v>#REF!</v>
      </c>
      <c r="L102" s="23" t="e">
        <f>'ТАБ 287'!L102+'ТАБ 288'!L100+'ТАБ 289'!L91+'ТАБ 290'!L90+'ТАБ 291'!L90+'ТАБ 292'!L89+'ТАБ 293'!L89+'ТАБ 294'!L89+'ТАБ 295'!L69+'ТАБ 296'!#REF!+'ТАБ 297'!L102+'ТАБ 298'!L92+'ТАБ 299'!L90+'ТАБ 300'!L90+'ТАБ 301'!L90</f>
        <v>#REF!</v>
      </c>
      <c r="M102" s="23" t="e">
        <f>'ТАБ 287'!M102+'ТАБ 288'!M100+'ТАБ 289'!M91+'ТАБ 290'!M90+'ТАБ 291'!M90+'ТАБ 292'!M89+'ТАБ 293'!M89+'ТАБ 294'!M89+'ТАБ 295'!M69+'ТАБ 296'!#REF!+'ТАБ 297'!M102+'ТАБ 298'!M92+'ТАБ 299'!M90+'ТАБ 300'!M90+'ТАБ 301'!M90</f>
        <v>#REF!</v>
      </c>
      <c r="N102" s="23" t="e">
        <f>'ТАБ 287'!O102+'ТАБ 288'!O100+'ТАБ 289'!O91+'ТАБ 290'!O90+'ТАБ 291'!O90+'ТАБ 292'!O89+'ТАБ 293'!O89+'ТАБ 294'!O89+'ТАБ 295'!O69+'ТАБ 296'!#REF!+'ТАБ 297'!O102+'ТАБ 298'!O92+'ТАБ 299'!O90+'ТАБ 300'!O90+'ТАБ 301'!O90</f>
        <v>#REF!</v>
      </c>
      <c r="O102" s="23" t="e">
        <f>'ТАБ 287'!P102+'ТАБ 288'!P100+'ТАБ 289'!P91+'ТАБ 290'!P90+'ТАБ 291'!P90+'ТАБ 292'!P89+'ТАБ 293'!P89+'ТАБ 294'!P89+'ТАБ 295'!P69+'ТАБ 296'!#REF!+'ТАБ 297'!P102+'ТАБ 298'!P92+'ТАБ 299'!P90+'ТАБ 300'!P90+'ТАБ 301'!P90</f>
        <v>#REF!</v>
      </c>
    </row>
    <row r="103" spans="1:15" ht="24.75" customHeight="1">
      <c r="A103" s="154">
        <v>7</v>
      </c>
      <c r="B103" s="155" t="s">
        <v>77</v>
      </c>
      <c r="C103" s="23" t="e">
        <f>'ТАБ 287'!C103+'ТАБ 288'!C101+'ТАБ 289'!#REF!+'ТАБ 290'!#REF!+'ТАБ 291'!#REF!+'ТАБ 292'!#REF!+'ТАБ 293'!#REF!+'ТАБ 294'!#REF!+'ТАБ 295'!#REF!+'ТАБ 296'!#REF!+'ТАБ 297'!C103+'ТАБ 298'!#REF!+'ТАБ 299'!#REF!+'ТАБ 300'!#REF!+'ТАБ 301'!#REF!</f>
        <v>#REF!</v>
      </c>
      <c r="D103" s="23" t="e">
        <f>'ТАБ 287'!D103+'ТАБ 288'!D101+'ТАБ 289'!#REF!+'ТАБ 290'!#REF!+'ТАБ 291'!#REF!+'ТАБ 292'!#REF!+'ТАБ 293'!#REF!+'ТАБ 294'!#REF!+'ТАБ 295'!#REF!+'ТАБ 296'!#REF!+'ТАБ 297'!D103+'ТАБ 298'!#REF!+'ТАБ 299'!#REF!+'ТАБ 300'!#REF!+'ТАБ 301'!#REF!</f>
        <v>#REF!</v>
      </c>
      <c r="E103" s="23" t="e">
        <f>'ТАБ 287'!E103+'ТАБ 288'!E101+'ТАБ 289'!#REF!+'ТАБ 290'!#REF!+'ТАБ 291'!#REF!+'ТАБ 292'!#REF!+'ТАБ 293'!#REF!+'ТАБ 294'!#REF!+'ТАБ 295'!#REF!+'ТАБ 296'!#REF!+'ТАБ 297'!E103+'ТАБ 298'!#REF!+'ТАБ 299'!#REF!+'ТАБ 300'!#REF!+'ТАБ 301'!#REF!</f>
        <v>#REF!</v>
      </c>
      <c r="F103" s="23" t="e">
        <f>'ТАБ 287'!F103+'ТАБ 288'!F101+'ТАБ 289'!#REF!+'ТАБ 290'!#REF!+'ТАБ 291'!#REF!+'ТАБ 292'!#REF!+'ТАБ 293'!#REF!+'ТАБ 294'!#REF!+'ТАБ 295'!#REF!+'ТАБ 296'!#REF!+'ТАБ 297'!F103+'ТАБ 298'!#REF!+'ТАБ 299'!#REF!+'ТАБ 300'!#REF!+'ТАБ 301'!#REF!</f>
        <v>#REF!</v>
      </c>
      <c r="G103" s="23" t="e">
        <f>'ТАБ 287'!G103+'ТАБ 288'!G101+'ТАБ 289'!#REF!+'ТАБ 290'!#REF!+'ТАБ 291'!#REF!+'ТАБ 292'!#REF!+'ТАБ 293'!#REF!+'ТАБ 294'!#REF!+'ТАБ 295'!#REF!+'ТАБ 296'!#REF!+'ТАБ 297'!G103+'ТАБ 298'!#REF!+'ТАБ 299'!#REF!+'ТАБ 300'!#REF!+'ТАБ 301'!#REF!</f>
        <v>#REF!</v>
      </c>
      <c r="H103" s="23" t="e">
        <f>'ТАБ 287'!H103+'ТАБ 288'!H101+'ТАБ 289'!#REF!+'ТАБ 290'!#REF!+'ТАБ 291'!#REF!+'ТАБ 292'!#REF!+'ТАБ 293'!#REF!+'ТАБ 294'!#REF!+'ТАБ 295'!#REF!+'ТАБ 296'!#REF!+'ТАБ 297'!H103+'ТАБ 298'!#REF!+'ТАБ 299'!#REF!+'ТАБ 300'!#REF!+'ТАБ 301'!#REF!</f>
        <v>#REF!</v>
      </c>
      <c r="I103" s="23" t="e">
        <f>'ТАБ 287'!I103+'ТАБ 288'!I101+'ТАБ 289'!#REF!+'ТАБ 290'!#REF!+'ТАБ 291'!#REF!+'ТАБ 292'!#REF!+'ТАБ 293'!#REF!+'ТАБ 294'!#REF!+'ТАБ 295'!#REF!+'ТАБ 296'!#REF!+'ТАБ 297'!I103+'ТАБ 298'!#REF!+'ТАБ 299'!#REF!+'ТАБ 300'!#REF!+'ТАБ 301'!#REF!</f>
        <v>#REF!</v>
      </c>
      <c r="J103" s="23" t="e">
        <f>'ТАБ 287'!J103+'ТАБ 288'!J101+'ТАБ 289'!#REF!+'ТАБ 290'!#REF!+'ТАБ 291'!#REF!+'ТАБ 292'!#REF!+'ТАБ 293'!#REF!+'ТАБ 294'!#REF!+'ТАБ 295'!#REF!+'ТАБ 296'!#REF!+'ТАБ 297'!J103+'ТАБ 298'!#REF!+'ТАБ 299'!#REF!+'ТАБ 300'!#REF!+'ТАБ 301'!#REF!</f>
        <v>#REF!</v>
      </c>
      <c r="K103" s="23" t="e">
        <f>'ТАБ 287'!K103+'ТАБ 288'!K101+'ТАБ 289'!#REF!+'ТАБ 290'!#REF!+'ТАБ 291'!#REF!+'ТАБ 292'!#REF!+'ТАБ 293'!#REF!+'ТАБ 294'!#REF!+'ТАБ 295'!#REF!+'ТАБ 296'!#REF!+'ТАБ 297'!K103+'ТАБ 298'!#REF!+'ТАБ 299'!#REF!+'ТАБ 300'!#REF!+'ТАБ 301'!#REF!</f>
        <v>#REF!</v>
      </c>
      <c r="L103" s="23" t="e">
        <f>'ТАБ 287'!L103+'ТАБ 288'!L101+'ТАБ 289'!#REF!+'ТАБ 290'!#REF!+'ТАБ 291'!#REF!+'ТАБ 292'!#REF!+'ТАБ 293'!#REF!+'ТАБ 294'!#REF!+'ТАБ 295'!#REF!+'ТАБ 296'!#REF!+'ТАБ 297'!L103+'ТАБ 298'!#REF!+'ТАБ 299'!#REF!+'ТАБ 300'!#REF!+'ТАБ 301'!#REF!</f>
        <v>#REF!</v>
      </c>
      <c r="M103" s="23" t="e">
        <f>'ТАБ 287'!M103+'ТАБ 288'!M101+'ТАБ 289'!#REF!+'ТАБ 290'!#REF!+'ТАБ 291'!#REF!+'ТАБ 292'!#REF!+'ТАБ 293'!#REF!+'ТАБ 294'!#REF!+'ТАБ 295'!#REF!+'ТАБ 296'!#REF!+'ТАБ 297'!M103+'ТАБ 298'!#REF!+'ТАБ 299'!#REF!+'ТАБ 300'!#REF!+'ТАБ 301'!#REF!</f>
        <v>#REF!</v>
      </c>
      <c r="N103" s="23" t="e">
        <f>'ТАБ 287'!O103+'ТАБ 288'!O101+'ТАБ 289'!#REF!+'ТАБ 290'!#REF!+'ТАБ 291'!#REF!+'ТАБ 292'!#REF!+'ТАБ 293'!#REF!+'ТАБ 294'!#REF!+'ТАБ 295'!#REF!+'ТАБ 296'!#REF!+'ТАБ 297'!O103+'ТАБ 298'!#REF!+'ТАБ 299'!#REF!+'ТАБ 300'!#REF!+'ТАБ 301'!#REF!</f>
        <v>#REF!</v>
      </c>
      <c r="O103" s="23" t="e">
        <f>'ТАБ 287'!P103+'ТАБ 288'!P101+'ТАБ 289'!#REF!+'ТАБ 290'!#REF!+'ТАБ 291'!#REF!+'ТАБ 292'!#REF!+'ТАБ 293'!#REF!+'ТАБ 294'!#REF!+'ТАБ 295'!#REF!+'ТАБ 296'!#REF!+'ТАБ 297'!P103+'ТАБ 298'!#REF!+'ТАБ 299'!#REF!+'ТАБ 300'!#REF!+'ТАБ 301'!#REF!</f>
        <v>#REF!</v>
      </c>
    </row>
    <row r="104" spans="1:15" ht="15" customHeight="1">
      <c r="A104" s="154">
        <v>8</v>
      </c>
      <c r="B104" s="155" t="s">
        <v>75</v>
      </c>
      <c r="C104" s="23" t="e">
        <f>'ТАБ 287'!C104+'ТАБ 288'!C102+'ТАБ 289'!#REF!+'ТАБ 290'!#REF!+'ТАБ 291'!#REF!+'ТАБ 292'!C90+'ТАБ 293'!C90+'ТАБ 294'!C90+'ТАБ 295'!#REF!+'ТАБ 296'!#REF!+'ТАБ 297'!C104+'ТАБ 298'!#REF!+'ТАБ 299'!#REF!+'ТАБ 300'!#REF!+'ТАБ 301'!#REF!</f>
        <v>#REF!</v>
      </c>
      <c r="D104" s="23" t="e">
        <f>'ТАБ 287'!D104+'ТАБ 288'!D102+'ТАБ 289'!#REF!+'ТАБ 290'!#REF!+'ТАБ 291'!#REF!+'ТАБ 292'!D90+'ТАБ 293'!D90+'ТАБ 294'!D90+'ТАБ 295'!#REF!+'ТАБ 296'!#REF!+'ТАБ 297'!D104+'ТАБ 298'!#REF!+'ТАБ 299'!#REF!+'ТАБ 300'!#REF!+'ТАБ 301'!#REF!</f>
        <v>#REF!</v>
      </c>
      <c r="E104" s="23" t="e">
        <f>'ТАБ 287'!E104+'ТАБ 288'!E102+'ТАБ 289'!#REF!+'ТАБ 290'!#REF!+'ТАБ 291'!#REF!+'ТАБ 292'!E90+'ТАБ 293'!E90+'ТАБ 294'!E90+'ТАБ 295'!#REF!+'ТАБ 296'!#REF!+'ТАБ 297'!E104+'ТАБ 298'!#REF!+'ТАБ 299'!#REF!+'ТАБ 300'!#REF!+'ТАБ 301'!#REF!</f>
        <v>#REF!</v>
      </c>
      <c r="F104" s="23" t="e">
        <f>'ТАБ 287'!F104+'ТАБ 288'!F102+'ТАБ 289'!#REF!+'ТАБ 290'!#REF!+'ТАБ 291'!#REF!+'ТАБ 292'!F90+'ТАБ 293'!F90+'ТАБ 294'!F90+'ТАБ 295'!#REF!+'ТАБ 296'!#REF!+'ТАБ 297'!F104+'ТАБ 298'!#REF!+'ТАБ 299'!#REF!+'ТАБ 300'!#REF!+'ТАБ 301'!#REF!</f>
        <v>#REF!</v>
      </c>
      <c r="G104" s="23" t="e">
        <f>'ТАБ 287'!G104+'ТАБ 288'!G102+'ТАБ 289'!#REF!+'ТАБ 290'!#REF!+'ТАБ 291'!#REF!+'ТАБ 292'!G90+'ТАБ 293'!G90+'ТАБ 294'!G90+'ТАБ 295'!#REF!+'ТАБ 296'!#REF!+'ТАБ 297'!G104+'ТАБ 298'!#REF!+'ТАБ 299'!#REF!+'ТАБ 300'!#REF!+'ТАБ 301'!#REF!</f>
        <v>#REF!</v>
      </c>
      <c r="H104" s="23" t="e">
        <f>'ТАБ 287'!H104+'ТАБ 288'!H102+'ТАБ 289'!#REF!+'ТАБ 290'!#REF!+'ТАБ 291'!#REF!+'ТАБ 292'!H90+'ТАБ 293'!H90+'ТАБ 294'!H90+'ТАБ 295'!#REF!+'ТАБ 296'!#REF!+'ТАБ 297'!H104+'ТАБ 298'!#REF!+'ТАБ 299'!#REF!+'ТАБ 300'!#REF!+'ТАБ 301'!#REF!</f>
        <v>#REF!</v>
      </c>
      <c r="I104" s="23" t="e">
        <f>'ТАБ 287'!I104+'ТАБ 288'!I102+'ТАБ 289'!#REF!+'ТАБ 290'!#REF!+'ТАБ 291'!#REF!+'ТАБ 292'!I90+'ТАБ 293'!I90+'ТАБ 294'!I90+'ТАБ 295'!#REF!+'ТАБ 296'!#REF!+'ТАБ 297'!I104+'ТАБ 298'!#REF!+'ТАБ 299'!#REF!+'ТАБ 300'!#REF!+'ТАБ 301'!#REF!</f>
        <v>#REF!</v>
      </c>
      <c r="J104" s="23" t="e">
        <f>'ТАБ 287'!J104+'ТАБ 288'!J102+'ТАБ 289'!#REF!+'ТАБ 290'!#REF!+'ТАБ 291'!#REF!+'ТАБ 292'!J90+'ТАБ 293'!J90+'ТАБ 294'!J90+'ТАБ 295'!#REF!+'ТАБ 296'!#REF!+'ТАБ 297'!J104+'ТАБ 298'!#REF!+'ТАБ 299'!#REF!+'ТАБ 300'!#REF!+'ТАБ 301'!#REF!</f>
        <v>#REF!</v>
      </c>
      <c r="K104" s="23" t="e">
        <f>'ТАБ 287'!K104+'ТАБ 288'!K102+'ТАБ 289'!#REF!+'ТАБ 290'!#REF!+'ТАБ 291'!#REF!+'ТАБ 292'!K90+'ТАБ 293'!K90+'ТАБ 294'!K90+'ТАБ 295'!#REF!+'ТАБ 296'!#REF!+'ТАБ 297'!K104+'ТАБ 298'!#REF!+'ТАБ 299'!#REF!+'ТАБ 300'!#REF!+'ТАБ 301'!#REF!</f>
        <v>#REF!</v>
      </c>
      <c r="L104" s="23" t="e">
        <f>'ТАБ 287'!L104+'ТАБ 288'!L102+'ТАБ 289'!#REF!+'ТАБ 290'!#REF!+'ТАБ 291'!#REF!+'ТАБ 292'!L90+'ТАБ 293'!L90+'ТАБ 294'!L90+'ТАБ 295'!#REF!+'ТАБ 296'!#REF!+'ТАБ 297'!L104+'ТАБ 298'!#REF!+'ТАБ 299'!#REF!+'ТАБ 300'!#REF!+'ТАБ 301'!#REF!</f>
        <v>#REF!</v>
      </c>
      <c r="M104" s="23" t="e">
        <f>'ТАБ 287'!M104+'ТАБ 288'!M102+'ТАБ 289'!#REF!+'ТАБ 290'!#REF!+'ТАБ 291'!#REF!+'ТАБ 292'!M90+'ТАБ 293'!M90+'ТАБ 294'!M90+'ТАБ 295'!#REF!+'ТАБ 296'!#REF!+'ТАБ 297'!M104+'ТАБ 298'!#REF!+'ТАБ 299'!#REF!+'ТАБ 300'!#REF!+'ТАБ 301'!#REF!</f>
        <v>#REF!</v>
      </c>
      <c r="N104" s="23" t="e">
        <f>'ТАБ 287'!O104+'ТАБ 288'!O102+'ТАБ 289'!#REF!+'ТАБ 290'!#REF!+'ТАБ 291'!#REF!+'ТАБ 292'!O90+'ТАБ 293'!O90+'ТАБ 294'!O90+'ТАБ 295'!#REF!+'ТАБ 296'!#REF!+'ТАБ 297'!O104+'ТАБ 298'!#REF!+'ТАБ 299'!#REF!+'ТАБ 300'!#REF!+'ТАБ 301'!#REF!</f>
        <v>#REF!</v>
      </c>
      <c r="O104" s="23" t="e">
        <f>'ТАБ 287'!P104+'ТАБ 288'!P102+'ТАБ 289'!#REF!+'ТАБ 290'!#REF!+'ТАБ 291'!#REF!+'ТАБ 292'!P90+'ТАБ 293'!P90+'ТАБ 294'!P90+'ТАБ 295'!#REF!+'ТАБ 296'!#REF!+'ТАБ 297'!P104+'ТАБ 298'!#REF!+'ТАБ 299'!#REF!+'ТАБ 300'!#REF!+'ТАБ 301'!#REF!</f>
        <v>#REF!</v>
      </c>
    </row>
    <row r="105" spans="1:15" ht="15" customHeight="1">
      <c r="A105" s="154">
        <v>9</v>
      </c>
      <c r="B105" s="164"/>
      <c r="C105" s="23">
        <f>'ТАБ 287'!C105+'ТАБ 288'!C103+'ТАБ 289'!C92+'ТАБ 290'!C91+'ТАБ 291'!C91+'ТАБ 292'!C91+'ТАБ 293'!C91+'ТАБ 294'!C91+'ТАБ 295'!C70+'ТАБ 296'!C63+'ТАБ 297'!C105+'ТАБ 298'!C93+'ТАБ 299'!C91+'ТАБ 300'!C91+'ТАБ 301'!C91</f>
        <v>0</v>
      </c>
      <c r="D105" s="23">
        <f>'ТАБ 287'!D105+'ТАБ 288'!D103+'ТАБ 289'!D92+'ТАБ 290'!D91+'ТАБ 291'!D91+'ТАБ 292'!D91+'ТАБ 293'!D91+'ТАБ 294'!D91+'ТАБ 295'!D70+'ТАБ 296'!D63+'ТАБ 297'!D105+'ТАБ 298'!D93+'ТАБ 299'!D91+'ТАБ 300'!D91+'ТАБ 301'!D91</f>
        <v>0</v>
      </c>
      <c r="E105" s="23">
        <f>'ТАБ 287'!E105+'ТАБ 288'!E103+'ТАБ 289'!E92+'ТАБ 290'!E91+'ТАБ 291'!E91+'ТАБ 292'!E91+'ТАБ 293'!E91+'ТАБ 294'!E91+'ТАБ 295'!E70+'ТАБ 296'!E63+'ТАБ 297'!E105+'ТАБ 298'!E93+'ТАБ 299'!E91+'ТАБ 300'!E91+'ТАБ 301'!E91</f>
        <v>0</v>
      </c>
      <c r="F105" s="23">
        <f>'ТАБ 287'!F105+'ТАБ 288'!F103+'ТАБ 289'!F92+'ТАБ 290'!F91+'ТАБ 291'!F91+'ТАБ 292'!F91+'ТАБ 293'!F91+'ТАБ 294'!F91+'ТАБ 295'!F70+'ТАБ 296'!F63+'ТАБ 297'!F105+'ТАБ 298'!F93+'ТАБ 299'!F91+'ТАБ 300'!F91+'ТАБ 301'!F91</f>
        <v>0</v>
      </c>
      <c r="G105" s="23">
        <f>'ТАБ 287'!G105+'ТАБ 288'!G103+'ТАБ 289'!G92+'ТАБ 290'!G91+'ТАБ 291'!G91+'ТАБ 292'!G91+'ТАБ 293'!G91+'ТАБ 294'!G91+'ТАБ 295'!G70+'ТАБ 296'!G63+'ТАБ 297'!G105+'ТАБ 298'!G93+'ТАБ 299'!G91+'ТАБ 300'!G91+'ТАБ 301'!G91</f>
        <v>0</v>
      </c>
      <c r="H105" s="23">
        <f>'ТАБ 287'!H105+'ТАБ 288'!H103+'ТАБ 289'!H92+'ТАБ 290'!H91+'ТАБ 291'!H91+'ТАБ 292'!H91+'ТАБ 293'!H91+'ТАБ 294'!H91+'ТАБ 295'!H70+'ТАБ 296'!H63+'ТАБ 297'!H105+'ТАБ 298'!H93+'ТАБ 299'!H91+'ТАБ 300'!H91+'ТАБ 301'!H91</f>
        <v>0</v>
      </c>
      <c r="I105" s="23">
        <f>'ТАБ 287'!I105+'ТАБ 288'!I103+'ТАБ 289'!I92+'ТАБ 290'!I91+'ТАБ 291'!I91+'ТАБ 292'!I91+'ТАБ 293'!I91+'ТАБ 294'!I91+'ТАБ 295'!I70+'ТАБ 296'!I63+'ТАБ 297'!I105+'ТАБ 298'!I93+'ТАБ 299'!I91+'ТАБ 300'!I91+'ТАБ 301'!I91</f>
        <v>0</v>
      </c>
      <c r="J105" s="23">
        <f>'ТАБ 287'!J105+'ТАБ 288'!J103+'ТАБ 289'!J92+'ТАБ 290'!J91+'ТАБ 291'!J91+'ТАБ 292'!J91+'ТАБ 293'!J91+'ТАБ 294'!J91+'ТАБ 295'!J70+'ТАБ 296'!J63+'ТАБ 297'!J105+'ТАБ 298'!J93+'ТАБ 299'!J91+'ТАБ 300'!J91+'ТАБ 301'!J91</f>
        <v>0</v>
      </c>
      <c r="K105" s="23">
        <f>'ТАБ 287'!K105+'ТАБ 288'!K103+'ТАБ 289'!K92+'ТАБ 290'!K91+'ТАБ 291'!K91+'ТАБ 292'!K91+'ТАБ 293'!K91+'ТАБ 294'!K91+'ТАБ 295'!K70+'ТАБ 296'!K63+'ТАБ 297'!K105+'ТАБ 298'!K93+'ТАБ 299'!K91+'ТАБ 300'!K91+'ТАБ 301'!K91</f>
        <v>0</v>
      </c>
      <c r="L105" s="23">
        <f>'ТАБ 287'!L105+'ТАБ 288'!L103+'ТАБ 289'!L92+'ТАБ 290'!L91+'ТАБ 291'!L91+'ТАБ 292'!L91+'ТАБ 293'!L91+'ТАБ 294'!L91+'ТАБ 295'!L70+'ТАБ 296'!L63+'ТАБ 297'!L105+'ТАБ 298'!L93+'ТАБ 299'!L91+'ТАБ 300'!L91+'ТАБ 301'!L91</f>
        <v>0</v>
      </c>
      <c r="M105" s="23">
        <f>'ТАБ 287'!M105+'ТАБ 288'!M103+'ТАБ 289'!M92+'ТАБ 290'!M91+'ТАБ 291'!M91+'ТАБ 292'!M91+'ТАБ 293'!M91+'ТАБ 294'!M91+'ТАБ 295'!M70+'ТАБ 296'!M63+'ТАБ 297'!M105+'ТАБ 298'!M93+'ТАБ 299'!M91+'ТАБ 300'!M91+'ТАБ 301'!M91</f>
        <v>0</v>
      </c>
      <c r="N105" s="23">
        <f>'ТАБ 287'!O105+'ТАБ 288'!O103+'ТАБ 289'!O92+'ТАБ 290'!O91+'ТАБ 291'!O91+'ТАБ 292'!O91+'ТАБ 293'!O91+'ТАБ 294'!O91+'ТАБ 295'!O70+'ТАБ 296'!O63+'ТАБ 297'!O105+'ТАБ 298'!O93+'ТАБ 299'!O91+'ТАБ 300'!O91+'ТАБ 301'!O91</f>
        <v>6859</v>
      </c>
      <c r="O105" s="23">
        <f>'ТАБ 287'!P105+'ТАБ 288'!P103+'ТАБ 289'!P92+'ТАБ 290'!P91+'ТАБ 291'!P91+'ТАБ 292'!P91+'ТАБ 293'!P91+'ТАБ 294'!P91+'ТАБ 295'!P70+'ТАБ 296'!P63+'ТАБ 297'!P105+'ТАБ 298'!P93+'ТАБ 299'!P91+'ТАБ 300'!P91+'ТАБ 301'!P91</f>
        <v>1609</v>
      </c>
    </row>
    <row r="106" spans="1:15" ht="15" customHeight="1">
      <c r="A106" s="154">
        <v>10</v>
      </c>
      <c r="B106" s="165"/>
      <c r="C106" s="23">
        <f>'ТАБ 287'!C106+'ТАБ 288'!C104+'ТАБ 289'!C93+'ТАБ 290'!C92+'ТАБ 291'!C92+'ТАБ 292'!C92+'ТАБ 293'!C92+'ТАБ 294'!C92+'ТАБ 295'!C71+'ТАБ 296'!C64+'ТАБ 297'!C106+'ТАБ 298'!C94+'ТАБ 299'!C92+'ТАБ 300'!C92+'ТАБ 301'!C92</f>
        <v>0</v>
      </c>
      <c r="D106" s="23">
        <f>'ТАБ 287'!D106+'ТАБ 288'!D104+'ТАБ 289'!D93+'ТАБ 290'!D92+'ТАБ 291'!D92+'ТАБ 292'!D92+'ТАБ 293'!D92+'ТАБ 294'!D92+'ТАБ 295'!D71+'ТАБ 296'!D64+'ТАБ 297'!D106+'ТАБ 298'!D94+'ТАБ 299'!D92+'ТАБ 300'!D92+'ТАБ 301'!D92</f>
        <v>0</v>
      </c>
      <c r="E106" s="23">
        <f>'ТАБ 287'!E106+'ТАБ 288'!E104+'ТАБ 289'!E93+'ТАБ 290'!E92+'ТАБ 291'!E92+'ТАБ 292'!E92+'ТАБ 293'!E92+'ТАБ 294'!E92+'ТАБ 295'!E71+'ТАБ 296'!E64+'ТАБ 297'!E106+'ТАБ 298'!E94+'ТАБ 299'!E92+'ТАБ 300'!E92+'ТАБ 301'!E92</f>
        <v>0</v>
      </c>
      <c r="F106" s="23">
        <f>'ТАБ 287'!F106+'ТАБ 288'!F104+'ТАБ 289'!F93+'ТАБ 290'!F92+'ТАБ 291'!F92+'ТАБ 292'!F92+'ТАБ 293'!F92+'ТАБ 294'!F92+'ТАБ 295'!F71+'ТАБ 296'!F64+'ТАБ 297'!F106+'ТАБ 298'!F94+'ТАБ 299'!F92+'ТАБ 300'!F92+'ТАБ 301'!F92</f>
        <v>0</v>
      </c>
      <c r="G106" s="23">
        <f>'ТАБ 287'!G106+'ТАБ 288'!G104+'ТАБ 289'!G93+'ТАБ 290'!G92+'ТАБ 291'!G92+'ТАБ 292'!G92+'ТАБ 293'!G92+'ТАБ 294'!G92+'ТАБ 295'!G71+'ТАБ 296'!G64+'ТАБ 297'!G106+'ТАБ 298'!G94+'ТАБ 299'!G92+'ТАБ 300'!G92+'ТАБ 301'!G92</f>
        <v>0</v>
      </c>
      <c r="H106" s="23">
        <f>'ТАБ 287'!H106+'ТАБ 288'!H104+'ТАБ 289'!H93+'ТАБ 290'!H92+'ТАБ 291'!H92+'ТАБ 292'!H92+'ТАБ 293'!H92+'ТАБ 294'!H92+'ТАБ 295'!H71+'ТАБ 296'!H64+'ТАБ 297'!H106+'ТАБ 298'!H94+'ТАБ 299'!H92+'ТАБ 300'!H92+'ТАБ 301'!H92</f>
        <v>0</v>
      </c>
      <c r="I106" s="23">
        <f>'ТАБ 287'!I106+'ТАБ 288'!I104+'ТАБ 289'!I93+'ТАБ 290'!I92+'ТАБ 291'!I92+'ТАБ 292'!I92+'ТАБ 293'!I92+'ТАБ 294'!I92+'ТАБ 295'!I71+'ТАБ 296'!I64+'ТАБ 297'!I106+'ТАБ 298'!I94+'ТАБ 299'!I92+'ТАБ 300'!I92+'ТАБ 301'!I92</f>
        <v>0</v>
      </c>
      <c r="J106" s="23">
        <f>'ТАБ 287'!J106+'ТАБ 288'!J104+'ТАБ 289'!J93+'ТАБ 290'!J92+'ТАБ 291'!J92+'ТАБ 292'!J92+'ТАБ 293'!J92+'ТАБ 294'!J92+'ТАБ 295'!J71+'ТАБ 296'!J64+'ТАБ 297'!J106+'ТАБ 298'!J94+'ТАБ 299'!J92+'ТАБ 300'!J92+'ТАБ 301'!J92</f>
        <v>0</v>
      </c>
      <c r="K106" s="23">
        <f>'ТАБ 287'!K106+'ТАБ 288'!K104+'ТАБ 289'!K93+'ТАБ 290'!K92+'ТАБ 291'!K92+'ТАБ 292'!K92+'ТАБ 293'!K92+'ТАБ 294'!K92+'ТАБ 295'!K71+'ТАБ 296'!K64+'ТАБ 297'!K106+'ТАБ 298'!K94+'ТАБ 299'!K92+'ТАБ 300'!K92+'ТАБ 301'!K92</f>
        <v>0</v>
      </c>
      <c r="L106" s="23">
        <f>'ТАБ 287'!L106+'ТАБ 288'!L104+'ТАБ 289'!L93+'ТАБ 290'!L92+'ТАБ 291'!L92+'ТАБ 292'!L92+'ТАБ 293'!L92+'ТАБ 294'!L92+'ТАБ 295'!L71+'ТАБ 296'!L64+'ТАБ 297'!L106+'ТАБ 298'!L94+'ТАБ 299'!L92+'ТАБ 300'!L92+'ТАБ 301'!L92</f>
        <v>0</v>
      </c>
      <c r="M106" s="23">
        <f>'ТАБ 287'!M106+'ТАБ 288'!M104+'ТАБ 289'!M93+'ТАБ 290'!M92+'ТАБ 291'!M92+'ТАБ 292'!M92+'ТАБ 293'!M92+'ТАБ 294'!M92+'ТАБ 295'!M71+'ТАБ 296'!M64+'ТАБ 297'!M106+'ТАБ 298'!M94+'ТАБ 299'!M92+'ТАБ 300'!M92+'ТАБ 301'!M92</f>
        <v>0</v>
      </c>
      <c r="N106" s="23">
        <f>'ТАБ 287'!O106+'ТАБ 288'!O104+'ТАБ 289'!O93+'ТАБ 290'!O92+'ТАБ 291'!O92+'ТАБ 292'!O92+'ТАБ 293'!O92+'ТАБ 294'!O92+'ТАБ 295'!O71+'ТАБ 296'!O64+'ТАБ 297'!O106+'ТАБ 298'!O94+'ТАБ 299'!O92+'ТАБ 300'!O92+'ТАБ 301'!O92</f>
        <v>0</v>
      </c>
      <c r="O106" s="23">
        <f>'ТАБ 287'!P106+'ТАБ 288'!P104+'ТАБ 289'!P93+'ТАБ 290'!P92+'ТАБ 291'!P92+'ТАБ 292'!P92+'ТАБ 293'!P92+'ТАБ 294'!P92+'ТАБ 295'!P71+'ТАБ 296'!P64+'ТАБ 297'!P106+'ТАБ 298'!P94+'ТАБ 299'!P92+'ТАБ 300'!P92+'ТАБ 301'!P92</f>
        <v>0</v>
      </c>
    </row>
    <row r="107" spans="1:15" ht="15" customHeight="1">
      <c r="A107" s="387" t="s">
        <v>2</v>
      </c>
      <c r="B107" s="387"/>
      <c r="C107" s="28" t="e">
        <f aca="true" t="shared" si="26" ref="C107:M107">SUM(C97:C106)</f>
        <v>#REF!</v>
      </c>
      <c r="D107" s="28" t="e">
        <f>SUM(D97:D106)</f>
        <v>#REF!</v>
      </c>
      <c r="E107" s="28" t="e">
        <f t="shared" si="26"/>
        <v>#REF!</v>
      </c>
      <c r="F107" s="28" t="e">
        <f t="shared" si="26"/>
        <v>#REF!</v>
      </c>
      <c r="G107" s="28" t="e">
        <f t="shared" si="26"/>
        <v>#REF!</v>
      </c>
      <c r="H107" s="28" t="e">
        <f t="shared" si="26"/>
        <v>#REF!</v>
      </c>
      <c r="I107" s="28" t="e">
        <f t="shared" si="26"/>
        <v>#REF!</v>
      </c>
      <c r="J107" s="28" t="e">
        <f t="shared" si="26"/>
        <v>#REF!</v>
      </c>
      <c r="K107" s="28" t="e">
        <f t="shared" si="26"/>
        <v>#REF!</v>
      </c>
      <c r="L107" s="28" t="e">
        <f t="shared" si="26"/>
        <v>#REF!</v>
      </c>
      <c r="M107" s="28" t="e">
        <f t="shared" si="26"/>
        <v>#REF!</v>
      </c>
      <c r="N107" s="28" t="e">
        <f>SUM(N97:N106)</f>
        <v>#REF!</v>
      </c>
      <c r="O107" s="28" t="e">
        <f>SUM(O97:O106)</f>
        <v>#REF!</v>
      </c>
    </row>
    <row r="108" spans="1:15" ht="15" customHeight="1">
      <c r="A108" s="19"/>
      <c r="B108" s="19"/>
      <c r="C108" s="20"/>
      <c r="D108" s="20"/>
      <c r="E108" s="20"/>
      <c r="F108" s="20"/>
      <c r="G108" s="20"/>
      <c r="H108" s="20"/>
      <c r="I108" s="21"/>
      <c r="J108" s="21"/>
      <c r="K108" s="21"/>
      <c r="L108" s="21"/>
      <c r="M108" s="12"/>
      <c r="N108" s="12"/>
      <c r="O108" s="12"/>
    </row>
    <row r="109" spans="1:15" ht="15" customHeight="1">
      <c r="A109" s="19"/>
      <c r="B109" s="19"/>
      <c r="C109" s="20"/>
      <c r="D109" s="20"/>
      <c r="E109" s="20"/>
      <c r="F109" s="20"/>
      <c r="G109" s="20"/>
      <c r="H109" s="20"/>
      <c r="I109" s="21"/>
      <c r="J109" s="21"/>
      <c r="K109" s="21"/>
      <c r="L109" s="21"/>
      <c r="M109" s="12"/>
      <c r="N109" s="12"/>
      <c r="O109" s="12"/>
    </row>
    <row r="110" spans="1:15" ht="15" customHeight="1">
      <c r="A110" s="19"/>
      <c r="B110" s="19"/>
      <c r="C110" s="20"/>
      <c r="D110" s="20"/>
      <c r="E110" s="20"/>
      <c r="F110" s="20"/>
      <c r="G110" s="20"/>
      <c r="H110" s="20"/>
      <c r="I110" s="21"/>
      <c r="J110" s="21"/>
      <c r="K110" s="21"/>
      <c r="L110" s="21"/>
      <c r="M110" s="12"/>
      <c r="N110" s="12"/>
      <c r="O110" s="12"/>
    </row>
    <row r="111" spans="1:15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23">
    <mergeCell ref="A2:O2"/>
    <mergeCell ref="A5:A6"/>
    <mergeCell ref="B5:B6"/>
    <mergeCell ref="A17:B17"/>
    <mergeCell ref="A20:A21"/>
    <mergeCell ref="B20:B21"/>
    <mergeCell ref="A62:B62"/>
    <mergeCell ref="A65:A66"/>
    <mergeCell ref="B65:B66"/>
    <mergeCell ref="A77:B77"/>
    <mergeCell ref="A32:B32"/>
    <mergeCell ref="A35:A36"/>
    <mergeCell ref="B35:B36"/>
    <mergeCell ref="A47:B47"/>
    <mergeCell ref="A50:A51"/>
    <mergeCell ref="B50:B51"/>
    <mergeCell ref="A95:A96"/>
    <mergeCell ref="B95:B96"/>
    <mergeCell ref="A107:B107"/>
    <mergeCell ref="A111:O111"/>
    <mergeCell ref="A80:A81"/>
    <mergeCell ref="B80:B81"/>
    <mergeCell ref="A92:B9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1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4" width="7.7109375" style="14" customWidth="1"/>
    <col min="15" max="15" width="15.7109375" style="14" customWidth="1"/>
    <col min="16" max="16384" width="9.140625" style="14" customWidth="1"/>
  </cols>
  <sheetData>
    <row r="1" spans="9:14" ht="13.5">
      <c r="I1" s="356" t="s">
        <v>72</v>
      </c>
      <c r="J1" s="356"/>
      <c r="K1" s="356"/>
      <c r="L1" s="356" t="s">
        <v>73</v>
      </c>
      <c r="M1" s="356"/>
      <c r="N1" s="356"/>
    </row>
    <row r="2" spans="1:14" ht="16.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43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410" t="s">
        <v>104</v>
      </c>
      <c r="N3" s="410"/>
    </row>
    <row r="4" spans="1:14" ht="15" customHeight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9"/>
    </row>
    <row r="5" spans="1:14" ht="15" customHeight="1">
      <c r="A5" s="363" t="s">
        <v>0</v>
      </c>
      <c r="B5" s="366" t="s">
        <v>13</v>
      </c>
      <c r="C5" s="411" t="s">
        <v>7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6" spans="1:14" ht="15" customHeight="1">
      <c r="A6" s="363"/>
      <c r="B6" s="366"/>
      <c r="C6" s="143">
        <v>2007</v>
      </c>
      <c r="D6" s="143">
        <v>2008</v>
      </c>
      <c r="E6" s="143">
        <v>2009</v>
      </c>
      <c r="F6" s="143">
        <v>2010</v>
      </c>
      <c r="G6" s="143">
        <v>2011</v>
      </c>
      <c r="H6" s="143">
        <v>2012</v>
      </c>
      <c r="I6" s="143">
        <v>2013</v>
      </c>
      <c r="J6" s="143">
        <v>2014</v>
      </c>
      <c r="K6" s="143">
        <v>2015</v>
      </c>
      <c r="L6" s="143">
        <v>2016</v>
      </c>
      <c r="M6" s="143">
        <v>2017</v>
      </c>
      <c r="N6" s="143">
        <v>2018</v>
      </c>
    </row>
    <row r="7" spans="1:14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158"/>
    </row>
    <row r="9" spans="1:14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158"/>
    </row>
    <row r="10" spans="1:14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158"/>
    </row>
    <row r="12" spans="1:14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158"/>
    </row>
    <row r="13" spans="1:15" ht="24.75" customHeight="1">
      <c r="A13" s="154">
        <v>7</v>
      </c>
      <c r="B13" s="155" t="s">
        <v>77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67"/>
    </row>
    <row r="14" spans="1:14" ht="12.75" customHeight="1">
      <c r="A14" s="154">
        <v>8</v>
      </c>
      <c r="B14" s="155" t="s">
        <v>75</v>
      </c>
      <c r="C14" s="156"/>
      <c r="D14" s="156"/>
      <c r="E14" s="156"/>
      <c r="F14" s="156"/>
      <c r="G14" s="156"/>
      <c r="H14" s="156"/>
      <c r="I14" s="157"/>
      <c r="J14" s="158"/>
      <c r="K14" s="157"/>
      <c r="L14" s="158"/>
      <c r="M14" s="157"/>
      <c r="N14" s="158"/>
    </row>
    <row r="15" spans="1:14" ht="15" customHeight="1">
      <c r="A15" s="154">
        <v>9</v>
      </c>
      <c r="B15" s="164"/>
      <c r="C15" s="161"/>
      <c r="D15" s="161"/>
      <c r="E15" s="161"/>
      <c r="F15" s="161"/>
      <c r="G15" s="161"/>
      <c r="H15" s="161"/>
      <c r="I15" s="163"/>
      <c r="J15" s="158"/>
      <c r="K15" s="163"/>
      <c r="L15" s="158"/>
      <c r="M15" s="163"/>
      <c r="N15" s="158"/>
    </row>
    <row r="16" spans="1:14" ht="15" customHeight="1">
      <c r="A16" s="154">
        <v>10</v>
      </c>
      <c r="B16" s="165"/>
      <c r="C16" s="156"/>
      <c r="D16" s="156"/>
      <c r="E16" s="156"/>
      <c r="F16" s="156"/>
      <c r="G16" s="161"/>
      <c r="H16" s="161"/>
      <c r="I16" s="163"/>
      <c r="J16" s="158"/>
      <c r="K16" s="163"/>
      <c r="L16" s="158"/>
      <c r="M16" s="163"/>
      <c r="N16" s="158"/>
    </row>
    <row r="17" spans="1:14" ht="15" customHeight="1">
      <c r="A17" s="369" t="s">
        <v>67</v>
      </c>
      <c r="B17" s="369"/>
      <c r="C17" s="166">
        <f aca="true" t="shared" si="0" ref="C17:N17">SUM(C7:C16)</f>
        <v>0</v>
      </c>
      <c r="D17" s="166">
        <f t="shared" si="0"/>
        <v>0</v>
      </c>
      <c r="E17" s="166">
        <f t="shared" si="0"/>
        <v>0</v>
      </c>
      <c r="F17" s="166">
        <f t="shared" si="0"/>
        <v>0</v>
      </c>
      <c r="G17" s="166">
        <f t="shared" si="0"/>
        <v>0</v>
      </c>
      <c r="H17" s="166">
        <f t="shared" si="0"/>
        <v>0</v>
      </c>
      <c r="I17" s="166">
        <f t="shared" si="0"/>
        <v>0</v>
      </c>
      <c r="J17" s="166">
        <f t="shared" si="0"/>
        <v>0</v>
      </c>
      <c r="K17" s="166">
        <f t="shared" si="0"/>
        <v>0</v>
      </c>
      <c r="L17" s="166">
        <f t="shared" si="0"/>
        <v>0</v>
      </c>
      <c r="M17" s="166">
        <f t="shared" si="0"/>
        <v>0</v>
      </c>
      <c r="N17" s="166">
        <f t="shared" si="0"/>
        <v>0</v>
      </c>
    </row>
    <row r="18" spans="1:14" ht="15" customHeight="1">
      <c r="A18" s="170"/>
      <c r="B18" s="171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72"/>
    </row>
    <row r="19" spans="1:14" ht="15" customHeight="1">
      <c r="A19" s="397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9"/>
    </row>
    <row r="20" spans="1:14" ht="15" customHeight="1">
      <c r="A20" s="363" t="s">
        <v>0</v>
      </c>
      <c r="B20" s="366" t="s">
        <v>13</v>
      </c>
      <c r="C20" s="407" t="s">
        <v>11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9"/>
    </row>
    <row r="21" spans="1:14" ht="15" customHeight="1">
      <c r="A21" s="363"/>
      <c r="B21" s="366"/>
      <c r="C21" s="144">
        <v>2007</v>
      </c>
      <c r="D21" s="144">
        <v>2008</v>
      </c>
      <c r="E21" s="144">
        <v>2009</v>
      </c>
      <c r="F21" s="144">
        <v>2010</v>
      </c>
      <c r="G21" s="144">
        <v>2011</v>
      </c>
      <c r="H21" s="144">
        <v>2012</v>
      </c>
      <c r="I21" s="144">
        <v>2013</v>
      </c>
      <c r="J21" s="144">
        <v>2014</v>
      </c>
      <c r="K21" s="144">
        <v>2015</v>
      </c>
      <c r="L21" s="144">
        <v>2016</v>
      </c>
      <c r="M21" s="143">
        <v>2017</v>
      </c>
      <c r="N21" s="143">
        <v>2018</v>
      </c>
    </row>
    <row r="22" spans="1:14" ht="15" customHeight="1">
      <c r="A22" s="154">
        <v>1</v>
      </c>
      <c r="B22" s="155" t="s">
        <v>78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 customHeight="1">
      <c r="A23" s="154">
        <v>2</v>
      </c>
      <c r="B23" s="159" t="s">
        <v>79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" customHeight="1">
      <c r="A24" s="154">
        <v>3</v>
      </c>
      <c r="B24" s="159" t="s">
        <v>80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" customHeight="1">
      <c r="A25" s="154">
        <v>4</v>
      </c>
      <c r="B25" s="155" t="s">
        <v>81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" customHeight="1">
      <c r="A26" s="154">
        <v>5</v>
      </c>
      <c r="B26" s="155" t="s">
        <v>82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" customHeight="1">
      <c r="A27" s="154">
        <v>6</v>
      </c>
      <c r="B27" s="159" t="s">
        <v>76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24.75" customHeight="1">
      <c r="A28" s="154">
        <v>7</v>
      </c>
      <c r="B28" s="155" t="s">
        <v>77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 customHeight="1">
      <c r="A29" s="154">
        <v>8</v>
      </c>
      <c r="B29" s="155" t="s">
        <v>75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 customHeight="1">
      <c r="A30" s="154">
        <v>9</v>
      </c>
      <c r="B30" s="164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 customHeight="1">
      <c r="A31" s="154">
        <v>10</v>
      </c>
      <c r="B31" s="165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>
      <c r="A32" s="363" t="s">
        <v>2</v>
      </c>
      <c r="B32" s="363"/>
      <c r="C32" s="25">
        <f aca="true" t="shared" si="1" ref="C32:M32">SUM(C22:C31)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  <c r="I32" s="25">
        <f t="shared" si="1"/>
        <v>0</v>
      </c>
      <c r="J32" s="25">
        <f t="shared" si="1"/>
        <v>0</v>
      </c>
      <c r="K32" s="25">
        <f t="shared" si="1"/>
        <v>0</v>
      </c>
      <c r="L32" s="25">
        <f t="shared" si="1"/>
        <v>0</v>
      </c>
      <c r="M32" s="25">
        <f t="shared" si="1"/>
        <v>0</v>
      </c>
      <c r="N32" s="25">
        <f>SUM(N22:N31)</f>
        <v>0</v>
      </c>
    </row>
    <row r="33" spans="1:14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1"/>
      <c r="N33" s="12"/>
    </row>
    <row r="34" spans="1:14" ht="15" customHeight="1">
      <c r="A34" s="397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9"/>
    </row>
    <row r="35" spans="1:14" ht="15" customHeight="1">
      <c r="A35" s="363" t="s">
        <v>0</v>
      </c>
      <c r="B35" s="366" t="s">
        <v>13</v>
      </c>
      <c r="C35" s="407" t="s">
        <v>12</v>
      </c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9"/>
    </row>
    <row r="36" spans="1:14" ht="15" customHeight="1">
      <c r="A36" s="363"/>
      <c r="B36" s="366"/>
      <c r="C36" s="143">
        <v>2007</v>
      </c>
      <c r="D36" s="143">
        <v>2008</v>
      </c>
      <c r="E36" s="143">
        <v>2009</v>
      </c>
      <c r="F36" s="143">
        <v>2010</v>
      </c>
      <c r="G36" s="143">
        <v>2011</v>
      </c>
      <c r="H36" s="143">
        <v>2012</v>
      </c>
      <c r="I36" s="143">
        <v>2013</v>
      </c>
      <c r="J36" s="143">
        <v>2014</v>
      </c>
      <c r="K36" s="143">
        <v>2015</v>
      </c>
      <c r="L36" s="143">
        <v>2016</v>
      </c>
      <c r="M36" s="143">
        <v>2017</v>
      </c>
      <c r="N36" s="143">
        <v>2018</v>
      </c>
    </row>
    <row r="37" spans="1:14" ht="15" customHeight="1">
      <c r="A37" s="154">
        <v>1</v>
      </c>
      <c r="B37" s="155" t="s">
        <v>78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5" customHeight="1">
      <c r="A38" s="154">
        <v>2</v>
      </c>
      <c r="B38" s="159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" customHeight="1">
      <c r="A39" s="154">
        <v>3</v>
      </c>
      <c r="B39" s="159" t="s">
        <v>80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5" customHeight="1">
      <c r="A40" s="154">
        <v>4</v>
      </c>
      <c r="B40" s="155" t="s">
        <v>81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5" customHeight="1">
      <c r="A41" s="154">
        <v>5</v>
      </c>
      <c r="B41" s="155" t="s">
        <v>82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" customHeight="1">
      <c r="A42" s="154">
        <v>6</v>
      </c>
      <c r="B42" s="159" t="s">
        <v>76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24.75" customHeight="1">
      <c r="A43" s="154">
        <v>7</v>
      </c>
      <c r="B43" s="155" t="s">
        <v>77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" customHeight="1">
      <c r="A44" s="154">
        <v>8</v>
      </c>
      <c r="B44" s="155" t="s">
        <v>75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" customHeight="1">
      <c r="A45" s="154">
        <v>9</v>
      </c>
      <c r="B45" s="164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" customHeight="1">
      <c r="A46" s="154">
        <v>10</v>
      </c>
      <c r="B46" s="16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" customHeight="1">
      <c r="A47" s="363" t="s">
        <v>2</v>
      </c>
      <c r="B47" s="363"/>
      <c r="C47" s="25">
        <f aca="true" t="shared" si="2" ref="C47:M47">SUM(C37:C46)</f>
        <v>0</v>
      </c>
      <c r="D47" s="25">
        <f t="shared" si="2"/>
        <v>0</v>
      </c>
      <c r="E47" s="25">
        <f t="shared" si="2"/>
        <v>0</v>
      </c>
      <c r="F47" s="25">
        <f t="shared" si="2"/>
        <v>0</v>
      </c>
      <c r="G47" s="25">
        <f t="shared" si="2"/>
        <v>0</v>
      </c>
      <c r="H47" s="25">
        <f t="shared" si="2"/>
        <v>0</v>
      </c>
      <c r="I47" s="25">
        <f t="shared" si="2"/>
        <v>0</v>
      </c>
      <c r="J47" s="25">
        <f t="shared" si="2"/>
        <v>0</v>
      </c>
      <c r="K47" s="25">
        <f t="shared" si="2"/>
        <v>0</v>
      </c>
      <c r="L47" s="25">
        <f t="shared" si="2"/>
        <v>0</v>
      </c>
      <c r="M47" s="25">
        <f t="shared" si="2"/>
        <v>0</v>
      </c>
      <c r="N47" s="25">
        <f>SUM(N37:N46)</f>
        <v>0</v>
      </c>
    </row>
    <row r="48" spans="1:14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2"/>
      <c r="N48" s="26"/>
    </row>
    <row r="49" spans="1:14" ht="15" customHeight="1">
      <c r="A49" s="397"/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9"/>
    </row>
    <row r="50" spans="1:14" ht="15" customHeight="1">
      <c r="A50" s="364" t="s">
        <v>0</v>
      </c>
      <c r="B50" s="365" t="s">
        <v>13</v>
      </c>
      <c r="C50" s="404" t="s">
        <v>8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6"/>
    </row>
    <row r="51" spans="1:14" ht="15" customHeight="1">
      <c r="A51" s="363"/>
      <c r="B51" s="366"/>
      <c r="C51" s="143">
        <v>2007</v>
      </c>
      <c r="D51" s="143">
        <v>2008</v>
      </c>
      <c r="E51" s="143">
        <v>2009</v>
      </c>
      <c r="F51" s="143">
        <v>2010</v>
      </c>
      <c r="G51" s="143">
        <v>2011</v>
      </c>
      <c r="H51" s="143">
        <v>2012</v>
      </c>
      <c r="I51" s="143">
        <v>2013</v>
      </c>
      <c r="J51" s="143">
        <v>2014</v>
      </c>
      <c r="K51" s="143">
        <v>2015</v>
      </c>
      <c r="L51" s="143">
        <v>2016</v>
      </c>
      <c r="M51" s="143">
        <v>2017</v>
      </c>
      <c r="N51" s="143">
        <v>2018</v>
      </c>
    </row>
    <row r="52" spans="1:14" ht="15" customHeight="1">
      <c r="A52" s="154">
        <v>1</v>
      </c>
      <c r="B52" s="155" t="s">
        <v>78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5" customHeight="1">
      <c r="A53" s="154">
        <v>2</v>
      </c>
      <c r="B53" s="159" t="s">
        <v>79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" customHeight="1">
      <c r="A54" s="154">
        <v>3</v>
      </c>
      <c r="B54" s="159" t="s">
        <v>80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" customHeight="1">
      <c r="A55" s="154">
        <v>4</v>
      </c>
      <c r="B55" s="155" t="s">
        <v>81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5" customHeight="1">
      <c r="A56" s="154">
        <v>5</v>
      </c>
      <c r="B56" s="155" t="s">
        <v>82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15" customHeight="1">
      <c r="A57" s="154">
        <v>6</v>
      </c>
      <c r="B57" s="159" t="s">
        <v>76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24.75" customHeight="1">
      <c r="A58" s="154">
        <v>7</v>
      </c>
      <c r="B58" s="155" t="s">
        <v>77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5" customHeight="1">
      <c r="A59" s="154">
        <v>8</v>
      </c>
      <c r="B59" s="155" t="s">
        <v>75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5" customHeight="1">
      <c r="A60" s="154">
        <v>9</v>
      </c>
      <c r="B60" s="164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5" customHeight="1">
      <c r="A61" s="154">
        <v>10</v>
      </c>
      <c r="B61" s="165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5" customHeight="1">
      <c r="A62" s="363" t="s">
        <v>2</v>
      </c>
      <c r="B62" s="363"/>
      <c r="C62" s="25">
        <f aca="true" t="shared" si="3" ref="C62:M62">SUM(C52:C61)</f>
        <v>0</v>
      </c>
      <c r="D62" s="25">
        <f t="shared" si="3"/>
        <v>0</v>
      </c>
      <c r="E62" s="25">
        <f t="shared" si="3"/>
        <v>0</v>
      </c>
      <c r="F62" s="25">
        <f t="shared" si="3"/>
        <v>0</v>
      </c>
      <c r="G62" s="25">
        <f t="shared" si="3"/>
        <v>0</v>
      </c>
      <c r="H62" s="25">
        <f t="shared" si="3"/>
        <v>0</v>
      </c>
      <c r="I62" s="25">
        <f t="shared" si="3"/>
        <v>0</v>
      </c>
      <c r="J62" s="25">
        <f t="shared" si="3"/>
        <v>0</v>
      </c>
      <c r="K62" s="25">
        <f t="shared" si="3"/>
        <v>0</v>
      </c>
      <c r="L62" s="25">
        <f t="shared" si="3"/>
        <v>0</v>
      </c>
      <c r="M62" s="25">
        <f t="shared" si="3"/>
        <v>0</v>
      </c>
      <c r="N62" s="25">
        <f>SUM(N52:N61)</f>
        <v>0</v>
      </c>
    </row>
    <row r="63" spans="1:14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61"/>
      <c r="N63" s="26"/>
    </row>
    <row r="64" spans="1:14" ht="15" customHeight="1">
      <c r="A64" s="397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9"/>
    </row>
    <row r="65" spans="1:14" ht="15" customHeight="1">
      <c r="A65" s="364" t="s">
        <v>0</v>
      </c>
      <c r="B65" s="365" t="s">
        <v>13</v>
      </c>
      <c r="C65" s="401" t="s">
        <v>10</v>
      </c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3"/>
    </row>
    <row r="66" spans="1:14" ht="15" customHeight="1">
      <c r="A66" s="363"/>
      <c r="B66" s="366"/>
      <c r="C66" s="143">
        <v>2007</v>
      </c>
      <c r="D66" s="143">
        <v>2008</v>
      </c>
      <c r="E66" s="143">
        <v>2009</v>
      </c>
      <c r="F66" s="143">
        <v>2010</v>
      </c>
      <c r="G66" s="143">
        <v>2011</v>
      </c>
      <c r="H66" s="143">
        <v>2012</v>
      </c>
      <c r="I66" s="143">
        <v>2013</v>
      </c>
      <c r="J66" s="143">
        <v>2014</v>
      </c>
      <c r="K66" s="143">
        <v>2015</v>
      </c>
      <c r="L66" s="143">
        <v>2016</v>
      </c>
      <c r="M66" s="143">
        <v>2017</v>
      </c>
      <c r="N66" s="143">
        <v>2018</v>
      </c>
    </row>
    <row r="67" spans="1:14" ht="15" customHeight="1">
      <c r="A67" s="173">
        <v>1</v>
      </c>
      <c r="B67" s="174" t="s">
        <v>78</v>
      </c>
      <c r="C67" s="33" t="e">
        <f aca="true" t="shared" si="4" ref="C67:N67">C22/C37*100</f>
        <v>#DIV/0!</v>
      </c>
      <c r="D67" s="33" t="e">
        <f t="shared" si="4"/>
        <v>#DIV/0!</v>
      </c>
      <c r="E67" s="33" t="e">
        <f t="shared" si="4"/>
        <v>#DIV/0!</v>
      </c>
      <c r="F67" s="33" t="e">
        <f t="shared" si="4"/>
        <v>#DIV/0!</v>
      </c>
      <c r="G67" s="33" t="e">
        <f t="shared" si="4"/>
        <v>#DIV/0!</v>
      </c>
      <c r="H67" s="33" t="e">
        <f t="shared" si="4"/>
        <v>#DIV/0!</v>
      </c>
      <c r="I67" s="33" t="e">
        <f t="shared" si="4"/>
        <v>#DIV/0!</v>
      </c>
      <c r="J67" s="33" t="e">
        <f t="shared" si="4"/>
        <v>#DIV/0!</v>
      </c>
      <c r="K67" s="33" t="e">
        <f t="shared" si="4"/>
        <v>#DIV/0!</v>
      </c>
      <c r="L67" s="33" t="e">
        <f t="shared" si="4"/>
        <v>#DIV/0!</v>
      </c>
      <c r="M67" s="33" t="e">
        <f t="shared" si="4"/>
        <v>#DIV/0!</v>
      </c>
      <c r="N67" s="33" t="e">
        <f t="shared" si="4"/>
        <v>#DIV/0!</v>
      </c>
    </row>
    <row r="68" spans="1:14" ht="15" customHeight="1">
      <c r="A68" s="173">
        <v>2</v>
      </c>
      <c r="B68" s="175" t="s">
        <v>79</v>
      </c>
      <c r="C68" s="33" t="e">
        <f aca="true" t="shared" si="5" ref="C68:N68">C23/C38*100</f>
        <v>#DIV/0!</v>
      </c>
      <c r="D68" s="33" t="e">
        <f t="shared" si="5"/>
        <v>#DIV/0!</v>
      </c>
      <c r="E68" s="33" t="e">
        <f t="shared" si="5"/>
        <v>#DIV/0!</v>
      </c>
      <c r="F68" s="33" t="e">
        <f t="shared" si="5"/>
        <v>#DIV/0!</v>
      </c>
      <c r="G68" s="33" t="e">
        <f t="shared" si="5"/>
        <v>#DIV/0!</v>
      </c>
      <c r="H68" s="33" t="e">
        <f t="shared" si="5"/>
        <v>#DIV/0!</v>
      </c>
      <c r="I68" s="33" t="e">
        <f t="shared" si="5"/>
        <v>#DIV/0!</v>
      </c>
      <c r="J68" s="33" t="e">
        <f t="shared" si="5"/>
        <v>#DIV/0!</v>
      </c>
      <c r="K68" s="33" t="e">
        <f t="shared" si="5"/>
        <v>#DIV/0!</v>
      </c>
      <c r="L68" s="33" t="e">
        <f t="shared" si="5"/>
        <v>#DIV/0!</v>
      </c>
      <c r="M68" s="33" t="e">
        <f t="shared" si="5"/>
        <v>#DIV/0!</v>
      </c>
      <c r="N68" s="33" t="e">
        <f t="shared" si="5"/>
        <v>#DIV/0!</v>
      </c>
    </row>
    <row r="69" spans="1:14" ht="15" customHeight="1">
      <c r="A69" s="173">
        <v>3</v>
      </c>
      <c r="B69" s="175" t="s">
        <v>80</v>
      </c>
      <c r="C69" s="33" t="e">
        <f aca="true" t="shared" si="6" ref="C69:N69">C24/C39*100</f>
        <v>#DIV/0!</v>
      </c>
      <c r="D69" s="33" t="e">
        <f t="shared" si="6"/>
        <v>#DIV/0!</v>
      </c>
      <c r="E69" s="33" t="e">
        <f t="shared" si="6"/>
        <v>#DIV/0!</v>
      </c>
      <c r="F69" s="33" t="e">
        <f t="shared" si="6"/>
        <v>#DIV/0!</v>
      </c>
      <c r="G69" s="33" t="e">
        <f t="shared" si="6"/>
        <v>#DIV/0!</v>
      </c>
      <c r="H69" s="33" t="e">
        <f t="shared" si="6"/>
        <v>#DIV/0!</v>
      </c>
      <c r="I69" s="33" t="e">
        <f t="shared" si="6"/>
        <v>#DIV/0!</v>
      </c>
      <c r="J69" s="33" t="e">
        <f t="shared" si="6"/>
        <v>#DIV/0!</v>
      </c>
      <c r="K69" s="33" t="e">
        <f t="shared" si="6"/>
        <v>#DIV/0!</v>
      </c>
      <c r="L69" s="33" t="e">
        <f t="shared" si="6"/>
        <v>#DIV/0!</v>
      </c>
      <c r="M69" s="33" t="e">
        <f t="shared" si="6"/>
        <v>#DIV/0!</v>
      </c>
      <c r="N69" s="33" t="e">
        <f t="shared" si="6"/>
        <v>#DIV/0!</v>
      </c>
    </row>
    <row r="70" spans="1:14" ht="15" customHeight="1">
      <c r="A70" s="173">
        <v>4</v>
      </c>
      <c r="B70" s="174" t="s">
        <v>81</v>
      </c>
      <c r="C70" s="33" t="e">
        <f aca="true" t="shared" si="7" ref="C70:N70">C25/C40*100</f>
        <v>#DIV/0!</v>
      </c>
      <c r="D70" s="33" t="e">
        <f t="shared" si="7"/>
        <v>#DIV/0!</v>
      </c>
      <c r="E70" s="33" t="e">
        <f t="shared" si="7"/>
        <v>#DIV/0!</v>
      </c>
      <c r="F70" s="33" t="e">
        <f t="shared" si="7"/>
        <v>#DIV/0!</v>
      </c>
      <c r="G70" s="33" t="e">
        <f t="shared" si="7"/>
        <v>#DIV/0!</v>
      </c>
      <c r="H70" s="33" t="e">
        <f t="shared" si="7"/>
        <v>#DIV/0!</v>
      </c>
      <c r="I70" s="33" t="e">
        <f t="shared" si="7"/>
        <v>#DIV/0!</v>
      </c>
      <c r="J70" s="33" t="e">
        <f t="shared" si="7"/>
        <v>#DIV/0!</v>
      </c>
      <c r="K70" s="33" t="e">
        <f t="shared" si="7"/>
        <v>#DIV/0!</v>
      </c>
      <c r="L70" s="33" t="e">
        <f t="shared" si="7"/>
        <v>#DIV/0!</v>
      </c>
      <c r="M70" s="33" t="e">
        <f t="shared" si="7"/>
        <v>#DIV/0!</v>
      </c>
      <c r="N70" s="33" t="e">
        <f t="shared" si="7"/>
        <v>#DIV/0!</v>
      </c>
    </row>
    <row r="71" spans="1:14" ht="15" customHeight="1">
      <c r="A71" s="173">
        <v>5</v>
      </c>
      <c r="B71" s="174" t="s">
        <v>82</v>
      </c>
      <c r="C71" s="33" t="e">
        <f aca="true" t="shared" si="8" ref="C71:N71">C26/C41*100</f>
        <v>#DIV/0!</v>
      </c>
      <c r="D71" s="33" t="e">
        <f t="shared" si="8"/>
        <v>#DIV/0!</v>
      </c>
      <c r="E71" s="33" t="e">
        <f t="shared" si="8"/>
        <v>#DIV/0!</v>
      </c>
      <c r="F71" s="33" t="e">
        <f t="shared" si="8"/>
        <v>#DIV/0!</v>
      </c>
      <c r="G71" s="33" t="e">
        <f t="shared" si="8"/>
        <v>#DIV/0!</v>
      </c>
      <c r="H71" s="33" t="e">
        <f t="shared" si="8"/>
        <v>#DIV/0!</v>
      </c>
      <c r="I71" s="33" t="e">
        <f t="shared" si="8"/>
        <v>#DIV/0!</v>
      </c>
      <c r="J71" s="33" t="e">
        <f t="shared" si="8"/>
        <v>#DIV/0!</v>
      </c>
      <c r="K71" s="33" t="e">
        <f t="shared" si="8"/>
        <v>#DIV/0!</v>
      </c>
      <c r="L71" s="33" t="e">
        <f t="shared" si="8"/>
        <v>#DIV/0!</v>
      </c>
      <c r="M71" s="33" t="e">
        <f t="shared" si="8"/>
        <v>#DIV/0!</v>
      </c>
      <c r="N71" s="33" t="e">
        <f t="shared" si="8"/>
        <v>#DIV/0!</v>
      </c>
    </row>
    <row r="72" spans="1:14" ht="15" customHeight="1">
      <c r="A72" s="173">
        <v>6</v>
      </c>
      <c r="B72" s="175" t="s">
        <v>76</v>
      </c>
      <c r="C72" s="33" t="e">
        <f aca="true" t="shared" si="9" ref="C72:N72">C27/C42*100</f>
        <v>#DIV/0!</v>
      </c>
      <c r="D72" s="33" t="e">
        <f t="shared" si="9"/>
        <v>#DIV/0!</v>
      </c>
      <c r="E72" s="33" t="e">
        <f t="shared" si="9"/>
        <v>#DIV/0!</v>
      </c>
      <c r="F72" s="33" t="e">
        <f t="shared" si="9"/>
        <v>#DIV/0!</v>
      </c>
      <c r="G72" s="33" t="e">
        <f t="shared" si="9"/>
        <v>#DIV/0!</v>
      </c>
      <c r="H72" s="33" t="e">
        <f t="shared" si="9"/>
        <v>#DIV/0!</v>
      </c>
      <c r="I72" s="33" t="e">
        <f t="shared" si="9"/>
        <v>#DIV/0!</v>
      </c>
      <c r="J72" s="33" t="e">
        <f t="shared" si="9"/>
        <v>#DIV/0!</v>
      </c>
      <c r="K72" s="33" t="e">
        <f t="shared" si="9"/>
        <v>#DIV/0!</v>
      </c>
      <c r="L72" s="33" t="e">
        <f t="shared" si="9"/>
        <v>#DIV/0!</v>
      </c>
      <c r="M72" s="33" t="e">
        <f t="shared" si="9"/>
        <v>#DIV/0!</v>
      </c>
      <c r="N72" s="33" t="e">
        <f t="shared" si="9"/>
        <v>#DIV/0!</v>
      </c>
    </row>
    <row r="73" spans="1:14" ht="24.75" customHeight="1">
      <c r="A73" s="173">
        <v>7</v>
      </c>
      <c r="B73" s="174" t="s">
        <v>77</v>
      </c>
      <c r="C73" s="33" t="e">
        <f aca="true" t="shared" si="10" ref="C73:N73">C28/C43*100</f>
        <v>#DIV/0!</v>
      </c>
      <c r="D73" s="33" t="e">
        <f t="shared" si="10"/>
        <v>#DIV/0!</v>
      </c>
      <c r="E73" s="33" t="e">
        <f t="shared" si="10"/>
        <v>#DIV/0!</v>
      </c>
      <c r="F73" s="33" t="e">
        <f t="shared" si="10"/>
        <v>#DIV/0!</v>
      </c>
      <c r="G73" s="33" t="e">
        <f t="shared" si="10"/>
        <v>#DIV/0!</v>
      </c>
      <c r="H73" s="33" t="e">
        <f t="shared" si="10"/>
        <v>#DIV/0!</v>
      </c>
      <c r="I73" s="33" t="e">
        <f t="shared" si="10"/>
        <v>#DIV/0!</v>
      </c>
      <c r="J73" s="33" t="e">
        <f t="shared" si="10"/>
        <v>#DIV/0!</v>
      </c>
      <c r="K73" s="33" t="e">
        <f t="shared" si="10"/>
        <v>#DIV/0!</v>
      </c>
      <c r="L73" s="33" t="e">
        <f t="shared" si="10"/>
        <v>#DIV/0!</v>
      </c>
      <c r="M73" s="33" t="e">
        <f t="shared" si="10"/>
        <v>#DIV/0!</v>
      </c>
      <c r="N73" s="33" t="e">
        <f t="shared" si="10"/>
        <v>#DIV/0!</v>
      </c>
    </row>
    <row r="74" spans="1:14" ht="15" customHeight="1">
      <c r="A74" s="173">
        <v>8</v>
      </c>
      <c r="B74" s="174" t="s">
        <v>75</v>
      </c>
      <c r="C74" s="33" t="e">
        <f aca="true" t="shared" si="11" ref="C74:N74">C29/C44*100</f>
        <v>#DIV/0!</v>
      </c>
      <c r="D74" s="33" t="e">
        <f t="shared" si="11"/>
        <v>#DIV/0!</v>
      </c>
      <c r="E74" s="33" t="e">
        <f t="shared" si="11"/>
        <v>#DIV/0!</v>
      </c>
      <c r="F74" s="33" t="e">
        <f t="shared" si="11"/>
        <v>#DIV/0!</v>
      </c>
      <c r="G74" s="33" t="e">
        <f t="shared" si="11"/>
        <v>#DIV/0!</v>
      </c>
      <c r="H74" s="33" t="e">
        <f t="shared" si="11"/>
        <v>#DIV/0!</v>
      </c>
      <c r="I74" s="33" t="e">
        <f t="shared" si="11"/>
        <v>#DIV/0!</v>
      </c>
      <c r="J74" s="33" t="e">
        <f t="shared" si="11"/>
        <v>#DIV/0!</v>
      </c>
      <c r="K74" s="33" t="e">
        <f t="shared" si="11"/>
        <v>#DIV/0!</v>
      </c>
      <c r="L74" s="33" t="e">
        <f t="shared" si="11"/>
        <v>#DIV/0!</v>
      </c>
      <c r="M74" s="33" t="e">
        <f t="shared" si="11"/>
        <v>#DIV/0!</v>
      </c>
      <c r="N74" s="33" t="e">
        <f t="shared" si="11"/>
        <v>#DIV/0!</v>
      </c>
    </row>
    <row r="75" spans="1:14" ht="15" customHeight="1">
      <c r="A75" s="173">
        <v>9</v>
      </c>
      <c r="B75" s="175"/>
      <c r="C75" s="33" t="e">
        <f aca="true" t="shared" si="12" ref="C75:N75">C30/C45*100</f>
        <v>#DIV/0!</v>
      </c>
      <c r="D75" s="33" t="e">
        <f t="shared" si="12"/>
        <v>#DIV/0!</v>
      </c>
      <c r="E75" s="33" t="e">
        <f t="shared" si="12"/>
        <v>#DIV/0!</v>
      </c>
      <c r="F75" s="33" t="e">
        <f t="shared" si="12"/>
        <v>#DIV/0!</v>
      </c>
      <c r="G75" s="33" t="e">
        <f t="shared" si="12"/>
        <v>#DIV/0!</v>
      </c>
      <c r="H75" s="33" t="e">
        <f t="shared" si="12"/>
        <v>#DIV/0!</v>
      </c>
      <c r="I75" s="33" t="e">
        <f t="shared" si="12"/>
        <v>#DIV/0!</v>
      </c>
      <c r="J75" s="33" t="e">
        <f t="shared" si="12"/>
        <v>#DIV/0!</v>
      </c>
      <c r="K75" s="33" t="e">
        <f t="shared" si="12"/>
        <v>#DIV/0!</v>
      </c>
      <c r="L75" s="33" t="e">
        <f t="shared" si="12"/>
        <v>#DIV/0!</v>
      </c>
      <c r="M75" s="33" t="e">
        <f t="shared" si="12"/>
        <v>#DIV/0!</v>
      </c>
      <c r="N75" s="33" t="e">
        <f t="shared" si="12"/>
        <v>#DIV/0!</v>
      </c>
    </row>
    <row r="76" spans="1:14" ht="15" customHeight="1">
      <c r="A76" s="173">
        <v>10</v>
      </c>
      <c r="B76" s="175"/>
      <c r="C76" s="33" t="e">
        <f aca="true" t="shared" si="13" ref="C76:N76">C31/C46*100</f>
        <v>#DIV/0!</v>
      </c>
      <c r="D76" s="33" t="e">
        <f t="shared" si="13"/>
        <v>#DIV/0!</v>
      </c>
      <c r="E76" s="33" t="e">
        <f t="shared" si="13"/>
        <v>#DIV/0!</v>
      </c>
      <c r="F76" s="33" t="e">
        <f t="shared" si="13"/>
        <v>#DIV/0!</v>
      </c>
      <c r="G76" s="33" t="e">
        <f t="shared" si="13"/>
        <v>#DIV/0!</v>
      </c>
      <c r="H76" s="33" t="e">
        <f t="shared" si="13"/>
        <v>#DIV/0!</v>
      </c>
      <c r="I76" s="33" t="e">
        <f t="shared" si="13"/>
        <v>#DIV/0!</v>
      </c>
      <c r="J76" s="33" t="e">
        <f t="shared" si="13"/>
        <v>#DIV/0!</v>
      </c>
      <c r="K76" s="33" t="e">
        <f t="shared" si="13"/>
        <v>#DIV/0!</v>
      </c>
      <c r="L76" s="33" t="e">
        <f t="shared" si="13"/>
        <v>#DIV/0!</v>
      </c>
      <c r="M76" s="33" t="e">
        <f t="shared" si="13"/>
        <v>#DIV/0!</v>
      </c>
      <c r="N76" s="33" t="e">
        <f t="shared" si="13"/>
        <v>#DIV/0!</v>
      </c>
    </row>
    <row r="77" spans="1:14" ht="15" customHeight="1">
      <c r="A77" s="363" t="s">
        <v>2</v>
      </c>
      <c r="B77" s="363"/>
      <c r="C77" s="33" t="e">
        <f aca="true" t="shared" si="14" ref="C77:N77">C32/C47*100</f>
        <v>#DIV/0!</v>
      </c>
      <c r="D77" s="33" t="e">
        <f t="shared" si="14"/>
        <v>#DIV/0!</v>
      </c>
      <c r="E77" s="33" t="e">
        <f t="shared" si="14"/>
        <v>#DIV/0!</v>
      </c>
      <c r="F77" s="33" t="e">
        <f t="shared" si="14"/>
        <v>#DIV/0!</v>
      </c>
      <c r="G77" s="33" t="e">
        <f t="shared" si="14"/>
        <v>#DIV/0!</v>
      </c>
      <c r="H77" s="33" t="e">
        <f t="shared" si="14"/>
        <v>#DIV/0!</v>
      </c>
      <c r="I77" s="33" t="e">
        <f t="shared" si="14"/>
        <v>#DIV/0!</v>
      </c>
      <c r="J77" s="33" t="e">
        <f t="shared" si="14"/>
        <v>#DIV/0!</v>
      </c>
      <c r="K77" s="33" t="e">
        <f t="shared" si="14"/>
        <v>#DIV/0!</v>
      </c>
      <c r="L77" s="33" t="e">
        <f t="shared" si="14"/>
        <v>#DIV/0!</v>
      </c>
      <c r="M77" s="33" t="e">
        <f t="shared" si="14"/>
        <v>#DIV/0!</v>
      </c>
      <c r="N77" s="33" t="e">
        <f t="shared" si="14"/>
        <v>#DIV/0!</v>
      </c>
    </row>
    <row r="78" spans="1:14" ht="15" customHeight="1">
      <c r="A78" s="15"/>
      <c r="B78" s="16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61"/>
      <c r="N78" s="26"/>
    </row>
    <row r="79" spans="1:15" ht="15" customHeight="1">
      <c r="A79" s="397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9"/>
      <c r="O79" s="400" t="s">
        <v>20</v>
      </c>
    </row>
    <row r="80" spans="1:15" ht="15" customHeight="1">
      <c r="A80" s="363" t="s">
        <v>0</v>
      </c>
      <c r="B80" s="366" t="s">
        <v>13</v>
      </c>
      <c r="C80" s="401" t="s">
        <v>9</v>
      </c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3"/>
      <c r="O80" s="400"/>
    </row>
    <row r="81" spans="1:15" ht="15" customHeight="1">
      <c r="A81" s="363"/>
      <c r="B81" s="366"/>
      <c r="C81" s="143">
        <v>2007</v>
      </c>
      <c r="D81" s="143">
        <v>2008</v>
      </c>
      <c r="E81" s="143">
        <v>2009</v>
      </c>
      <c r="F81" s="143">
        <v>2010</v>
      </c>
      <c r="G81" s="143">
        <v>2011</v>
      </c>
      <c r="H81" s="143">
        <v>2012</v>
      </c>
      <c r="I81" s="143">
        <v>2013</v>
      </c>
      <c r="J81" s="143">
        <v>2014</v>
      </c>
      <c r="K81" s="143">
        <v>2015</v>
      </c>
      <c r="L81" s="143">
        <v>2016</v>
      </c>
      <c r="M81" s="143">
        <v>2017</v>
      </c>
      <c r="N81" s="143">
        <v>2018</v>
      </c>
      <c r="O81" s="400"/>
    </row>
    <row r="82" spans="1:15" ht="15" customHeight="1">
      <c r="A82" s="173">
        <v>1</v>
      </c>
      <c r="B82" s="174" t="s">
        <v>78</v>
      </c>
      <c r="C82" s="47"/>
      <c r="D82" s="45"/>
      <c r="E82" s="34" t="e">
        <f aca="true" t="shared" si="15" ref="E82:N82">E97/E22</f>
        <v>#DIV/0!</v>
      </c>
      <c r="F82" s="34" t="e">
        <f t="shared" si="15"/>
        <v>#DIV/0!</v>
      </c>
      <c r="G82" s="34" t="e">
        <f t="shared" si="15"/>
        <v>#DIV/0!</v>
      </c>
      <c r="H82" s="34" t="e">
        <f t="shared" si="15"/>
        <v>#DIV/0!</v>
      </c>
      <c r="I82" s="34" t="e">
        <f t="shared" si="15"/>
        <v>#DIV/0!</v>
      </c>
      <c r="J82" s="34" t="e">
        <f t="shared" si="15"/>
        <v>#DIV/0!</v>
      </c>
      <c r="K82" s="34" t="e">
        <f t="shared" si="15"/>
        <v>#DIV/0!</v>
      </c>
      <c r="L82" s="34" t="e">
        <f t="shared" si="15"/>
        <v>#DIV/0!</v>
      </c>
      <c r="M82" s="34" t="e">
        <f t="shared" si="15"/>
        <v>#DIV/0!</v>
      </c>
      <c r="N82" s="34" t="e">
        <f t="shared" si="15"/>
        <v>#DIV/0!</v>
      </c>
      <c r="O82" s="29"/>
    </row>
    <row r="83" spans="1:15" ht="15" customHeight="1">
      <c r="A83" s="173">
        <v>2</v>
      </c>
      <c r="B83" s="175" t="s">
        <v>79</v>
      </c>
      <c r="C83" s="46"/>
      <c r="D83" s="45"/>
      <c r="E83" s="34" t="e">
        <f aca="true" t="shared" si="16" ref="E83:N83">E98/E23</f>
        <v>#DIV/0!</v>
      </c>
      <c r="F83" s="34" t="e">
        <f t="shared" si="16"/>
        <v>#DIV/0!</v>
      </c>
      <c r="G83" s="34" t="e">
        <f t="shared" si="16"/>
        <v>#DIV/0!</v>
      </c>
      <c r="H83" s="34" t="e">
        <f t="shared" si="16"/>
        <v>#DIV/0!</v>
      </c>
      <c r="I83" s="34" t="e">
        <f t="shared" si="16"/>
        <v>#DIV/0!</v>
      </c>
      <c r="J83" s="34" t="e">
        <f t="shared" si="16"/>
        <v>#DIV/0!</v>
      </c>
      <c r="K83" s="34" t="e">
        <f t="shared" si="16"/>
        <v>#DIV/0!</v>
      </c>
      <c r="L83" s="34" t="e">
        <f t="shared" si="16"/>
        <v>#DIV/0!</v>
      </c>
      <c r="M83" s="34" t="e">
        <f t="shared" si="16"/>
        <v>#DIV/0!</v>
      </c>
      <c r="N83" s="34" t="e">
        <f t="shared" si="16"/>
        <v>#DIV/0!</v>
      </c>
      <c r="O83" s="31" t="s">
        <v>21</v>
      </c>
    </row>
    <row r="84" spans="1:15" ht="15" customHeight="1">
      <c r="A84" s="173">
        <v>3</v>
      </c>
      <c r="B84" s="175" t="s">
        <v>80</v>
      </c>
      <c r="C84" s="47"/>
      <c r="D84" s="45"/>
      <c r="E84" s="34" t="e">
        <f aca="true" t="shared" si="17" ref="E84:N84">E99/E24</f>
        <v>#DIV/0!</v>
      </c>
      <c r="F84" s="34" t="e">
        <f t="shared" si="17"/>
        <v>#DIV/0!</v>
      </c>
      <c r="G84" s="34" t="e">
        <f t="shared" si="17"/>
        <v>#DIV/0!</v>
      </c>
      <c r="H84" s="34" t="e">
        <f t="shared" si="17"/>
        <v>#DIV/0!</v>
      </c>
      <c r="I84" s="34" t="e">
        <f t="shared" si="17"/>
        <v>#DIV/0!</v>
      </c>
      <c r="J84" s="34" t="e">
        <f t="shared" si="17"/>
        <v>#DIV/0!</v>
      </c>
      <c r="K84" s="34" t="e">
        <f t="shared" si="17"/>
        <v>#DIV/0!</v>
      </c>
      <c r="L84" s="34" t="e">
        <f t="shared" si="17"/>
        <v>#DIV/0!</v>
      </c>
      <c r="M84" s="34" t="e">
        <f t="shared" si="17"/>
        <v>#DIV/0!</v>
      </c>
      <c r="N84" s="34" t="e">
        <f t="shared" si="17"/>
        <v>#DIV/0!</v>
      </c>
      <c r="O84" s="63"/>
    </row>
    <row r="85" spans="1:15" ht="15" customHeight="1">
      <c r="A85" s="173">
        <v>4</v>
      </c>
      <c r="B85" s="174" t="s">
        <v>81</v>
      </c>
      <c r="C85" s="46"/>
      <c r="D85" s="45"/>
      <c r="E85" s="34" t="e">
        <f aca="true" t="shared" si="18" ref="E85:N85">E100/E25</f>
        <v>#DIV/0!</v>
      </c>
      <c r="F85" s="34" t="e">
        <f t="shared" si="18"/>
        <v>#DIV/0!</v>
      </c>
      <c r="G85" s="34" t="e">
        <f t="shared" si="18"/>
        <v>#DIV/0!</v>
      </c>
      <c r="H85" s="34" t="e">
        <f t="shared" si="18"/>
        <v>#DIV/0!</v>
      </c>
      <c r="I85" s="34" t="e">
        <f t="shared" si="18"/>
        <v>#DIV/0!</v>
      </c>
      <c r="J85" s="34" t="e">
        <f t="shared" si="18"/>
        <v>#DIV/0!</v>
      </c>
      <c r="K85" s="34" t="e">
        <f t="shared" si="18"/>
        <v>#DIV/0!</v>
      </c>
      <c r="L85" s="34" t="e">
        <f t="shared" si="18"/>
        <v>#DIV/0!</v>
      </c>
      <c r="M85" s="34" t="e">
        <f t="shared" si="18"/>
        <v>#DIV/0!</v>
      </c>
      <c r="N85" s="34" t="e">
        <f t="shared" si="18"/>
        <v>#DIV/0!</v>
      </c>
      <c r="O85" s="390" t="s">
        <v>11</v>
      </c>
    </row>
    <row r="86" spans="1:15" ht="15" customHeight="1">
      <c r="A86" s="173">
        <v>5</v>
      </c>
      <c r="B86" s="174" t="s">
        <v>82</v>
      </c>
      <c r="C86" s="46"/>
      <c r="D86" s="45"/>
      <c r="E86" s="34" t="e">
        <f aca="true" t="shared" si="19" ref="E86:N86">E101/E26</f>
        <v>#DIV/0!</v>
      </c>
      <c r="F86" s="34" t="e">
        <f t="shared" si="19"/>
        <v>#DIV/0!</v>
      </c>
      <c r="G86" s="34" t="e">
        <f t="shared" si="19"/>
        <v>#DIV/0!</v>
      </c>
      <c r="H86" s="34" t="e">
        <f t="shared" si="19"/>
        <v>#DIV/0!</v>
      </c>
      <c r="I86" s="34" t="e">
        <f t="shared" si="19"/>
        <v>#DIV/0!</v>
      </c>
      <c r="J86" s="34" t="e">
        <f t="shared" si="19"/>
        <v>#DIV/0!</v>
      </c>
      <c r="K86" s="34" t="e">
        <f t="shared" si="19"/>
        <v>#DIV/0!</v>
      </c>
      <c r="L86" s="34" t="e">
        <f t="shared" si="19"/>
        <v>#DIV/0!</v>
      </c>
      <c r="M86" s="34" t="e">
        <f t="shared" si="19"/>
        <v>#DIV/0!</v>
      </c>
      <c r="N86" s="34" t="e">
        <f t="shared" si="19"/>
        <v>#DIV/0!</v>
      </c>
      <c r="O86" s="390"/>
    </row>
    <row r="87" spans="1:15" ht="15" customHeight="1">
      <c r="A87" s="173">
        <v>6</v>
      </c>
      <c r="B87" s="175" t="s">
        <v>76</v>
      </c>
      <c r="C87" s="46"/>
      <c r="D87" s="45"/>
      <c r="E87" s="34" t="e">
        <f aca="true" t="shared" si="20" ref="E87:N87">E102/E27</f>
        <v>#DIV/0!</v>
      </c>
      <c r="F87" s="34" t="e">
        <f t="shared" si="20"/>
        <v>#DIV/0!</v>
      </c>
      <c r="G87" s="34" t="e">
        <f t="shared" si="20"/>
        <v>#DIV/0!</v>
      </c>
      <c r="H87" s="34" t="e">
        <f t="shared" si="20"/>
        <v>#DIV/0!</v>
      </c>
      <c r="I87" s="34" t="e">
        <f t="shared" si="20"/>
        <v>#DIV/0!</v>
      </c>
      <c r="J87" s="34" t="e">
        <f t="shared" si="20"/>
        <v>#DIV/0!</v>
      </c>
      <c r="K87" s="34" t="e">
        <f t="shared" si="20"/>
        <v>#DIV/0!</v>
      </c>
      <c r="L87" s="34" t="e">
        <f t="shared" si="20"/>
        <v>#DIV/0!</v>
      </c>
      <c r="M87" s="34" t="e">
        <f t="shared" si="20"/>
        <v>#DIV/0!</v>
      </c>
      <c r="N87" s="34" t="e">
        <f t="shared" si="20"/>
        <v>#DIV/0!</v>
      </c>
      <c r="O87" s="390"/>
    </row>
    <row r="88" spans="1:15" ht="24.75" customHeight="1">
      <c r="A88" s="173">
        <v>7</v>
      </c>
      <c r="B88" s="174" t="s">
        <v>77</v>
      </c>
      <c r="C88" s="44"/>
      <c r="D88" s="45"/>
      <c r="E88" s="34" t="e">
        <f aca="true" t="shared" si="21" ref="E88:N88">E103/E28</f>
        <v>#DIV/0!</v>
      </c>
      <c r="F88" s="34" t="e">
        <f t="shared" si="21"/>
        <v>#DIV/0!</v>
      </c>
      <c r="G88" s="34" t="e">
        <f t="shared" si="21"/>
        <v>#DIV/0!</v>
      </c>
      <c r="H88" s="34" t="e">
        <f t="shared" si="21"/>
        <v>#DIV/0!</v>
      </c>
      <c r="I88" s="34" t="e">
        <f t="shared" si="21"/>
        <v>#DIV/0!</v>
      </c>
      <c r="J88" s="34" t="e">
        <f t="shared" si="21"/>
        <v>#DIV/0!</v>
      </c>
      <c r="K88" s="34" t="e">
        <f t="shared" si="21"/>
        <v>#DIV/0!</v>
      </c>
      <c r="L88" s="34" t="e">
        <f t="shared" si="21"/>
        <v>#DIV/0!</v>
      </c>
      <c r="M88" s="34" t="e">
        <f t="shared" si="21"/>
        <v>#DIV/0!</v>
      </c>
      <c r="N88" s="34" t="e">
        <f t="shared" si="21"/>
        <v>#DIV/0!</v>
      </c>
      <c r="O88" s="390"/>
    </row>
    <row r="89" spans="1:15" ht="15" customHeight="1">
      <c r="A89" s="173">
        <v>8</v>
      </c>
      <c r="B89" s="174" t="s">
        <v>75</v>
      </c>
      <c r="C89" s="46"/>
      <c r="D89" s="45"/>
      <c r="E89" s="34" t="e">
        <f aca="true" t="shared" si="22" ref="E89:N89">E104/E29</f>
        <v>#DIV/0!</v>
      </c>
      <c r="F89" s="34" t="e">
        <f t="shared" si="22"/>
        <v>#DIV/0!</v>
      </c>
      <c r="G89" s="34" t="e">
        <f t="shared" si="22"/>
        <v>#DIV/0!</v>
      </c>
      <c r="H89" s="34" t="e">
        <f t="shared" si="22"/>
        <v>#DIV/0!</v>
      </c>
      <c r="I89" s="34" t="e">
        <f t="shared" si="22"/>
        <v>#DIV/0!</v>
      </c>
      <c r="J89" s="34" t="e">
        <f t="shared" si="22"/>
        <v>#DIV/0!</v>
      </c>
      <c r="K89" s="34" t="e">
        <f t="shared" si="22"/>
        <v>#DIV/0!</v>
      </c>
      <c r="L89" s="34" t="e">
        <f t="shared" si="22"/>
        <v>#DIV/0!</v>
      </c>
      <c r="M89" s="34" t="e">
        <f t="shared" si="22"/>
        <v>#DIV/0!</v>
      </c>
      <c r="N89" s="34" t="e">
        <f t="shared" si="22"/>
        <v>#DIV/0!</v>
      </c>
      <c r="O89" s="145"/>
    </row>
    <row r="90" spans="1:15" ht="15" customHeight="1">
      <c r="A90" s="173">
        <v>9</v>
      </c>
      <c r="B90" s="175"/>
      <c r="C90" s="46"/>
      <c r="D90" s="45"/>
      <c r="E90" s="34" t="e">
        <f aca="true" t="shared" si="23" ref="E90:N90">E105/E30</f>
        <v>#DIV/0!</v>
      </c>
      <c r="F90" s="34" t="e">
        <f t="shared" si="23"/>
        <v>#DIV/0!</v>
      </c>
      <c r="G90" s="34" t="e">
        <f t="shared" si="23"/>
        <v>#DIV/0!</v>
      </c>
      <c r="H90" s="34" t="e">
        <f t="shared" si="23"/>
        <v>#DIV/0!</v>
      </c>
      <c r="I90" s="34" t="e">
        <f t="shared" si="23"/>
        <v>#DIV/0!</v>
      </c>
      <c r="J90" s="34" t="e">
        <f t="shared" si="23"/>
        <v>#DIV/0!</v>
      </c>
      <c r="K90" s="34" t="e">
        <f t="shared" si="23"/>
        <v>#DIV/0!</v>
      </c>
      <c r="L90" s="34" t="e">
        <f t="shared" si="23"/>
        <v>#DIV/0!</v>
      </c>
      <c r="M90" s="34" t="e">
        <f t="shared" si="23"/>
        <v>#DIV/0!</v>
      </c>
      <c r="N90" s="34" t="e">
        <f t="shared" si="23"/>
        <v>#DIV/0!</v>
      </c>
      <c r="O90" s="179"/>
    </row>
    <row r="91" spans="1:15" ht="15" customHeight="1">
      <c r="A91" s="173">
        <v>10</v>
      </c>
      <c r="B91" s="175"/>
      <c r="C91" s="46"/>
      <c r="D91" s="45"/>
      <c r="E91" s="34" t="e">
        <f aca="true" t="shared" si="24" ref="E91:N91">E106/E31</f>
        <v>#DIV/0!</v>
      </c>
      <c r="F91" s="34" t="e">
        <f t="shared" si="24"/>
        <v>#DIV/0!</v>
      </c>
      <c r="G91" s="34" t="e">
        <f t="shared" si="24"/>
        <v>#DIV/0!</v>
      </c>
      <c r="H91" s="34" t="e">
        <f t="shared" si="24"/>
        <v>#DIV/0!</v>
      </c>
      <c r="I91" s="34" t="e">
        <f t="shared" si="24"/>
        <v>#DIV/0!</v>
      </c>
      <c r="J91" s="34" t="e">
        <f t="shared" si="24"/>
        <v>#DIV/0!</v>
      </c>
      <c r="K91" s="34" t="e">
        <f t="shared" si="24"/>
        <v>#DIV/0!</v>
      </c>
      <c r="L91" s="34" t="e">
        <f t="shared" si="24"/>
        <v>#DIV/0!</v>
      </c>
      <c r="M91" s="34" t="e">
        <f t="shared" si="24"/>
        <v>#DIV/0!</v>
      </c>
      <c r="N91" s="34" t="e">
        <f t="shared" si="24"/>
        <v>#DIV/0!</v>
      </c>
      <c r="O91" s="32" t="s">
        <v>22</v>
      </c>
    </row>
    <row r="92" spans="1:15" ht="15" customHeight="1">
      <c r="A92" s="363" t="s">
        <v>2</v>
      </c>
      <c r="B92" s="363"/>
      <c r="C92" s="48"/>
      <c r="D92" s="45"/>
      <c r="E92" s="34" t="e">
        <f aca="true" t="shared" si="25" ref="E92:N92">E107/E32</f>
        <v>#DIV/0!</v>
      </c>
      <c r="F92" s="34" t="e">
        <f t="shared" si="25"/>
        <v>#DIV/0!</v>
      </c>
      <c r="G92" s="34" t="e">
        <f t="shared" si="25"/>
        <v>#DIV/0!</v>
      </c>
      <c r="H92" s="34" t="e">
        <f t="shared" si="25"/>
        <v>#DIV/0!</v>
      </c>
      <c r="I92" s="34" t="e">
        <f t="shared" si="25"/>
        <v>#DIV/0!</v>
      </c>
      <c r="J92" s="34" t="e">
        <f t="shared" si="25"/>
        <v>#DIV/0!</v>
      </c>
      <c r="K92" s="34" t="e">
        <f t="shared" si="25"/>
        <v>#DIV/0!</v>
      </c>
      <c r="L92" s="34" t="e">
        <f t="shared" si="25"/>
        <v>#DIV/0!</v>
      </c>
      <c r="M92" s="34" t="e">
        <f t="shared" si="25"/>
        <v>#DIV/0!</v>
      </c>
      <c r="N92" s="34" t="e">
        <f t="shared" si="25"/>
        <v>#DIV/0!</v>
      </c>
      <c r="O92" s="179"/>
    </row>
    <row r="93" spans="1:15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390" t="s">
        <v>9</v>
      </c>
    </row>
    <row r="94" spans="1:15" ht="15" customHeight="1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3"/>
      <c r="O94" s="390"/>
    </row>
    <row r="95" spans="1:15" ht="15" customHeight="1">
      <c r="A95" s="386" t="s">
        <v>0</v>
      </c>
      <c r="B95" s="388" t="s">
        <v>13</v>
      </c>
      <c r="C95" s="394" t="s">
        <v>20</v>
      </c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6"/>
      <c r="O95" s="179"/>
    </row>
    <row r="96" spans="1:15" ht="15" customHeight="1">
      <c r="A96" s="387"/>
      <c r="B96" s="389"/>
      <c r="C96" s="146">
        <v>2007</v>
      </c>
      <c r="D96" s="146">
        <v>2008</v>
      </c>
      <c r="E96" s="146">
        <v>2009</v>
      </c>
      <c r="F96" s="146">
        <v>2010</v>
      </c>
      <c r="G96" s="146">
        <v>2011</v>
      </c>
      <c r="H96" s="146">
        <v>2012</v>
      </c>
      <c r="I96" s="146">
        <v>2013</v>
      </c>
      <c r="J96" s="146">
        <v>2014</v>
      </c>
      <c r="K96" s="146">
        <v>2015</v>
      </c>
      <c r="L96" s="146">
        <v>2016</v>
      </c>
      <c r="M96" s="146">
        <v>2017</v>
      </c>
      <c r="N96" s="146">
        <v>2018</v>
      </c>
      <c r="O96" s="179"/>
    </row>
    <row r="97" spans="1:15" ht="15" customHeight="1">
      <c r="A97" s="154">
        <v>1</v>
      </c>
      <c r="B97" s="155" t="s">
        <v>78</v>
      </c>
      <c r="C97" s="42">
        <f aca="true" t="shared" si="26" ref="C97:D106">C82*C22</f>
        <v>0</v>
      </c>
      <c r="D97" s="42">
        <f t="shared" si="26"/>
        <v>0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179"/>
    </row>
    <row r="98" spans="1:15" ht="15" customHeight="1">
      <c r="A98" s="154">
        <v>2</v>
      </c>
      <c r="B98" s="159" t="s">
        <v>79</v>
      </c>
      <c r="C98" s="176">
        <f t="shared" si="26"/>
        <v>0</v>
      </c>
      <c r="D98" s="176">
        <f t="shared" si="26"/>
        <v>0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2"/>
    </row>
    <row r="99" spans="1:15" ht="15" customHeight="1">
      <c r="A99" s="154">
        <v>3</v>
      </c>
      <c r="B99" s="159" t="s">
        <v>80</v>
      </c>
      <c r="C99" s="176">
        <f t="shared" si="26"/>
        <v>0</v>
      </c>
      <c r="D99" s="176">
        <f t="shared" si="26"/>
        <v>0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0"/>
    </row>
    <row r="100" spans="1:15" ht="15" customHeight="1">
      <c r="A100" s="154">
        <v>4</v>
      </c>
      <c r="B100" s="155" t="s">
        <v>81</v>
      </c>
      <c r="C100" s="176">
        <f t="shared" si="26"/>
        <v>0</v>
      </c>
      <c r="D100" s="176">
        <f t="shared" si="26"/>
        <v>0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179"/>
    </row>
    <row r="101" spans="1:15" ht="15" customHeight="1">
      <c r="A101" s="154">
        <v>5</v>
      </c>
      <c r="B101" s="155" t="s">
        <v>82</v>
      </c>
      <c r="C101" s="176">
        <f t="shared" si="26"/>
        <v>0</v>
      </c>
      <c r="D101" s="176">
        <f t="shared" si="26"/>
        <v>0</v>
      </c>
      <c r="E101" s="177"/>
      <c r="F101" s="177"/>
      <c r="G101" s="177"/>
      <c r="H101" s="41"/>
      <c r="I101" s="41"/>
      <c r="J101" s="177"/>
      <c r="K101" s="177"/>
      <c r="L101" s="41"/>
      <c r="M101" s="41"/>
      <c r="N101" s="41"/>
      <c r="O101" s="179"/>
    </row>
    <row r="102" spans="1:15" ht="15" customHeight="1">
      <c r="A102" s="154">
        <v>6</v>
      </c>
      <c r="B102" s="159" t="s">
        <v>76</v>
      </c>
      <c r="C102" s="176">
        <f t="shared" si="26"/>
        <v>0</v>
      </c>
      <c r="D102" s="176">
        <f t="shared" si="26"/>
        <v>0</v>
      </c>
      <c r="E102" s="177"/>
      <c r="F102" s="177"/>
      <c r="G102" s="177"/>
      <c r="H102" s="41"/>
      <c r="I102" s="41"/>
      <c r="J102" s="177"/>
      <c r="K102" s="177"/>
      <c r="L102" s="41"/>
      <c r="M102" s="41"/>
      <c r="N102" s="41"/>
      <c r="O102" s="179"/>
    </row>
    <row r="103" spans="1:15" ht="24.75" customHeight="1">
      <c r="A103" s="154">
        <v>7</v>
      </c>
      <c r="B103" s="155" t="s">
        <v>77</v>
      </c>
      <c r="C103" s="176">
        <f t="shared" si="26"/>
        <v>0</v>
      </c>
      <c r="D103" s="176">
        <f t="shared" si="26"/>
        <v>0</v>
      </c>
      <c r="E103" s="178"/>
      <c r="F103" s="41"/>
      <c r="G103" s="41"/>
      <c r="H103" s="41"/>
      <c r="I103" s="41"/>
      <c r="J103" s="41"/>
      <c r="K103" s="41"/>
      <c r="L103" s="41"/>
      <c r="M103" s="41"/>
      <c r="N103" s="41"/>
      <c r="O103" s="179"/>
    </row>
    <row r="104" spans="1:15" ht="15" customHeight="1">
      <c r="A104" s="154">
        <v>8</v>
      </c>
      <c r="B104" s="155" t="s">
        <v>75</v>
      </c>
      <c r="C104" s="176">
        <f t="shared" si="26"/>
        <v>0</v>
      </c>
      <c r="D104" s="176">
        <f t="shared" si="26"/>
        <v>0</v>
      </c>
      <c r="E104" s="177"/>
      <c r="F104" s="177"/>
      <c r="G104" s="177"/>
      <c r="H104" s="41"/>
      <c r="I104" s="41"/>
      <c r="J104" s="177"/>
      <c r="K104" s="177"/>
      <c r="L104" s="41"/>
      <c r="M104" s="41"/>
      <c r="N104" s="41"/>
      <c r="O104" s="385"/>
    </row>
    <row r="105" spans="1:15" ht="15" customHeight="1">
      <c r="A105" s="154">
        <v>9</v>
      </c>
      <c r="B105" s="164"/>
      <c r="C105" s="176">
        <f t="shared" si="26"/>
        <v>0</v>
      </c>
      <c r="D105" s="176">
        <f t="shared" si="26"/>
        <v>0</v>
      </c>
      <c r="E105" s="177"/>
      <c r="F105" s="177"/>
      <c r="G105" s="177"/>
      <c r="H105" s="41"/>
      <c r="I105" s="41"/>
      <c r="J105" s="177"/>
      <c r="K105" s="177"/>
      <c r="L105" s="41"/>
      <c r="M105" s="41"/>
      <c r="N105" s="41"/>
      <c r="O105" s="385"/>
    </row>
    <row r="106" spans="1:15" ht="15" customHeight="1">
      <c r="A106" s="154">
        <v>10</v>
      </c>
      <c r="B106" s="165"/>
      <c r="C106" s="176">
        <f t="shared" si="26"/>
        <v>0</v>
      </c>
      <c r="D106" s="176">
        <f t="shared" si="26"/>
        <v>0</v>
      </c>
      <c r="E106" s="41"/>
      <c r="F106" s="177"/>
      <c r="G106" s="177"/>
      <c r="H106" s="41"/>
      <c r="I106" s="41"/>
      <c r="J106" s="177"/>
      <c r="K106" s="177"/>
      <c r="L106" s="41"/>
      <c r="M106" s="41"/>
      <c r="N106" s="41"/>
      <c r="O106" s="179"/>
    </row>
    <row r="107" spans="1:15" ht="15" customHeight="1">
      <c r="A107" s="387" t="s">
        <v>2</v>
      </c>
      <c r="B107" s="387"/>
      <c r="C107" s="28">
        <f aca="true" t="shared" si="27" ref="C107:M107">SUM(C97:C106)</f>
        <v>0</v>
      </c>
      <c r="D107" s="28">
        <f>SUM(D97:D106)</f>
        <v>0</v>
      </c>
      <c r="E107" s="28">
        <f t="shared" si="27"/>
        <v>0</v>
      </c>
      <c r="F107" s="28">
        <f t="shared" si="27"/>
        <v>0</v>
      </c>
      <c r="G107" s="28">
        <f t="shared" si="27"/>
        <v>0</v>
      </c>
      <c r="H107" s="28">
        <f t="shared" si="27"/>
        <v>0</v>
      </c>
      <c r="I107" s="28">
        <f t="shared" si="27"/>
        <v>0</v>
      </c>
      <c r="J107" s="28">
        <f t="shared" si="27"/>
        <v>0</v>
      </c>
      <c r="K107" s="28">
        <f t="shared" si="27"/>
        <v>0</v>
      </c>
      <c r="L107" s="28">
        <f t="shared" si="27"/>
        <v>0</v>
      </c>
      <c r="M107" s="28">
        <f t="shared" si="27"/>
        <v>0</v>
      </c>
      <c r="N107" s="28">
        <f>SUM(N97:N106)</f>
        <v>0</v>
      </c>
      <c r="O107" s="179"/>
    </row>
    <row r="108" spans="1:14" ht="15" customHeight="1">
      <c r="A108" s="19"/>
      <c r="B108" s="19"/>
      <c r="C108" s="20"/>
      <c r="D108" s="20"/>
      <c r="E108" s="20"/>
      <c r="F108" s="20"/>
      <c r="G108" s="20"/>
      <c r="H108" s="20"/>
      <c r="I108" s="21"/>
      <c r="J108" s="21"/>
      <c r="K108" s="21"/>
      <c r="L108" s="21"/>
      <c r="M108" s="12"/>
      <c r="N108" s="12"/>
    </row>
    <row r="109" spans="1:14" ht="15" customHeight="1">
      <c r="A109" s="19"/>
      <c r="B109" s="19"/>
      <c r="C109" s="20"/>
      <c r="D109" s="20"/>
      <c r="E109" s="20"/>
      <c r="F109" s="20"/>
      <c r="G109" s="20"/>
      <c r="H109" s="20"/>
      <c r="I109" s="21"/>
      <c r="J109" s="21"/>
      <c r="K109" s="21"/>
      <c r="L109" s="21"/>
      <c r="M109" s="12"/>
      <c r="N109" s="12"/>
    </row>
    <row r="110" spans="1:14" ht="15" customHeight="1">
      <c r="A110" s="19"/>
      <c r="B110" s="19"/>
      <c r="C110" s="20"/>
      <c r="D110" s="20"/>
      <c r="E110" s="20"/>
      <c r="F110" s="20"/>
      <c r="G110" s="20"/>
      <c r="H110" s="20"/>
      <c r="I110" s="21"/>
      <c r="J110" s="21"/>
      <c r="K110" s="21"/>
      <c r="L110" s="21"/>
      <c r="M110" s="12"/>
      <c r="N110" s="12"/>
    </row>
    <row r="111" spans="1:15" ht="15" customHeight="1">
      <c r="A111" s="367" t="s">
        <v>69</v>
      </c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2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44">
    <mergeCell ref="I1:K1"/>
    <mergeCell ref="L1:N1"/>
    <mergeCell ref="A2:M2"/>
    <mergeCell ref="M3:N3"/>
    <mergeCell ref="A4:N4"/>
    <mergeCell ref="A5:A6"/>
    <mergeCell ref="B5:B6"/>
    <mergeCell ref="C5:N5"/>
    <mergeCell ref="A17:B17"/>
    <mergeCell ref="A19:N19"/>
    <mergeCell ref="A20:A21"/>
    <mergeCell ref="B20:B21"/>
    <mergeCell ref="C20:N20"/>
    <mergeCell ref="A32:B32"/>
    <mergeCell ref="A34:N34"/>
    <mergeCell ref="A35:A36"/>
    <mergeCell ref="B35:B36"/>
    <mergeCell ref="C35:N35"/>
    <mergeCell ref="A47:B47"/>
    <mergeCell ref="A49:N49"/>
    <mergeCell ref="A50:A51"/>
    <mergeCell ref="B50:B51"/>
    <mergeCell ref="C50:N50"/>
    <mergeCell ref="A62:B62"/>
    <mergeCell ref="A64:N64"/>
    <mergeCell ref="A65:A66"/>
    <mergeCell ref="B65:B66"/>
    <mergeCell ref="C65:N65"/>
    <mergeCell ref="A77:B77"/>
    <mergeCell ref="A79:N79"/>
    <mergeCell ref="O79:O81"/>
    <mergeCell ref="A80:A81"/>
    <mergeCell ref="B80:B81"/>
    <mergeCell ref="C80:N80"/>
    <mergeCell ref="O104:O105"/>
    <mergeCell ref="A107:B107"/>
    <mergeCell ref="A111:N111"/>
    <mergeCell ref="O85:O88"/>
    <mergeCell ref="A92:B92"/>
    <mergeCell ref="O93:O94"/>
    <mergeCell ref="A94:N94"/>
    <mergeCell ref="A95:A96"/>
    <mergeCell ref="B95:B96"/>
    <mergeCell ref="C95:N9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0"/>
  <sheetViews>
    <sheetView zoomScalePageLayoutView="0" workbookViewId="0" topLeftCell="A1">
      <selection activeCell="J26" sqref="J25:J26"/>
    </sheetView>
  </sheetViews>
  <sheetFormatPr defaultColWidth="9.140625" defaultRowHeight="12.75"/>
  <cols>
    <col min="1" max="1" width="3.7109375" style="67" customWidth="1"/>
    <col min="2" max="2" width="48.421875" style="67" customWidth="1"/>
    <col min="3" max="11" width="10.28125" style="67" customWidth="1"/>
    <col min="12" max="16384" width="9.140625" style="67" customWidth="1"/>
  </cols>
  <sheetData>
    <row r="1" spans="9:11" ht="9.75" customHeight="1">
      <c r="I1" s="356"/>
      <c r="J1" s="356"/>
      <c r="K1" s="113"/>
    </row>
    <row r="2" spans="1:11" s="68" customFormat="1" ht="12.75" customHeight="1">
      <c r="A2" s="412" t="s">
        <v>35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ht="9.75" customHeight="1">
      <c r="A3" s="69"/>
      <c r="B3" s="70"/>
      <c r="C3" s="70"/>
      <c r="D3" s="70"/>
      <c r="E3" s="70"/>
      <c r="F3" s="70"/>
      <c r="G3" s="70"/>
      <c r="H3" s="70"/>
      <c r="I3" s="70"/>
      <c r="J3" s="71"/>
      <c r="K3" s="72" t="s">
        <v>70</v>
      </c>
    </row>
    <row r="4" spans="1:11" ht="73.5" customHeight="1">
      <c r="A4" s="73" t="s">
        <v>36</v>
      </c>
      <c r="B4" s="73" t="s">
        <v>37</v>
      </c>
      <c r="C4" s="74"/>
      <c r="D4" s="74"/>
      <c r="E4" s="74"/>
      <c r="F4" s="74"/>
      <c r="G4" s="74"/>
      <c r="H4" s="74"/>
      <c r="I4" s="74"/>
      <c r="J4" s="75"/>
      <c r="K4" s="75"/>
    </row>
    <row r="5" spans="1:11" ht="9.75" customHeight="1">
      <c r="A5" s="76"/>
      <c r="B5" s="76"/>
      <c r="C5" s="77" t="s">
        <v>71</v>
      </c>
      <c r="D5" s="77" t="s">
        <v>71</v>
      </c>
      <c r="E5" s="77" t="s">
        <v>71</v>
      </c>
      <c r="F5" s="77" t="s">
        <v>71</v>
      </c>
      <c r="G5" s="77" t="s">
        <v>71</v>
      </c>
      <c r="H5" s="77" t="s">
        <v>71</v>
      </c>
      <c r="I5" s="77" t="s">
        <v>71</v>
      </c>
      <c r="J5" s="77" t="s">
        <v>71</v>
      </c>
      <c r="K5" s="77" t="s">
        <v>71</v>
      </c>
    </row>
    <row r="6" spans="1:14" s="80" customFormat="1" ht="9.75" customHeight="1">
      <c r="A6" s="78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N6" s="81"/>
    </row>
    <row r="7" spans="1:11" ht="12.75" customHeight="1">
      <c r="A7" s="82">
        <v>1</v>
      </c>
      <c r="B7" s="83" t="s">
        <v>38</v>
      </c>
      <c r="C7" s="84"/>
      <c r="D7" s="84"/>
      <c r="E7" s="84"/>
      <c r="F7" s="84"/>
      <c r="G7" s="84"/>
      <c r="H7" s="84"/>
      <c r="I7" s="85"/>
      <c r="J7" s="86"/>
      <c r="K7" s="85"/>
    </row>
    <row r="8" spans="1:11" ht="12.75" customHeight="1">
      <c r="A8" s="87">
        <v>2</v>
      </c>
      <c r="B8" s="88" t="s">
        <v>39</v>
      </c>
      <c r="C8" s="89"/>
      <c r="D8" s="89"/>
      <c r="E8" s="89"/>
      <c r="F8" s="89"/>
      <c r="G8" s="89"/>
      <c r="H8" s="89"/>
      <c r="I8" s="90"/>
      <c r="J8" s="91"/>
      <c r="K8" s="90"/>
    </row>
    <row r="9" spans="1:11" ht="12.75" customHeight="1">
      <c r="A9" s="87">
        <v>3</v>
      </c>
      <c r="B9" s="92" t="s">
        <v>40</v>
      </c>
      <c r="C9" s="89"/>
      <c r="D9" s="89"/>
      <c r="E9" s="89"/>
      <c r="F9" s="89"/>
      <c r="G9" s="89"/>
      <c r="H9" s="89"/>
      <c r="I9" s="90"/>
      <c r="J9" s="91"/>
      <c r="K9" s="90"/>
    </row>
    <row r="10" spans="1:11" ht="12.75" customHeight="1">
      <c r="A10" s="87">
        <v>4</v>
      </c>
      <c r="B10" s="92" t="s">
        <v>41</v>
      </c>
      <c r="C10" s="89"/>
      <c r="D10" s="89"/>
      <c r="E10" s="89"/>
      <c r="F10" s="89"/>
      <c r="G10" s="93"/>
      <c r="H10" s="93"/>
      <c r="I10" s="90"/>
      <c r="J10" s="91"/>
      <c r="K10" s="90"/>
    </row>
    <row r="11" spans="1:11" ht="12.75" customHeight="1">
      <c r="A11" s="87">
        <v>5</v>
      </c>
      <c r="B11" s="88" t="s">
        <v>42</v>
      </c>
      <c r="C11" s="89"/>
      <c r="D11" s="89"/>
      <c r="E11" s="89"/>
      <c r="F11" s="89"/>
      <c r="G11" s="89"/>
      <c r="H11" s="89"/>
      <c r="I11" s="90"/>
      <c r="J11" s="91"/>
      <c r="K11" s="90"/>
    </row>
    <row r="12" spans="1:11" ht="12.75" customHeight="1">
      <c r="A12" s="87">
        <v>6</v>
      </c>
      <c r="B12" s="88" t="s">
        <v>43</v>
      </c>
      <c r="C12" s="89"/>
      <c r="D12" s="89"/>
      <c r="E12" s="89"/>
      <c r="F12" s="89"/>
      <c r="G12" s="89"/>
      <c r="H12" s="89"/>
      <c r="I12" s="90"/>
      <c r="J12" s="91"/>
      <c r="K12" s="90"/>
    </row>
    <row r="13" spans="1:11" ht="12.75" customHeight="1">
      <c r="A13" s="87">
        <v>7</v>
      </c>
      <c r="B13" s="92" t="s">
        <v>44</v>
      </c>
      <c r="C13" s="89"/>
      <c r="D13" s="89"/>
      <c r="E13" s="89"/>
      <c r="F13" s="89"/>
      <c r="G13" s="89"/>
      <c r="H13" s="89"/>
      <c r="I13" s="90"/>
      <c r="J13" s="91"/>
      <c r="K13" s="90"/>
    </row>
    <row r="14" spans="1:11" ht="12.75" customHeight="1">
      <c r="A14" s="87">
        <v>8</v>
      </c>
      <c r="B14" s="92" t="s">
        <v>45</v>
      </c>
      <c r="C14" s="94"/>
      <c r="D14" s="94"/>
      <c r="E14" s="94"/>
      <c r="F14" s="94"/>
      <c r="G14" s="94"/>
      <c r="H14" s="95"/>
      <c r="I14" s="96"/>
      <c r="J14" s="91"/>
      <c r="K14" s="96"/>
    </row>
    <row r="15" spans="1:11" ht="12.75" customHeight="1">
      <c r="A15" s="87">
        <v>9</v>
      </c>
      <c r="B15" s="88" t="s">
        <v>46</v>
      </c>
      <c r="C15" s="89"/>
      <c r="D15" s="89"/>
      <c r="E15" s="89"/>
      <c r="F15" s="89"/>
      <c r="G15" s="89"/>
      <c r="H15" s="89"/>
      <c r="I15" s="90"/>
      <c r="J15" s="91"/>
      <c r="K15" s="90"/>
    </row>
    <row r="16" spans="1:11" ht="24.75" customHeight="1">
      <c r="A16" s="87">
        <v>10</v>
      </c>
      <c r="B16" s="88" t="s">
        <v>47</v>
      </c>
      <c r="C16" s="89"/>
      <c r="D16" s="89"/>
      <c r="E16" s="89"/>
      <c r="F16" s="89"/>
      <c r="G16" s="89"/>
      <c r="H16" s="89"/>
      <c r="I16" s="90"/>
      <c r="J16" s="91"/>
      <c r="K16" s="90"/>
    </row>
    <row r="17" spans="1:11" ht="12.75" customHeight="1">
      <c r="A17" s="87">
        <v>11</v>
      </c>
      <c r="B17" s="88" t="s">
        <v>48</v>
      </c>
      <c r="C17" s="89"/>
      <c r="D17" s="89"/>
      <c r="E17" s="89"/>
      <c r="F17" s="89"/>
      <c r="G17" s="89"/>
      <c r="H17" s="89"/>
      <c r="I17" s="90"/>
      <c r="J17" s="91"/>
      <c r="K17" s="90"/>
    </row>
    <row r="18" spans="1:11" ht="12.75" customHeight="1">
      <c r="A18" s="87">
        <v>12</v>
      </c>
      <c r="B18" s="88" t="s">
        <v>49</v>
      </c>
      <c r="C18" s="89"/>
      <c r="D18" s="89"/>
      <c r="E18" s="89"/>
      <c r="F18" s="89"/>
      <c r="G18" s="89"/>
      <c r="H18" s="89"/>
      <c r="I18" s="90"/>
      <c r="J18" s="91"/>
      <c r="K18" s="90"/>
    </row>
    <row r="19" spans="1:11" ht="12.75" customHeight="1">
      <c r="A19" s="87">
        <v>13</v>
      </c>
      <c r="B19" s="88" t="s">
        <v>50</v>
      </c>
      <c r="C19" s="89"/>
      <c r="D19" s="89"/>
      <c r="E19" s="89"/>
      <c r="F19" s="89"/>
      <c r="G19" s="89"/>
      <c r="H19" s="89"/>
      <c r="I19" s="90"/>
      <c r="J19" s="91"/>
      <c r="K19" s="90"/>
    </row>
    <row r="20" spans="1:11" ht="12.75" customHeight="1">
      <c r="A20" s="87">
        <v>14</v>
      </c>
      <c r="B20" s="88" t="s">
        <v>51</v>
      </c>
      <c r="C20" s="89"/>
      <c r="D20" s="97"/>
      <c r="E20" s="97"/>
      <c r="F20" s="97"/>
      <c r="G20" s="97"/>
      <c r="H20" s="97"/>
      <c r="I20" s="98"/>
      <c r="J20" s="91"/>
      <c r="K20" s="90"/>
    </row>
    <row r="21" spans="1:11" ht="24.75" customHeight="1">
      <c r="A21" s="87">
        <v>15</v>
      </c>
      <c r="B21" s="88" t="s">
        <v>52</v>
      </c>
      <c r="C21" s="89"/>
      <c r="D21" s="89"/>
      <c r="E21" s="89"/>
      <c r="F21" s="89"/>
      <c r="G21" s="89"/>
      <c r="H21" s="97"/>
      <c r="I21" s="98"/>
      <c r="J21" s="91"/>
      <c r="K21" s="90"/>
    </row>
    <row r="22" spans="1:11" ht="24.75" customHeight="1">
      <c r="A22" s="87">
        <v>16</v>
      </c>
      <c r="B22" s="88" t="s">
        <v>53</v>
      </c>
      <c r="C22" s="89"/>
      <c r="D22" s="89"/>
      <c r="E22" s="89"/>
      <c r="F22" s="89"/>
      <c r="G22" s="89"/>
      <c r="H22" s="89"/>
      <c r="I22" s="90"/>
      <c r="J22" s="91"/>
      <c r="K22" s="90"/>
    </row>
    <row r="23" spans="1:11" ht="12.75" customHeight="1">
      <c r="A23" s="87">
        <v>17</v>
      </c>
      <c r="B23" s="88" t="s">
        <v>54</v>
      </c>
      <c r="C23" s="89"/>
      <c r="D23" s="89"/>
      <c r="E23" s="89"/>
      <c r="F23" s="89"/>
      <c r="G23" s="89"/>
      <c r="H23" s="89"/>
      <c r="I23" s="90"/>
      <c r="J23" s="91"/>
      <c r="K23" s="90"/>
    </row>
    <row r="24" spans="1:11" ht="12.75" customHeight="1">
      <c r="A24" s="87">
        <v>18</v>
      </c>
      <c r="B24" s="88" t="s">
        <v>55</v>
      </c>
      <c r="C24" s="89"/>
      <c r="D24" s="89"/>
      <c r="E24" s="89"/>
      <c r="F24" s="89"/>
      <c r="G24" s="89"/>
      <c r="H24" s="89"/>
      <c r="I24" s="90"/>
      <c r="J24" s="91"/>
      <c r="K24" s="90"/>
    </row>
    <row r="25" spans="1:11" ht="12.75" customHeight="1">
      <c r="A25" s="87">
        <v>19</v>
      </c>
      <c r="B25" s="88" t="s">
        <v>56</v>
      </c>
      <c r="C25" s="89"/>
      <c r="D25" s="89"/>
      <c r="E25" s="89"/>
      <c r="F25" s="89"/>
      <c r="G25" s="93"/>
      <c r="H25" s="93"/>
      <c r="I25" s="90"/>
      <c r="J25" s="91"/>
      <c r="K25" s="90"/>
    </row>
    <row r="26" spans="1:11" ht="12.75" customHeight="1">
      <c r="A26" s="87">
        <v>20</v>
      </c>
      <c r="B26" s="88" t="s">
        <v>57</v>
      </c>
      <c r="C26" s="89"/>
      <c r="D26" s="89"/>
      <c r="E26" s="89"/>
      <c r="F26" s="89"/>
      <c r="G26" s="89"/>
      <c r="H26" s="89"/>
      <c r="I26" s="90"/>
      <c r="J26" s="91"/>
      <c r="K26" s="90"/>
    </row>
    <row r="27" spans="1:11" ht="12.75" customHeight="1">
      <c r="A27" s="87">
        <v>21</v>
      </c>
      <c r="B27" s="88" t="s">
        <v>58</v>
      </c>
      <c r="C27" s="89"/>
      <c r="D27" s="89"/>
      <c r="E27" s="89"/>
      <c r="F27" s="89"/>
      <c r="G27" s="89"/>
      <c r="H27" s="89"/>
      <c r="I27" s="90"/>
      <c r="J27" s="91"/>
      <c r="K27" s="90"/>
    </row>
    <row r="28" spans="1:11" ht="12.75" customHeight="1">
      <c r="A28" s="87">
        <v>22</v>
      </c>
      <c r="B28" s="88" t="s">
        <v>59</v>
      </c>
      <c r="C28" s="89"/>
      <c r="D28" s="89"/>
      <c r="E28" s="89"/>
      <c r="F28" s="89"/>
      <c r="G28" s="89"/>
      <c r="H28" s="89"/>
      <c r="I28" s="90"/>
      <c r="J28" s="91"/>
      <c r="K28" s="90"/>
    </row>
    <row r="29" spans="1:11" ht="24.75" customHeight="1">
      <c r="A29" s="87">
        <v>23</v>
      </c>
      <c r="B29" s="88" t="s">
        <v>60</v>
      </c>
      <c r="C29" s="89"/>
      <c r="D29" s="89"/>
      <c r="E29" s="89"/>
      <c r="F29" s="89"/>
      <c r="G29" s="89"/>
      <c r="H29" s="89"/>
      <c r="I29" s="90"/>
      <c r="J29" s="91"/>
      <c r="K29" s="90"/>
    </row>
    <row r="30" spans="1:11" ht="24.75" customHeight="1">
      <c r="A30" s="87">
        <v>24</v>
      </c>
      <c r="B30" s="88" t="s">
        <v>61</v>
      </c>
      <c r="C30" s="89"/>
      <c r="D30" s="89"/>
      <c r="E30" s="89"/>
      <c r="F30" s="89"/>
      <c r="G30" s="89"/>
      <c r="H30" s="89"/>
      <c r="I30" s="90"/>
      <c r="J30" s="91"/>
      <c r="K30" s="90"/>
    </row>
    <row r="31" spans="1:11" ht="12.75" customHeight="1">
      <c r="A31" s="87">
        <v>25</v>
      </c>
      <c r="B31" s="88" t="s">
        <v>62</v>
      </c>
      <c r="C31" s="89"/>
      <c r="D31" s="89"/>
      <c r="E31" s="89"/>
      <c r="F31" s="89"/>
      <c r="G31" s="94"/>
      <c r="H31" s="94"/>
      <c r="I31" s="96"/>
      <c r="J31" s="91"/>
      <c r="K31" s="96"/>
    </row>
    <row r="32" spans="1:11" ht="12.75" customHeight="1">
      <c r="A32" s="87">
        <v>26</v>
      </c>
      <c r="B32" s="88" t="s">
        <v>63</v>
      </c>
      <c r="C32" s="94"/>
      <c r="D32" s="94"/>
      <c r="E32" s="94"/>
      <c r="F32" s="94"/>
      <c r="G32" s="94"/>
      <c r="H32" s="94"/>
      <c r="I32" s="96"/>
      <c r="J32" s="91"/>
      <c r="K32" s="96"/>
    </row>
    <row r="33" spans="1:11" ht="12.75" customHeight="1">
      <c r="A33" s="87">
        <v>27</v>
      </c>
      <c r="B33" s="88" t="s">
        <v>64</v>
      </c>
      <c r="C33" s="89"/>
      <c r="D33" s="89"/>
      <c r="E33" s="89"/>
      <c r="F33" s="89"/>
      <c r="G33" s="94"/>
      <c r="H33" s="94"/>
      <c r="I33" s="96"/>
      <c r="J33" s="91"/>
      <c r="K33" s="96"/>
    </row>
    <row r="34" spans="1:11" ht="12.75" customHeight="1">
      <c r="A34" s="87">
        <v>28</v>
      </c>
      <c r="B34" s="99" t="s">
        <v>65</v>
      </c>
      <c r="C34" s="94"/>
      <c r="D34" s="94"/>
      <c r="E34" s="94"/>
      <c r="F34" s="94"/>
      <c r="G34" s="94"/>
      <c r="H34" s="94"/>
      <c r="I34" s="96"/>
      <c r="J34" s="91"/>
      <c r="K34" s="96"/>
    </row>
    <row r="35" spans="1:11" ht="12.75" customHeight="1">
      <c r="A35" s="100">
        <v>29</v>
      </c>
      <c r="B35" s="101" t="s">
        <v>66</v>
      </c>
      <c r="C35" s="89"/>
      <c r="D35" s="102"/>
      <c r="E35" s="102"/>
      <c r="F35" s="102"/>
      <c r="G35" s="103"/>
      <c r="H35" s="103"/>
      <c r="I35" s="104"/>
      <c r="J35" s="105"/>
      <c r="K35" s="104"/>
    </row>
    <row r="36" spans="1:11" s="107" customFormat="1" ht="15" customHeight="1">
      <c r="A36" s="413" t="s">
        <v>67</v>
      </c>
      <c r="B36" s="413"/>
      <c r="C36" s="106">
        <f aca="true" t="shared" si="0" ref="C36:K36">SUM(C7:C35)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06">
        <f t="shared" si="0"/>
        <v>0</v>
      </c>
      <c r="J36" s="106">
        <f t="shared" si="0"/>
        <v>0</v>
      </c>
      <c r="K36" s="106">
        <f t="shared" si="0"/>
        <v>0</v>
      </c>
    </row>
    <row r="37" spans="1:10" ht="12.75" customHeight="1">
      <c r="A37" s="108" t="s">
        <v>30</v>
      </c>
      <c r="B37" s="109" t="s">
        <v>68</v>
      </c>
      <c r="C37" s="110"/>
      <c r="D37" s="110"/>
      <c r="E37" s="110"/>
      <c r="F37" s="111" t="s">
        <v>69</v>
      </c>
      <c r="G37" s="110"/>
      <c r="H37" s="112"/>
      <c r="I37" s="110"/>
      <c r="J37" s="110"/>
    </row>
    <row r="38" spans="1:10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ht="12.75" customHeight="1"/>
    <row r="42" ht="12.75" customHeight="1"/>
    <row r="43" ht="12.75" customHeight="1"/>
    <row r="44" ht="12.75" customHeight="1"/>
  </sheetData>
  <sheetProtection/>
  <mergeCells count="3">
    <mergeCell ref="I1:J1"/>
    <mergeCell ref="A2:K2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34">
      <selection activeCell="C1" sqref="C1:C16384"/>
    </sheetView>
  </sheetViews>
  <sheetFormatPr defaultColWidth="9.140625" defaultRowHeight="12.75"/>
  <cols>
    <col min="1" max="1" width="3.7109375" style="67" customWidth="1"/>
    <col min="2" max="2" width="48.421875" style="67" customWidth="1"/>
    <col min="3" max="10" width="10.7109375" style="67" customWidth="1"/>
    <col min="11" max="16384" width="9.140625" style="67" customWidth="1"/>
  </cols>
  <sheetData>
    <row r="1" spans="9:10" ht="12.75" customHeight="1">
      <c r="I1" s="356"/>
      <c r="J1" s="356"/>
    </row>
    <row r="2" spans="1:10" s="68" customFormat="1" ht="12.75" customHeight="1">
      <c r="A2" s="352" t="s">
        <v>168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.75" customHeight="1">
      <c r="A3" s="69"/>
      <c r="B3" s="70"/>
      <c r="C3" s="70"/>
      <c r="D3" s="70"/>
      <c r="E3" s="70"/>
      <c r="F3" s="70"/>
      <c r="G3" s="70"/>
      <c r="H3" s="70"/>
      <c r="I3" s="70"/>
      <c r="J3" s="72" t="s">
        <v>70</v>
      </c>
    </row>
    <row r="4" spans="1:10" ht="73.5" customHeight="1">
      <c r="A4" s="114" t="s">
        <v>36</v>
      </c>
      <c r="B4" s="115" t="s">
        <v>37</v>
      </c>
      <c r="C4" s="277" t="s">
        <v>7</v>
      </c>
      <c r="D4" s="278" t="s">
        <v>165</v>
      </c>
      <c r="E4" s="278" t="s">
        <v>166</v>
      </c>
      <c r="F4" s="278" t="s">
        <v>20</v>
      </c>
      <c r="G4" s="278" t="s">
        <v>74</v>
      </c>
      <c r="H4" s="278" t="s">
        <v>8</v>
      </c>
      <c r="I4" s="278" t="s">
        <v>167</v>
      </c>
      <c r="J4" s="279" t="s">
        <v>9</v>
      </c>
    </row>
    <row r="5" spans="1:10" ht="9.75" customHeight="1">
      <c r="A5" s="116"/>
      <c r="B5" s="117"/>
      <c r="C5" s="118" t="s">
        <v>143</v>
      </c>
      <c r="D5" s="118" t="s">
        <v>143</v>
      </c>
      <c r="E5" s="118" t="s">
        <v>143</v>
      </c>
      <c r="F5" s="118" t="s">
        <v>143</v>
      </c>
      <c r="G5" s="118" t="s">
        <v>143</v>
      </c>
      <c r="H5" s="118" t="s">
        <v>143</v>
      </c>
      <c r="I5" s="118" t="s">
        <v>143</v>
      </c>
      <c r="J5" s="119" t="s">
        <v>143</v>
      </c>
    </row>
    <row r="6" spans="1:13" s="80" customFormat="1" ht="9.75" customHeight="1">
      <c r="A6" s="120">
        <v>0</v>
      </c>
      <c r="B6" s="121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3">
        <v>9</v>
      </c>
      <c r="K6" s="147"/>
      <c r="L6" s="147"/>
      <c r="M6" s="147"/>
    </row>
    <row r="7" spans="1:13" s="80" customFormat="1" ht="12.75" customHeight="1">
      <c r="A7" s="353" t="s">
        <v>1</v>
      </c>
      <c r="B7" s="354"/>
      <c r="C7" s="354"/>
      <c r="D7" s="354"/>
      <c r="E7" s="354"/>
      <c r="F7" s="354"/>
      <c r="G7" s="354"/>
      <c r="H7" s="354"/>
      <c r="I7" s="354"/>
      <c r="J7" s="355"/>
      <c r="K7" s="280"/>
      <c r="L7" s="280"/>
      <c r="M7" s="280"/>
    </row>
    <row r="8" spans="1:13" ht="12.75" customHeight="1">
      <c r="A8" s="124">
        <v>1</v>
      </c>
      <c r="B8" s="125" t="s">
        <v>78</v>
      </c>
      <c r="C8" s="209"/>
      <c r="D8" s="209"/>
      <c r="E8" s="209"/>
      <c r="F8" s="209"/>
      <c r="G8" s="209"/>
      <c r="H8" s="209"/>
      <c r="I8" s="203" t="e">
        <f aca="true" t="shared" si="0" ref="I8:I18">D8/E8*100</f>
        <v>#DIV/0!</v>
      </c>
      <c r="J8" s="207" t="e">
        <f aca="true" t="shared" si="1" ref="J8:J18">F8/D8</f>
        <v>#DIV/0!</v>
      </c>
      <c r="K8" s="107"/>
      <c r="L8" s="107"/>
      <c r="M8" s="107"/>
    </row>
    <row r="9" spans="1:10" ht="12.75" customHeight="1">
      <c r="A9" s="127">
        <v>2</v>
      </c>
      <c r="B9" s="128" t="s">
        <v>79</v>
      </c>
      <c r="C9" s="132"/>
      <c r="D9" s="132"/>
      <c r="E9" s="132"/>
      <c r="F9" s="132"/>
      <c r="G9" s="132"/>
      <c r="H9" s="132"/>
      <c r="I9" s="203" t="e">
        <f t="shared" si="0"/>
        <v>#DIV/0!</v>
      </c>
      <c r="J9" s="208" t="e">
        <f t="shared" si="1"/>
        <v>#DIV/0!</v>
      </c>
    </row>
    <row r="10" spans="1:10" ht="12.75" customHeight="1">
      <c r="A10" s="127">
        <v>3</v>
      </c>
      <c r="B10" s="128" t="s">
        <v>80</v>
      </c>
      <c r="C10" s="132"/>
      <c r="D10" s="132"/>
      <c r="E10" s="132"/>
      <c r="F10" s="132"/>
      <c r="G10" s="133"/>
      <c r="H10" s="133"/>
      <c r="I10" s="203" t="e">
        <f t="shared" si="0"/>
        <v>#DIV/0!</v>
      </c>
      <c r="J10" s="208" t="e">
        <f t="shared" si="1"/>
        <v>#DIV/0!</v>
      </c>
    </row>
    <row r="11" spans="1:10" ht="12.75" customHeight="1">
      <c r="A11" s="127">
        <v>4</v>
      </c>
      <c r="B11" s="131" t="s">
        <v>81</v>
      </c>
      <c r="C11" s="132"/>
      <c r="D11" s="132"/>
      <c r="E11" s="132"/>
      <c r="F11" s="132"/>
      <c r="G11" s="132"/>
      <c r="H11" s="132"/>
      <c r="I11" s="203" t="e">
        <f t="shared" si="0"/>
        <v>#DIV/0!</v>
      </c>
      <c r="J11" s="208" t="e">
        <f t="shared" si="1"/>
        <v>#DIV/0!</v>
      </c>
    </row>
    <row r="12" spans="1:10" ht="12.75" customHeight="1">
      <c r="A12" s="127">
        <v>5</v>
      </c>
      <c r="B12" s="131" t="s">
        <v>82</v>
      </c>
      <c r="C12" s="132"/>
      <c r="D12" s="132"/>
      <c r="E12" s="132"/>
      <c r="F12" s="132"/>
      <c r="G12" s="132"/>
      <c r="H12" s="132"/>
      <c r="I12" s="203" t="e">
        <f t="shared" si="0"/>
        <v>#DIV/0!</v>
      </c>
      <c r="J12" s="208" t="e">
        <f t="shared" si="1"/>
        <v>#DIV/0!</v>
      </c>
    </row>
    <row r="13" spans="1:10" ht="12.75" customHeight="1">
      <c r="A13" s="127">
        <v>6</v>
      </c>
      <c r="B13" s="128" t="s">
        <v>76</v>
      </c>
      <c r="C13" s="132"/>
      <c r="D13" s="132"/>
      <c r="E13" s="132"/>
      <c r="F13" s="132"/>
      <c r="G13" s="132"/>
      <c r="H13" s="133"/>
      <c r="I13" s="203" t="e">
        <f t="shared" si="0"/>
        <v>#DIV/0!</v>
      </c>
      <c r="J13" s="208" t="e">
        <f t="shared" si="1"/>
        <v>#DIV/0!</v>
      </c>
    </row>
    <row r="14" spans="1:10" ht="24.75" customHeight="1">
      <c r="A14" s="127">
        <v>7</v>
      </c>
      <c r="B14" s="131" t="s">
        <v>77</v>
      </c>
      <c r="C14" s="132"/>
      <c r="D14" s="132"/>
      <c r="E14" s="132"/>
      <c r="F14" s="132"/>
      <c r="G14" s="132"/>
      <c r="H14" s="205"/>
      <c r="I14" s="203" t="e">
        <f t="shared" si="0"/>
        <v>#DIV/0!</v>
      </c>
      <c r="J14" s="208" t="e">
        <f t="shared" si="1"/>
        <v>#DIV/0!</v>
      </c>
    </row>
    <row r="15" spans="1:10" ht="12.75" customHeight="1">
      <c r="A15" s="127">
        <v>8</v>
      </c>
      <c r="B15" s="131" t="s">
        <v>75</v>
      </c>
      <c r="C15" s="132"/>
      <c r="D15" s="132"/>
      <c r="E15" s="132"/>
      <c r="F15" s="132"/>
      <c r="G15" s="132"/>
      <c r="H15" s="132"/>
      <c r="I15" s="204" t="e">
        <f t="shared" si="0"/>
        <v>#DIV/0!</v>
      </c>
      <c r="J15" s="208" t="e">
        <f t="shared" si="1"/>
        <v>#DIV/0!</v>
      </c>
    </row>
    <row r="16" spans="1:10" ht="12.75" customHeight="1">
      <c r="A16" s="127">
        <v>9</v>
      </c>
      <c r="B16" s="128" t="s">
        <v>150</v>
      </c>
      <c r="C16" s="132"/>
      <c r="D16" s="132"/>
      <c r="E16" s="132"/>
      <c r="F16" s="132"/>
      <c r="G16" s="132"/>
      <c r="H16" s="132"/>
      <c r="I16" s="204" t="e">
        <f t="shared" si="0"/>
        <v>#DIV/0!</v>
      </c>
      <c r="J16" s="208" t="e">
        <f t="shared" si="1"/>
        <v>#DIV/0!</v>
      </c>
    </row>
    <row r="17" spans="1:10" ht="12.75" customHeight="1">
      <c r="A17" s="135"/>
      <c r="B17" s="136"/>
      <c r="C17" s="132"/>
      <c r="D17" s="138"/>
      <c r="E17" s="138"/>
      <c r="F17" s="138"/>
      <c r="G17" s="138"/>
      <c r="H17" s="138"/>
      <c r="I17" s="204" t="e">
        <f t="shared" si="0"/>
        <v>#DIV/0!</v>
      </c>
      <c r="J17" s="208" t="e">
        <f t="shared" si="1"/>
        <v>#DIV/0!</v>
      </c>
    </row>
    <row r="18" spans="1:10" s="107" customFormat="1" ht="15" customHeight="1">
      <c r="A18" s="348" t="s">
        <v>67</v>
      </c>
      <c r="B18" s="349"/>
      <c r="C18" s="139">
        <f aca="true" t="shared" si="2" ref="C18:H18">SUM(C8:C17)</f>
        <v>0</v>
      </c>
      <c r="D18" s="139">
        <f t="shared" si="2"/>
        <v>0</v>
      </c>
      <c r="E18" s="139">
        <f t="shared" si="2"/>
        <v>0</v>
      </c>
      <c r="F18" s="139">
        <f t="shared" si="2"/>
        <v>0</v>
      </c>
      <c r="G18" s="139">
        <f t="shared" si="2"/>
        <v>0</v>
      </c>
      <c r="H18" s="139">
        <f t="shared" si="2"/>
        <v>0</v>
      </c>
      <c r="I18" s="206" t="e">
        <f t="shared" si="0"/>
        <v>#DIV/0!</v>
      </c>
      <c r="J18" s="212" t="e">
        <f t="shared" si="1"/>
        <v>#DIV/0!</v>
      </c>
    </row>
    <row r="19" spans="1:10" s="107" customFormat="1" ht="12.75" customHeight="1">
      <c r="A19" s="281"/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0" ht="73.5" customHeight="1">
      <c r="A20" s="114" t="s">
        <v>36</v>
      </c>
      <c r="B20" s="115" t="s">
        <v>37</v>
      </c>
      <c r="C20" s="277" t="s">
        <v>7</v>
      </c>
      <c r="D20" s="278" t="s">
        <v>165</v>
      </c>
      <c r="E20" s="278" t="s">
        <v>166</v>
      </c>
      <c r="F20" s="278" t="s">
        <v>20</v>
      </c>
      <c r="G20" s="278" t="s">
        <v>74</v>
      </c>
      <c r="H20" s="278" t="s">
        <v>8</v>
      </c>
      <c r="I20" s="278" t="s">
        <v>167</v>
      </c>
      <c r="J20" s="279" t="s">
        <v>9</v>
      </c>
    </row>
    <row r="21" spans="1:10" ht="9.75" customHeight="1">
      <c r="A21" s="116"/>
      <c r="B21" s="117"/>
      <c r="C21" s="118" t="s">
        <v>144</v>
      </c>
      <c r="D21" s="118" t="s">
        <v>144</v>
      </c>
      <c r="E21" s="118" t="s">
        <v>144</v>
      </c>
      <c r="F21" s="118" t="s">
        <v>144</v>
      </c>
      <c r="G21" s="118" t="s">
        <v>144</v>
      </c>
      <c r="H21" s="118" t="s">
        <v>144</v>
      </c>
      <c r="I21" s="118" t="s">
        <v>144</v>
      </c>
      <c r="J21" s="119" t="s">
        <v>144</v>
      </c>
    </row>
    <row r="22" spans="1:10" s="80" customFormat="1" ht="9.75" customHeight="1">
      <c r="A22" s="120">
        <v>0</v>
      </c>
      <c r="B22" s="121">
        <v>1</v>
      </c>
      <c r="C22" s="122">
        <v>2</v>
      </c>
      <c r="D22" s="122">
        <v>3</v>
      </c>
      <c r="E22" s="122">
        <v>4</v>
      </c>
      <c r="F22" s="122">
        <v>5</v>
      </c>
      <c r="G22" s="122">
        <v>6</v>
      </c>
      <c r="H22" s="122">
        <v>7</v>
      </c>
      <c r="I22" s="122">
        <v>8</v>
      </c>
      <c r="J22" s="123">
        <v>9</v>
      </c>
    </row>
    <row r="23" spans="1:10" s="80" customFormat="1" ht="12.75" customHeight="1">
      <c r="A23" s="353" t="s">
        <v>159</v>
      </c>
      <c r="B23" s="354"/>
      <c r="C23" s="354"/>
      <c r="D23" s="354"/>
      <c r="E23" s="354"/>
      <c r="F23" s="354"/>
      <c r="G23" s="354"/>
      <c r="H23" s="354"/>
      <c r="I23" s="354"/>
      <c r="J23" s="355"/>
    </row>
    <row r="24" spans="1:10" ht="12.75" customHeight="1">
      <c r="A24" s="124">
        <v>1</v>
      </c>
      <c r="B24" s="125" t="s">
        <v>78</v>
      </c>
      <c r="C24" s="209"/>
      <c r="D24" s="209"/>
      <c r="E24" s="209"/>
      <c r="F24" s="209"/>
      <c r="G24" s="209"/>
      <c r="H24" s="209"/>
      <c r="I24" s="203" t="e">
        <f aca="true" t="shared" si="3" ref="I24:I34">D24/E24*100</f>
        <v>#DIV/0!</v>
      </c>
      <c r="J24" s="210" t="e">
        <f aca="true" t="shared" si="4" ref="J24:J34">F24/D24</f>
        <v>#DIV/0!</v>
      </c>
    </row>
    <row r="25" spans="1:10" ht="12.75" customHeight="1">
      <c r="A25" s="127">
        <v>2</v>
      </c>
      <c r="B25" s="128" t="s">
        <v>79</v>
      </c>
      <c r="C25" s="132"/>
      <c r="D25" s="132"/>
      <c r="E25" s="132"/>
      <c r="F25" s="132"/>
      <c r="G25" s="132"/>
      <c r="H25" s="132"/>
      <c r="I25" s="203" t="e">
        <f t="shared" si="3"/>
        <v>#DIV/0!</v>
      </c>
      <c r="J25" s="211" t="e">
        <f t="shared" si="4"/>
        <v>#DIV/0!</v>
      </c>
    </row>
    <row r="26" spans="1:10" ht="12.75" customHeight="1">
      <c r="A26" s="127">
        <v>3</v>
      </c>
      <c r="B26" s="128" t="s">
        <v>80</v>
      </c>
      <c r="C26" s="132"/>
      <c r="D26" s="132"/>
      <c r="E26" s="132"/>
      <c r="F26" s="132"/>
      <c r="G26" s="133"/>
      <c r="H26" s="133"/>
      <c r="I26" s="203" t="e">
        <f t="shared" si="3"/>
        <v>#DIV/0!</v>
      </c>
      <c r="J26" s="211" t="e">
        <f t="shared" si="4"/>
        <v>#DIV/0!</v>
      </c>
    </row>
    <row r="27" spans="1:10" ht="12.75" customHeight="1">
      <c r="A27" s="127">
        <v>4</v>
      </c>
      <c r="B27" s="131" t="s">
        <v>81</v>
      </c>
      <c r="C27" s="132"/>
      <c r="D27" s="132"/>
      <c r="E27" s="132"/>
      <c r="F27" s="132"/>
      <c r="G27" s="132"/>
      <c r="H27" s="132"/>
      <c r="I27" s="203" t="e">
        <f t="shared" si="3"/>
        <v>#DIV/0!</v>
      </c>
      <c r="J27" s="211" t="e">
        <f t="shared" si="4"/>
        <v>#DIV/0!</v>
      </c>
    </row>
    <row r="28" spans="1:10" ht="12.75" customHeight="1">
      <c r="A28" s="127">
        <v>5</v>
      </c>
      <c r="B28" s="131" t="s">
        <v>82</v>
      </c>
      <c r="C28" s="132"/>
      <c r="D28" s="132"/>
      <c r="E28" s="132"/>
      <c r="F28" s="132"/>
      <c r="G28" s="132"/>
      <c r="H28" s="132"/>
      <c r="I28" s="203" t="e">
        <f t="shared" si="3"/>
        <v>#DIV/0!</v>
      </c>
      <c r="J28" s="211" t="e">
        <f t="shared" si="4"/>
        <v>#DIV/0!</v>
      </c>
    </row>
    <row r="29" spans="1:10" ht="12.75" customHeight="1">
      <c r="A29" s="127">
        <v>6</v>
      </c>
      <c r="B29" s="128" t="s">
        <v>76</v>
      </c>
      <c r="C29" s="132"/>
      <c r="D29" s="132"/>
      <c r="E29" s="132"/>
      <c r="F29" s="132"/>
      <c r="G29" s="132"/>
      <c r="H29" s="133"/>
      <c r="I29" s="203" t="e">
        <f t="shared" si="3"/>
        <v>#DIV/0!</v>
      </c>
      <c r="J29" s="211" t="e">
        <f t="shared" si="4"/>
        <v>#DIV/0!</v>
      </c>
    </row>
    <row r="30" spans="1:10" ht="24.75" customHeight="1">
      <c r="A30" s="127">
        <v>7</v>
      </c>
      <c r="B30" s="131" t="s">
        <v>77</v>
      </c>
      <c r="C30" s="132"/>
      <c r="D30" s="132"/>
      <c r="E30" s="132"/>
      <c r="F30" s="132"/>
      <c r="G30" s="132"/>
      <c r="H30" s="205"/>
      <c r="I30" s="203" t="e">
        <f t="shared" si="3"/>
        <v>#DIV/0!</v>
      </c>
      <c r="J30" s="211" t="e">
        <f t="shared" si="4"/>
        <v>#DIV/0!</v>
      </c>
    </row>
    <row r="31" spans="1:10" ht="12.75" customHeight="1">
      <c r="A31" s="127">
        <v>8</v>
      </c>
      <c r="B31" s="131" t="s">
        <v>75</v>
      </c>
      <c r="C31" s="132"/>
      <c r="D31" s="132"/>
      <c r="E31" s="132"/>
      <c r="F31" s="132"/>
      <c r="G31" s="132"/>
      <c r="H31" s="132"/>
      <c r="I31" s="203" t="e">
        <f t="shared" si="3"/>
        <v>#DIV/0!</v>
      </c>
      <c r="J31" s="211" t="e">
        <f t="shared" si="4"/>
        <v>#DIV/0!</v>
      </c>
    </row>
    <row r="32" spans="1:10" ht="12.75" customHeight="1">
      <c r="A32" s="127">
        <v>9</v>
      </c>
      <c r="B32" s="128" t="s">
        <v>150</v>
      </c>
      <c r="C32" s="132"/>
      <c r="D32" s="132"/>
      <c r="E32" s="132"/>
      <c r="F32" s="132"/>
      <c r="G32" s="132"/>
      <c r="H32" s="132"/>
      <c r="I32" s="203" t="e">
        <f t="shared" si="3"/>
        <v>#DIV/0!</v>
      </c>
      <c r="J32" s="211" t="e">
        <f t="shared" si="4"/>
        <v>#DIV/0!</v>
      </c>
    </row>
    <row r="33" spans="1:10" ht="12.75" customHeight="1">
      <c r="A33" s="135"/>
      <c r="B33" s="136"/>
      <c r="C33" s="132"/>
      <c r="D33" s="138"/>
      <c r="E33" s="138"/>
      <c r="F33" s="138"/>
      <c r="G33" s="138"/>
      <c r="H33" s="138"/>
      <c r="I33" s="203" t="e">
        <f t="shared" si="3"/>
        <v>#DIV/0!</v>
      </c>
      <c r="J33" s="211" t="e">
        <f t="shared" si="4"/>
        <v>#DIV/0!</v>
      </c>
    </row>
    <row r="34" spans="1:10" s="107" customFormat="1" ht="15" customHeight="1">
      <c r="A34" s="348" t="s">
        <v>67</v>
      </c>
      <c r="B34" s="349"/>
      <c r="C34" s="139">
        <f aca="true" t="shared" si="5" ref="C34:H34">SUM(C24:C33)</f>
        <v>0</v>
      </c>
      <c r="D34" s="139">
        <f t="shared" si="5"/>
        <v>0</v>
      </c>
      <c r="E34" s="139">
        <f t="shared" si="5"/>
        <v>0</v>
      </c>
      <c r="F34" s="139">
        <f t="shared" si="5"/>
        <v>0</v>
      </c>
      <c r="G34" s="139">
        <f t="shared" si="5"/>
        <v>0</v>
      </c>
      <c r="H34" s="139">
        <f t="shared" si="5"/>
        <v>0</v>
      </c>
      <c r="I34" s="206" t="e">
        <f t="shared" si="3"/>
        <v>#DIV/0!</v>
      </c>
      <c r="J34" s="212" t="e">
        <f t="shared" si="4"/>
        <v>#DIV/0!</v>
      </c>
    </row>
    <row r="35" ht="12.75" customHeight="1"/>
    <row r="36" ht="12.75" customHeight="1"/>
    <row r="37" spans="1:10" ht="12.75" customHeight="1">
      <c r="A37" s="352" t="s">
        <v>168</v>
      </c>
      <c r="B37" s="352"/>
      <c r="C37" s="352"/>
      <c r="D37" s="352"/>
      <c r="E37" s="352"/>
      <c r="F37" s="352"/>
      <c r="G37" s="352"/>
      <c r="H37" s="352"/>
      <c r="I37" s="352"/>
      <c r="J37" s="352"/>
    </row>
    <row r="38" spans="1:10" s="107" customFormat="1" ht="12.75" customHeight="1">
      <c r="A38" s="140"/>
      <c r="B38" s="141"/>
      <c r="C38" s="142"/>
      <c r="D38" s="142"/>
      <c r="E38" s="142"/>
      <c r="F38" s="142"/>
      <c r="G38" s="142"/>
      <c r="H38" s="142"/>
      <c r="I38" s="142"/>
      <c r="J38" s="72" t="s">
        <v>83</v>
      </c>
    </row>
    <row r="39" spans="1:10" ht="73.5" customHeight="1">
      <c r="A39" s="114" t="s">
        <v>36</v>
      </c>
      <c r="B39" s="115" t="s">
        <v>37</v>
      </c>
      <c r="C39" s="277" t="s">
        <v>7</v>
      </c>
      <c r="D39" s="278" t="s">
        <v>165</v>
      </c>
      <c r="E39" s="278" t="s">
        <v>166</v>
      </c>
      <c r="F39" s="278" t="s">
        <v>20</v>
      </c>
      <c r="G39" s="278" t="s">
        <v>74</v>
      </c>
      <c r="H39" s="278" t="s">
        <v>8</v>
      </c>
      <c r="I39" s="278" t="s">
        <v>167</v>
      </c>
      <c r="J39" s="279" t="s">
        <v>9</v>
      </c>
    </row>
    <row r="40" spans="1:10" ht="9.75" customHeight="1">
      <c r="A40" s="116"/>
      <c r="B40" s="117"/>
      <c r="C40" s="118" t="s">
        <v>145</v>
      </c>
      <c r="D40" s="118" t="s">
        <v>145</v>
      </c>
      <c r="E40" s="118" t="s">
        <v>145</v>
      </c>
      <c r="F40" s="118" t="s">
        <v>145</v>
      </c>
      <c r="G40" s="118" t="s">
        <v>145</v>
      </c>
      <c r="H40" s="118" t="s">
        <v>145</v>
      </c>
      <c r="I40" s="118" t="s">
        <v>145</v>
      </c>
      <c r="J40" s="119" t="s">
        <v>145</v>
      </c>
    </row>
    <row r="41" spans="1:10" s="80" customFormat="1" ht="9.75" customHeight="1">
      <c r="A41" s="120">
        <v>0</v>
      </c>
      <c r="B41" s="121">
        <v>1</v>
      </c>
      <c r="C41" s="122">
        <v>2</v>
      </c>
      <c r="D41" s="122">
        <v>3</v>
      </c>
      <c r="E41" s="122">
        <v>4</v>
      </c>
      <c r="F41" s="122">
        <v>5</v>
      </c>
      <c r="G41" s="122">
        <v>6</v>
      </c>
      <c r="H41" s="122">
        <v>7</v>
      </c>
      <c r="I41" s="122">
        <v>8</v>
      </c>
      <c r="J41" s="213">
        <v>9</v>
      </c>
    </row>
    <row r="42" spans="1:10" s="80" customFormat="1" ht="12.75" customHeight="1">
      <c r="A42" s="353" t="s">
        <v>4</v>
      </c>
      <c r="B42" s="354"/>
      <c r="C42" s="354"/>
      <c r="D42" s="354"/>
      <c r="E42" s="354"/>
      <c r="F42" s="354"/>
      <c r="G42" s="354"/>
      <c r="H42" s="354"/>
      <c r="I42" s="354"/>
      <c r="J42" s="355"/>
    </row>
    <row r="43" spans="1:10" ht="12.75" customHeight="1">
      <c r="A43" s="124">
        <v>1</v>
      </c>
      <c r="B43" s="125" t="s">
        <v>78</v>
      </c>
      <c r="C43" s="310">
        <v>863</v>
      </c>
      <c r="D43" s="311">
        <v>1049</v>
      </c>
      <c r="E43" s="307">
        <v>2780</v>
      </c>
      <c r="F43" s="307">
        <v>251760</v>
      </c>
      <c r="G43" s="307">
        <v>0</v>
      </c>
      <c r="H43" s="307">
        <v>1750</v>
      </c>
      <c r="I43" s="203">
        <f aca="true" t="shared" si="6" ref="I43:I53">D43/E43*100</f>
        <v>37.73381294964029</v>
      </c>
      <c r="J43" s="207">
        <f aca="true" t="shared" si="7" ref="J43:J53">F43/D43</f>
        <v>240</v>
      </c>
    </row>
    <row r="44" spans="1:10" ht="12.75" customHeight="1">
      <c r="A44" s="127">
        <v>2</v>
      </c>
      <c r="B44" s="128" t="s">
        <v>79</v>
      </c>
      <c r="C44" s="308">
        <v>97</v>
      </c>
      <c r="D44" s="308">
        <v>202</v>
      </c>
      <c r="E44" s="308">
        <v>961</v>
      </c>
      <c r="F44" s="308">
        <v>19798</v>
      </c>
      <c r="G44" s="308">
        <v>122</v>
      </c>
      <c r="H44" s="308">
        <v>235</v>
      </c>
      <c r="I44" s="203">
        <f t="shared" si="6"/>
        <v>21.019771071800207</v>
      </c>
      <c r="J44" s="208">
        <f t="shared" si="7"/>
        <v>98.00990099009901</v>
      </c>
    </row>
    <row r="45" spans="1:10" ht="12.75" customHeight="1">
      <c r="A45" s="127">
        <v>3</v>
      </c>
      <c r="B45" s="128" t="s">
        <v>80</v>
      </c>
      <c r="C45" s="308">
        <v>66</v>
      </c>
      <c r="D45" s="308">
        <v>212</v>
      </c>
      <c r="E45" s="308">
        <v>711</v>
      </c>
      <c r="F45" s="308">
        <v>13726</v>
      </c>
      <c r="G45" s="309">
        <v>24</v>
      </c>
      <c r="H45" s="309">
        <v>221</v>
      </c>
      <c r="I45" s="203">
        <f t="shared" si="6"/>
        <v>29.817158931082982</v>
      </c>
      <c r="J45" s="208">
        <f t="shared" si="7"/>
        <v>64.74528301886792</v>
      </c>
    </row>
    <row r="46" spans="1:10" ht="12.75" customHeight="1">
      <c r="A46" s="127">
        <v>4</v>
      </c>
      <c r="B46" s="131" t="s">
        <v>81</v>
      </c>
      <c r="C46" s="308">
        <v>4</v>
      </c>
      <c r="D46" s="308">
        <v>73</v>
      </c>
      <c r="E46" s="308">
        <v>476</v>
      </c>
      <c r="F46" s="308">
        <v>3555</v>
      </c>
      <c r="G46" s="308">
        <v>0</v>
      </c>
      <c r="H46" s="308">
        <v>55</v>
      </c>
      <c r="I46" s="203">
        <f t="shared" si="6"/>
        <v>15.336134453781513</v>
      </c>
      <c r="J46" s="208">
        <f t="shared" si="7"/>
        <v>48.6986301369863</v>
      </c>
    </row>
    <row r="47" spans="1:10" ht="12.75" customHeight="1">
      <c r="A47" s="127">
        <v>5</v>
      </c>
      <c r="B47" s="131" t="s">
        <v>82</v>
      </c>
      <c r="C47" s="308">
        <v>816</v>
      </c>
      <c r="D47" s="308">
        <v>791</v>
      </c>
      <c r="E47" s="308">
        <v>1871</v>
      </c>
      <c r="F47" s="308">
        <v>57382</v>
      </c>
      <c r="G47" s="308">
        <v>84</v>
      </c>
      <c r="H47" s="308">
        <v>1348</v>
      </c>
      <c r="I47" s="204">
        <f t="shared" si="6"/>
        <v>42.27685729556387</v>
      </c>
      <c r="J47" s="208">
        <f t="shared" si="7"/>
        <v>72.54361567635904</v>
      </c>
    </row>
    <row r="48" spans="1:10" ht="12.75" customHeight="1">
      <c r="A48" s="127">
        <v>6</v>
      </c>
      <c r="B48" s="128" t="s">
        <v>76</v>
      </c>
      <c r="C48" s="308">
        <v>7</v>
      </c>
      <c r="D48" s="308">
        <v>66</v>
      </c>
      <c r="E48" s="308">
        <v>723</v>
      </c>
      <c r="F48" s="308">
        <v>3960</v>
      </c>
      <c r="G48" s="308">
        <v>0</v>
      </c>
      <c r="H48" s="309">
        <v>49</v>
      </c>
      <c r="I48" s="203">
        <f t="shared" si="6"/>
        <v>9.12863070539419</v>
      </c>
      <c r="J48" s="208">
        <f t="shared" si="7"/>
        <v>60</v>
      </c>
    </row>
    <row r="49" spans="1:10" ht="24.75" customHeight="1">
      <c r="A49" s="127">
        <v>7</v>
      </c>
      <c r="B49" s="131" t="s">
        <v>77</v>
      </c>
      <c r="C49" s="132"/>
      <c r="D49" s="132"/>
      <c r="E49" s="132"/>
      <c r="F49" s="132"/>
      <c r="G49" s="132"/>
      <c r="H49" s="205"/>
      <c r="I49" s="203" t="e">
        <f t="shared" si="6"/>
        <v>#DIV/0!</v>
      </c>
      <c r="J49" s="208" t="e">
        <f t="shared" si="7"/>
        <v>#DIV/0!</v>
      </c>
    </row>
    <row r="50" spans="1:10" ht="12.75" customHeight="1">
      <c r="A50" s="127">
        <v>8</v>
      </c>
      <c r="B50" s="131" t="s">
        <v>75</v>
      </c>
      <c r="C50" s="132"/>
      <c r="D50" s="132"/>
      <c r="E50" s="132"/>
      <c r="F50" s="132"/>
      <c r="G50" s="132"/>
      <c r="H50" s="132"/>
      <c r="I50" s="204" t="e">
        <f t="shared" si="6"/>
        <v>#DIV/0!</v>
      </c>
      <c r="J50" s="208" t="e">
        <f t="shared" si="7"/>
        <v>#DIV/0!</v>
      </c>
    </row>
    <row r="51" spans="1:10" ht="12.75" customHeight="1">
      <c r="A51" s="127">
        <v>9</v>
      </c>
      <c r="B51" s="128" t="s">
        <v>150</v>
      </c>
      <c r="C51" s="308">
        <v>40</v>
      </c>
      <c r="D51" s="308">
        <v>40</v>
      </c>
      <c r="E51" s="308">
        <v>528</v>
      </c>
      <c r="F51" s="308">
        <v>1609</v>
      </c>
      <c r="G51" s="308">
        <v>5</v>
      </c>
      <c r="H51" s="308">
        <v>11</v>
      </c>
      <c r="I51" s="204">
        <f t="shared" si="6"/>
        <v>7.575757575757576</v>
      </c>
      <c r="J51" s="208">
        <f t="shared" si="7"/>
        <v>40.225</v>
      </c>
    </row>
    <row r="52" spans="1:10" ht="12.75" customHeight="1">
      <c r="A52" s="135"/>
      <c r="B52" s="136"/>
      <c r="C52" s="132"/>
      <c r="D52" s="138"/>
      <c r="E52" s="138"/>
      <c r="F52" s="138"/>
      <c r="G52" s="138"/>
      <c r="H52" s="138"/>
      <c r="I52" s="204" t="e">
        <f t="shared" si="6"/>
        <v>#DIV/0!</v>
      </c>
      <c r="J52" s="208" t="e">
        <f t="shared" si="7"/>
        <v>#DIV/0!</v>
      </c>
    </row>
    <row r="53" spans="1:10" s="107" customFormat="1" ht="15" customHeight="1">
      <c r="A53" s="348" t="s">
        <v>67</v>
      </c>
      <c r="B53" s="349"/>
      <c r="C53" s="139">
        <f aca="true" t="shared" si="8" ref="C53:H53">SUM(C43:C52)</f>
        <v>1893</v>
      </c>
      <c r="D53" s="139">
        <f t="shared" si="8"/>
        <v>2433</v>
      </c>
      <c r="E53" s="139">
        <f t="shared" si="8"/>
        <v>8050</v>
      </c>
      <c r="F53" s="139">
        <f t="shared" si="8"/>
        <v>351790</v>
      </c>
      <c r="G53" s="139">
        <f t="shared" si="8"/>
        <v>235</v>
      </c>
      <c r="H53" s="139">
        <f t="shared" si="8"/>
        <v>3669</v>
      </c>
      <c r="I53" s="206">
        <f t="shared" si="6"/>
        <v>30.22360248447205</v>
      </c>
      <c r="J53" s="212">
        <f t="shared" si="7"/>
        <v>144.59103986847512</v>
      </c>
    </row>
    <row r="54" ht="12.75" customHeight="1"/>
    <row r="55" spans="1:10" ht="73.5" customHeight="1">
      <c r="A55" s="114" t="s">
        <v>36</v>
      </c>
      <c r="B55" s="115" t="s">
        <v>37</v>
      </c>
      <c r="C55" s="277" t="s">
        <v>7</v>
      </c>
      <c r="D55" s="278" t="s">
        <v>165</v>
      </c>
      <c r="E55" s="278" t="s">
        <v>166</v>
      </c>
      <c r="F55" s="278" t="s">
        <v>20</v>
      </c>
      <c r="G55" s="278" t="s">
        <v>74</v>
      </c>
      <c r="H55" s="278" t="s">
        <v>8</v>
      </c>
      <c r="I55" s="278" t="s">
        <v>167</v>
      </c>
      <c r="J55" s="279" t="s">
        <v>9</v>
      </c>
    </row>
    <row r="56" spans="1:10" ht="9.75" customHeight="1">
      <c r="A56" s="116"/>
      <c r="B56" s="117"/>
      <c r="C56" s="118" t="s">
        <v>151</v>
      </c>
      <c r="D56" s="118" t="s">
        <v>151</v>
      </c>
      <c r="E56" s="118" t="s">
        <v>151</v>
      </c>
      <c r="F56" s="118" t="s">
        <v>151</v>
      </c>
      <c r="G56" s="118" t="s">
        <v>151</v>
      </c>
      <c r="H56" s="118" t="s">
        <v>151</v>
      </c>
      <c r="I56" s="118" t="s">
        <v>151</v>
      </c>
      <c r="J56" s="118" t="s">
        <v>151</v>
      </c>
    </row>
    <row r="57" spans="1:10" s="80" customFormat="1" ht="9.75" customHeight="1">
      <c r="A57" s="120">
        <v>0</v>
      </c>
      <c r="B57" s="121">
        <v>1</v>
      </c>
      <c r="C57" s="122">
        <v>2</v>
      </c>
      <c r="D57" s="122">
        <v>3</v>
      </c>
      <c r="E57" s="122">
        <v>4</v>
      </c>
      <c r="F57" s="122">
        <v>5</v>
      </c>
      <c r="G57" s="122">
        <v>6</v>
      </c>
      <c r="H57" s="122">
        <v>7</v>
      </c>
      <c r="I57" s="122">
        <v>8</v>
      </c>
      <c r="J57" s="123">
        <v>9</v>
      </c>
    </row>
    <row r="58" spans="1:10" s="80" customFormat="1" ht="12.75" customHeight="1">
      <c r="A58" s="357" t="s">
        <v>90</v>
      </c>
      <c r="B58" s="358"/>
      <c r="C58" s="358"/>
      <c r="D58" s="358"/>
      <c r="E58" s="358"/>
      <c r="F58" s="358"/>
      <c r="G58" s="358"/>
      <c r="H58" s="358"/>
      <c r="I58" s="358"/>
      <c r="J58" s="359"/>
    </row>
    <row r="59" spans="1:10" ht="12.75" customHeight="1">
      <c r="A59" s="124">
        <v>1</v>
      </c>
      <c r="B59" s="125" t="s">
        <v>78</v>
      </c>
      <c r="C59" s="307">
        <v>200</v>
      </c>
      <c r="D59" s="307">
        <v>264</v>
      </c>
      <c r="E59" s="307">
        <v>277</v>
      </c>
      <c r="F59" s="307">
        <v>71280</v>
      </c>
      <c r="G59" s="307">
        <v>0</v>
      </c>
      <c r="H59" s="307">
        <v>382</v>
      </c>
      <c r="I59" s="204">
        <f aca="true" t="shared" si="9" ref="I59:I69">D59/E59*100</f>
        <v>95.30685920577618</v>
      </c>
      <c r="J59" s="207">
        <f aca="true" t="shared" si="10" ref="J59:J69">F59/D59</f>
        <v>270</v>
      </c>
    </row>
    <row r="60" spans="1:10" ht="12.75" customHeight="1">
      <c r="A60" s="127">
        <v>2</v>
      </c>
      <c r="B60" s="128" t="s">
        <v>79</v>
      </c>
      <c r="C60" s="132"/>
      <c r="D60" s="132"/>
      <c r="E60" s="132"/>
      <c r="F60" s="132"/>
      <c r="G60" s="132"/>
      <c r="H60" s="132"/>
      <c r="I60" s="204" t="e">
        <f t="shared" si="9"/>
        <v>#DIV/0!</v>
      </c>
      <c r="J60" s="208" t="e">
        <f t="shared" si="10"/>
        <v>#DIV/0!</v>
      </c>
    </row>
    <row r="61" spans="1:10" ht="12.75" customHeight="1">
      <c r="A61" s="127">
        <v>3</v>
      </c>
      <c r="B61" s="128" t="s">
        <v>80</v>
      </c>
      <c r="C61" s="132"/>
      <c r="D61" s="132"/>
      <c r="E61" s="132"/>
      <c r="F61" s="132"/>
      <c r="G61" s="133"/>
      <c r="H61" s="133"/>
      <c r="I61" s="204" t="e">
        <f t="shared" si="9"/>
        <v>#DIV/0!</v>
      </c>
      <c r="J61" s="208" t="e">
        <f t="shared" si="10"/>
        <v>#DIV/0!</v>
      </c>
    </row>
    <row r="62" spans="1:10" ht="12.75" customHeight="1">
      <c r="A62" s="127">
        <v>4</v>
      </c>
      <c r="B62" s="131" t="s">
        <v>81</v>
      </c>
      <c r="C62" s="132"/>
      <c r="D62" s="132"/>
      <c r="E62" s="132"/>
      <c r="F62" s="132"/>
      <c r="G62" s="132"/>
      <c r="H62" s="132"/>
      <c r="I62" s="204" t="e">
        <f t="shared" si="9"/>
        <v>#DIV/0!</v>
      </c>
      <c r="J62" s="208" t="e">
        <f t="shared" si="10"/>
        <v>#DIV/0!</v>
      </c>
    </row>
    <row r="63" spans="1:10" ht="12.75" customHeight="1">
      <c r="A63" s="127">
        <v>5</v>
      </c>
      <c r="B63" s="131" t="s">
        <v>82</v>
      </c>
      <c r="C63" s="308">
        <v>522</v>
      </c>
      <c r="D63" s="308">
        <v>708</v>
      </c>
      <c r="E63" s="308">
        <v>1048</v>
      </c>
      <c r="F63" s="308">
        <v>62167</v>
      </c>
      <c r="G63" s="308">
        <v>224</v>
      </c>
      <c r="H63" s="308">
        <v>962</v>
      </c>
      <c r="I63" s="204">
        <f t="shared" si="9"/>
        <v>67.55725190839695</v>
      </c>
      <c r="J63" s="208">
        <f t="shared" si="10"/>
        <v>87.80649717514125</v>
      </c>
    </row>
    <row r="64" spans="1:10" ht="12.75" customHeight="1">
      <c r="A64" s="127">
        <v>6</v>
      </c>
      <c r="B64" s="128" t="s">
        <v>76</v>
      </c>
      <c r="C64" s="132">
        <v>9</v>
      </c>
      <c r="D64" s="132">
        <v>26</v>
      </c>
      <c r="E64" s="132">
        <v>54</v>
      </c>
      <c r="F64" s="132">
        <v>2340</v>
      </c>
      <c r="G64" s="132">
        <v>0</v>
      </c>
      <c r="H64" s="133">
        <v>55</v>
      </c>
      <c r="I64" s="204">
        <f t="shared" si="9"/>
        <v>48.148148148148145</v>
      </c>
      <c r="J64" s="208">
        <f t="shared" si="10"/>
        <v>90</v>
      </c>
    </row>
    <row r="65" spans="1:10" ht="24.75" customHeight="1">
      <c r="A65" s="127">
        <v>7</v>
      </c>
      <c r="B65" s="131" t="s">
        <v>77</v>
      </c>
      <c r="C65" s="132"/>
      <c r="D65" s="132"/>
      <c r="E65" s="132"/>
      <c r="F65" s="132"/>
      <c r="G65" s="132"/>
      <c r="H65" s="205"/>
      <c r="I65" s="203" t="e">
        <f t="shared" si="9"/>
        <v>#DIV/0!</v>
      </c>
      <c r="J65" s="208" t="e">
        <f t="shared" si="10"/>
        <v>#DIV/0!</v>
      </c>
    </row>
    <row r="66" spans="1:10" ht="12.75" customHeight="1">
      <c r="A66" s="127">
        <v>8</v>
      </c>
      <c r="B66" s="131" t="s">
        <v>75</v>
      </c>
      <c r="C66" s="132"/>
      <c r="D66" s="132"/>
      <c r="E66" s="132"/>
      <c r="F66" s="132"/>
      <c r="G66" s="132"/>
      <c r="H66" s="132"/>
      <c r="I66" s="204" t="e">
        <f t="shared" si="9"/>
        <v>#DIV/0!</v>
      </c>
      <c r="J66" s="208" t="e">
        <f t="shared" si="10"/>
        <v>#DIV/0!</v>
      </c>
    </row>
    <row r="67" spans="1:10" ht="12.75" customHeight="1">
      <c r="A67" s="127">
        <v>9</v>
      </c>
      <c r="B67" s="128" t="s">
        <v>150</v>
      </c>
      <c r="C67" s="132"/>
      <c r="D67" s="132"/>
      <c r="E67" s="132"/>
      <c r="F67" s="132"/>
      <c r="G67" s="132"/>
      <c r="H67" s="132"/>
      <c r="I67" s="204" t="e">
        <f t="shared" si="9"/>
        <v>#DIV/0!</v>
      </c>
      <c r="J67" s="208" t="e">
        <f t="shared" si="10"/>
        <v>#DIV/0!</v>
      </c>
    </row>
    <row r="68" spans="1:10" ht="12.75" customHeight="1">
      <c r="A68" s="135"/>
      <c r="B68" s="136"/>
      <c r="C68" s="132"/>
      <c r="D68" s="138"/>
      <c r="E68" s="138"/>
      <c r="F68" s="138"/>
      <c r="G68" s="138"/>
      <c r="H68" s="138"/>
      <c r="I68" s="204" t="e">
        <f t="shared" si="9"/>
        <v>#DIV/0!</v>
      </c>
      <c r="J68" s="208" t="e">
        <f t="shared" si="10"/>
        <v>#DIV/0!</v>
      </c>
    </row>
    <row r="69" spans="1:10" s="107" customFormat="1" ht="15" customHeight="1">
      <c r="A69" s="350" t="s">
        <v>67</v>
      </c>
      <c r="B69" s="351"/>
      <c r="C69" s="139">
        <f aca="true" t="shared" si="11" ref="C69:H69">SUM(C59:C68)</f>
        <v>731</v>
      </c>
      <c r="D69" s="139">
        <f t="shared" si="11"/>
        <v>998</v>
      </c>
      <c r="E69" s="139">
        <f t="shared" si="11"/>
        <v>1379</v>
      </c>
      <c r="F69" s="139">
        <f t="shared" si="11"/>
        <v>135787</v>
      </c>
      <c r="G69" s="139">
        <f t="shared" si="11"/>
        <v>224</v>
      </c>
      <c r="H69" s="139">
        <f t="shared" si="11"/>
        <v>1399</v>
      </c>
      <c r="I69" s="206">
        <f t="shared" si="9"/>
        <v>72.37128353879623</v>
      </c>
      <c r="J69" s="212">
        <f t="shared" si="10"/>
        <v>136.05911823647295</v>
      </c>
    </row>
    <row r="71" spans="9:18" ht="12.75" customHeight="1"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10" ht="12.75" customHeight="1">
      <c r="A72" s="352" t="s">
        <v>168</v>
      </c>
      <c r="B72" s="352"/>
      <c r="C72" s="352"/>
      <c r="D72" s="352"/>
      <c r="E72" s="352"/>
      <c r="F72" s="352"/>
      <c r="G72" s="352"/>
      <c r="H72" s="352"/>
      <c r="I72" s="352"/>
      <c r="J72" s="352"/>
    </row>
    <row r="73" spans="1:10" s="107" customFormat="1" ht="12.75" customHeight="1">
      <c r="A73" s="140"/>
      <c r="B73" s="141"/>
      <c r="C73" s="142"/>
      <c r="D73" s="142"/>
      <c r="E73" s="142"/>
      <c r="F73" s="142"/>
      <c r="G73" s="142"/>
      <c r="H73" s="142"/>
      <c r="I73" s="142"/>
      <c r="J73" s="72" t="s">
        <v>84</v>
      </c>
    </row>
    <row r="74" spans="1:10" ht="73.5" customHeight="1">
      <c r="A74" s="114" t="s">
        <v>36</v>
      </c>
      <c r="B74" s="115" t="s">
        <v>37</v>
      </c>
      <c r="C74" s="277" t="s">
        <v>7</v>
      </c>
      <c r="D74" s="278" t="s">
        <v>165</v>
      </c>
      <c r="E74" s="278" t="s">
        <v>166</v>
      </c>
      <c r="F74" s="278" t="s">
        <v>20</v>
      </c>
      <c r="G74" s="278" t="s">
        <v>74</v>
      </c>
      <c r="H74" s="278" t="s">
        <v>8</v>
      </c>
      <c r="I74" s="278" t="s">
        <v>167</v>
      </c>
      <c r="J74" s="279" t="s">
        <v>9</v>
      </c>
    </row>
    <row r="75" spans="1:10" ht="9.75" customHeight="1">
      <c r="A75" s="116"/>
      <c r="B75" s="117"/>
      <c r="C75" s="118" t="s">
        <v>152</v>
      </c>
      <c r="D75" s="118" t="s">
        <v>152</v>
      </c>
      <c r="E75" s="118" t="s">
        <v>152</v>
      </c>
      <c r="F75" s="118" t="s">
        <v>152</v>
      </c>
      <c r="G75" s="118" t="s">
        <v>152</v>
      </c>
      <c r="H75" s="118" t="s">
        <v>152</v>
      </c>
      <c r="I75" s="118" t="s">
        <v>152</v>
      </c>
      <c r="J75" s="118" t="s">
        <v>152</v>
      </c>
    </row>
    <row r="76" spans="1:10" s="80" customFormat="1" ht="9.75" customHeight="1">
      <c r="A76" s="120">
        <v>0</v>
      </c>
      <c r="B76" s="121">
        <v>1</v>
      </c>
      <c r="C76" s="122">
        <v>2</v>
      </c>
      <c r="D76" s="122">
        <v>3</v>
      </c>
      <c r="E76" s="122">
        <v>4</v>
      </c>
      <c r="F76" s="122">
        <v>5</v>
      </c>
      <c r="G76" s="122">
        <v>6</v>
      </c>
      <c r="H76" s="122">
        <v>7</v>
      </c>
      <c r="I76" s="122">
        <v>8</v>
      </c>
      <c r="J76" s="123">
        <v>9</v>
      </c>
    </row>
    <row r="77" spans="1:10" s="80" customFormat="1" ht="12.75" customHeight="1">
      <c r="A77" s="345" t="s">
        <v>91</v>
      </c>
      <c r="B77" s="346"/>
      <c r="C77" s="346"/>
      <c r="D77" s="346"/>
      <c r="E77" s="346"/>
      <c r="F77" s="346"/>
      <c r="G77" s="346"/>
      <c r="H77" s="346"/>
      <c r="I77" s="346"/>
      <c r="J77" s="347"/>
    </row>
    <row r="78" spans="1:10" ht="12.75" customHeight="1">
      <c r="A78" s="124">
        <v>1</v>
      </c>
      <c r="B78" s="125" t="s">
        <v>78</v>
      </c>
      <c r="C78" s="307">
        <v>128</v>
      </c>
      <c r="D78" s="307">
        <v>170</v>
      </c>
      <c r="E78" s="307">
        <v>170</v>
      </c>
      <c r="F78" s="307">
        <v>45900</v>
      </c>
      <c r="G78" s="307">
        <v>0</v>
      </c>
      <c r="H78" s="307">
        <v>210</v>
      </c>
      <c r="I78" s="204">
        <f aca="true" t="shared" si="12" ref="I78:I88">D78/E78*100</f>
        <v>100</v>
      </c>
      <c r="J78" s="207">
        <f aca="true" t="shared" si="13" ref="J78:J88">F78/D78</f>
        <v>270</v>
      </c>
    </row>
    <row r="79" spans="1:10" ht="12.75" customHeight="1">
      <c r="A79" s="127">
        <v>2</v>
      </c>
      <c r="B79" s="128" t="s">
        <v>79</v>
      </c>
      <c r="C79" s="132"/>
      <c r="D79" s="132"/>
      <c r="E79" s="132"/>
      <c r="F79" s="132"/>
      <c r="G79" s="132"/>
      <c r="H79" s="132"/>
      <c r="I79" s="204" t="e">
        <f t="shared" si="12"/>
        <v>#DIV/0!</v>
      </c>
      <c r="J79" s="208" t="e">
        <f t="shared" si="13"/>
        <v>#DIV/0!</v>
      </c>
    </row>
    <row r="80" spans="1:10" ht="12.75" customHeight="1">
      <c r="A80" s="127">
        <v>3</v>
      </c>
      <c r="B80" s="128" t="s">
        <v>80</v>
      </c>
      <c r="C80" s="132"/>
      <c r="D80" s="132"/>
      <c r="E80" s="132"/>
      <c r="F80" s="132"/>
      <c r="G80" s="133"/>
      <c r="H80" s="133"/>
      <c r="I80" s="204" t="e">
        <f t="shared" si="12"/>
        <v>#DIV/0!</v>
      </c>
      <c r="J80" s="208" t="e">
        <f t="shared" si="13"/>
        <v>#DIV/0!</v>
      </c>
    </row>
    <row r="81" spans="1:10" ht="12.75" customHeight="1">
      <c r="A81" s="127">
        <v>4</v>
      </c>
      <c r="B81" s="131" t="s">
        <v>81</v>
      </c>
      <c r="C81" s="132"/>
      <c r="D81" s="132"/>
      <c r="E81" s="132"/>
      <c r="F81" s="132"/>
      <c r="G81" s="132"/>
      <c r="H81" s="132"/>
      <c r="I81" s="204" t="e">
        <f t="shared" si="12"/>
        <v>#DIV/0!</v>
      </c>
      <c r="J81" s="208" t="e">
        <f t="shared" si="13"/>
        <v>#DIV/0!</v>
      </c>
    </row>
    <row r="82" spans="1:10" ht="12.75" customHeight="1">
      <c r="A82" s="127">
        <v>5</v>
      </c>
      <c r="B82" s="131" t="s">
        <v>82</v>
      </c>
      <c r="C82" s="308">
        <v>583</v>
      </c>
      <c r="D82" s="308">
        <v>390</v>
      </c>
      <c r="E82" s="308">
        <v>493</v>
      </c>
      <c r="F82" s="308">
        <v>53581</v>
      </c>
      <c r="G82" s="308">
        <v>188</v>
      </c>
      <c r="H82" s="308">
        <v>733</v>
      </c>
      <c r="I82" s="204">
        <f t="shared" si="12"/>
        <v>79.10750507099391</v>
      </c>
      <c r="J82" s="208">
        <f t="shared" si="13"/>
        <v>137.38717948717948</v>
      </c>
    </row>
    <row r="83" spans="1:10" ht="12.75" customHeight="1">
      <c r="A83" s="127">
        <v>6</v>
      </c>
      <c r="B83" s="128" t="s">
        <v>76</v>
      </c>
      <c r="C83" s="308">
        <v>2</v>
      </c>
      <c r="D83" s="308">
        <v>10</v>
      </c>
      <c r="E83" s="308">
        <v>21</v>
      </c>
      <c r="F83" s="308">
        <v>600</v>
      </c>
      <c r="G83" s="308">
        <v>0</v>
      </c>
      <c r="H83" s="309">
        <v>16</v>
      </c>
      <c r="I83" s="204">
        <f t="shared" si="12"/>
        <v>47.61904761904761</v>
      </c>
      <c r="J83" s="208">
        <f t="shared" si="13"/>
        <v>60</v>
      </c>
    </row>
    <row r="84" spans="1:10" ht="24.75" customHeight="1">
      <c r="A84" s="127">
        <v>7</v>
      </c>
      <c r="B84" s="131" t="s">
        <v>77</v>
      </c>
      <c r="C84" s="132"/>
      <c r="D84" s="132"/>
      <c r="E84" s="132"/>
      <c r="F84" s="132"/>
      <c r="G84" s="132"/>
      <c r="H84" s="205"/>
      <c r="I84" s="203" t="e">
        <f t="shared" si="12"/>
        <v>#DIV/0!</v>
      </c>
      <c r="J84" s="208" t="e">
        <f t="shared" si="13"/>
        <v>#DIV/0!</v>
      </c>
    </row>
    <row r="85" spans="1:10" ht="12.75" customHeight="1">
      <c r="A85" s="127">
        <v>8</v>
      </c>
      <c r="B85" s="131" t="s">
        <v>75</v>
      </c>
      <c r="C85" s="132"/>
      <c r="D85" s="132"/>
      <c r="E85" s="132"/>
      <c r="F85" s="132"/>
      <c r="G85" s="132"/>
      <c r="H85" s="132"/>
      <c r="I85" s="204" t="e">
        <f t="shared" si="12"/>
        <v>#DIV/0!</v>
      </c>
      <c r="J85" s="208" t="e">
        <f t="shared" si="13"/>
        <v>#DIV/0!</v>
      </c>
    </row>
    <row r="86" spans="1:10" ht="12.75" customHeight="1">
      <c r="A86" s="127">
        <v>9</v>
      </c>
      <c r="B86" s="128" t="s">
        <v>150</v>
      </c>
      <c r="C86" s="132"/>
      <c r="D86" s="132"/>
      <c r="E86" s="132"/>
      <c r="F86" s="132"/>
      <c r="G86" s="132"/>
      <c r="H86" s="132"/>
      <c r="I86" s="204" t="e">
        <f t="shared" si="12"/>
        <v>#DIV/0!</v>
      </c>
      <c r="J86" s="208" t="e">
        <f t="shared" si="13"/>
        <v>#DIV/0!</v>
      </c>
    </row>
    <row r="87" spans="1:10" ht="12.75" customHeight="1">
      <c r="A87" s="135"/>
      <c r="B87" s="136"/>
      <c r="C87" s="132"/>
      <c r="D87" s="138"/>
      <c r="E87" s="138"/>
      <c r="F87" s="138"/>
      <c r="G87" s="138"/>
      <c r="H87" s="138"/>
      <c r="I87" s="204" t="e">
        <f t="shared" si="12"/>
        <v>#DIV/0!</v>
      </c>
      <c r="J87" s="208" t="e">
        <f t="shared" si="13"/>
        <v>#DIV/0!</v>
      </c>
    </row>
    <row r="88" spans="1:10" s="107" customFormat="1" ht="15" customHeight="1">
      <c r="A88" s="348" t="s">
        <v>67</v>
      </c>
      <c r="B88" s="349"/>
      <c r="C88" s="139">
        <f aca="true" t="shared" si="14" ref="C88:H88">SUM(C78:C87)</f>
        <v>713</v>
      </c>
      <c r="D88" s="139">
        <f t="shared" si="14"/>
        <v>570</v>
      </c>
      <c r="E88" s="139">
        <f t="shared" si="14"/>
        <v>684</v>
      </c>
      <c r="F88" s="139">
        <f t="shared" si="14"/>
        <v>100081</v>
      </c>
      <c r="G88" s="139">
        <f t="shared" si="14"/>
        <v>188</v>
      </c>
      <c r="H88" s="139">
        <f t="shared" si="14"/>
        <v>959</v>
      </c>
      <c r="I88" s="206">
        <f t="shared" si="12"/>
        <v>83.33333333333334</v>
      </c>
      <c r="J88" s="212">
        <f t="shared" si="13"/>
        <v>175.58070175438596</v>
      </c>
    </row>
    <row r="89" ht="12.75" customHeight="1"/>
    <row r="90" spans="1:10" ht="73.5" customHeight="1">
      <c r="A90" s="114" t="s">
        <v>36</v>
      </c>
      <c r="B90" s="115" t="s">
        <v>37</v>
      </c>
      <c r="C90" s="277" t="s">
        <v>7</v>
      </c>
      <c r="D90" s="278" t="s">
        <v>165</v>
      </c>
      <c r="E90" s="278" t="s">
        <v>166</v>
      </c>
      <c r="F90" s="278" t="s">
        <v>20</v>
      </c>
      <c r="G90" s="278" t="s">
        <v>74</v>
      </c>
      <c r="H90" s="278" t="s">
        <v>8</v>
      </c>
      <c r="I90" s="278" t="s">
        <v>167</v>
      </c>
      <c r="J90" s="279" t="s">
        <v>9</v>
      </c>
    </row>
    <row r="91" spans="1:10" ht="9.75" customHeight="1">
      <c r="A91" s="116"/>
      <c r="B91" s="117"/>
      <c r="C91" s="118" t="s">
        <v>153</v>
      </c>
      <c r="D91" s="118" t="s">
        <v>153</v>
      </c>
      <c r="E91" s="118" t="s">
        <v>153</v>
      </c>
      <c r="F91" s="118" t="s">
        <v>153</v>
      </c>
      <c r="G91" s="118" t="s">
        <v>153</v>
      </c>
      <c r="H91" s="118" t="s">
        <v>153</v>
      </c>
      <c r="I91" s="118" t="s">
        <v>153</v>
      </c>
      <c r="J91" s="118" t="s">
        <v>153</v>
      </c>
    </row>
    <row r="92" spans="1:10" s="80" customFormat="1" ht="9.75" customHeight="1">
      <c r="A92" s="120">
        <v>0</v>
      </c>
      <c r="B92" s="121">
        <v>1</v>
      </c>
      <c r="C92" s="122">
        <v>2</v>
      </c>
      <c r="D92" s="122">
        <v>3</v>
      </c>
      <c r="E92" s="122">
        <v>4</v>
      </c>
      <c r="F92" s="122">
        <v>5</v>
      </c>
      <c r="G92" s="122">
        <v>6</v>
      </c>
      <c r="H92" s="122">
        <v>7</v>
      </c>
      <c r="I92" s="122">
        <v>8</v>
      </c>
      <c r="J92" s="123">
        <v>9</v>
      </c>
    </row>
    <row r="93" spans="1:10" s="80" customFormat="1" ht="12.75" customHeight="1">
      <c r="A93" s="360" t="s">
        <v>92</v>
      </c>
      <c r="B93" s="361"/>
      <c r="C93" s="361"/>
      <c r="D93" s="361"/>
      <c r="E93" s="361"/>
      <c r="F93" s="361"/>
      <c r="G93" s="361"/>
      <c r="H93" s="361"/>
      <c r="I93" s="361"/>
      <c r="J93" s="362"/>
    </row>
    <row r="94" spans="1:10" ht="12.75" customHeight="1">
      <c r="A94" s="124">
        <v>1</v>
      </c>
      <c r="B94" s="125" t="s">
        <v>78</v>
      </c>
      <c r="C94" s="307">
        <v>648</v>
      </c>
      <c r="D94" s="307">
        <v>78</v>
      </c>
      <c r="E94" s="307">
        <v>199</v>
      </c>
      <c r="F94" s="307">
        <v>32760</v>
      </c>
      <c r="G94" s="307">
        <v>0</v>
      </c>
      <c r="H94" s="307">
        <v>376</v>
      </c>
      <c r="I94" s="204">
        <f aca="true" t="shared" si="15" ref="I94:I104">D94/E94*100</f>
        <v>39.19597989949749</v>
      </c>
      <c r="J94" s="207">
        <f aca="true" t="shared" si="16" ref="J94:J104">F94/D94</f>
        <v>420</v>
      </c>
    </row>
    <row r="95" spans="1:10" ht="12.75" customHeight="1">
      <c r="A95" s="127">
        <v>2</v>
      </c>
      <c r="B95" s="128" t="s">
        <v>79</v>
      </c>
      <c r="C95" s="308">
        <v>121</v>
      </c>
      <c r="D95" s="308">
        <v>31</v>
      </c>
      <c r="E95" s="308">
        <v>31</v>
      </c>
      <c r="F95" s="308">
        <v>7254</v>
      </c>
      <c r="G95" s="308">
        <v>51</v>
      </c>
      <c r="H95" s="308">
        <v>67</v>
      </c>
      <c r="I95" s="204">
        <f t="shared" si="15"/>
        <v>100</v>
      </c>
      <c r="J95" s="208">
        <f t="shared" si="16"/>
        <v>234</v>
      </c>
    </row>
    <row r="96" spans="1:10" ht="12.75" customHeight="1">
      <c r="A96" s="127">
        <v>3</v>
      </c>
      <c r="B96" s="128" t="s">
        <v>80</v>
      </c>
      <c r="C96" s="308">
        <v>78</v>
      </c>
      <c r="D96" s="308">
        <v>10</v>
      </c>
      <c r="E96" s="308">
        <v>12</v>
      </c>
      <c r="F96" s="308">
        <v>1473</v>
      </c>
      <c r="G96" s="309">
        <v>20</v>
      </c>
      <c r="H96" s="309">
        <v>45</v>
      </c>
      <c r="I96" s="204">
        <f t="shared" si="15"/>
        <v>83.33333333333334</v>
      </c>
      <c r="J96" s="208">
        <f t="shared" si="16"/>
        <v>147.3</v>
      </c>
    </row>
    <row r="97" spans="1:10" ht="12.75" customHeight="1">
      <c r="A97" s="127">
        <v>4</v>
      </c>
      <c r="B97" s="131" t="s">
        <v>81</v>
      </c>
      <c r="C97" s="308">
        <v>529</v>
      </c>
      <c r="D97" s="308">
        <v>45</v>
      </c>
      <c r="E97" s="308">
        <v>59</v>
      </c>
      <c r="F97" s="308">
        <v>20799</v>
      </c>
      <c r="G97" s="308">
        <v>0</v>
      </c>
      <c r="H97" s="308">
        <v>73</v>
      </c>
      <c r="I97" s="204">
        <f t="shared" si="15"/>
        <v>76.27118644067797</v>
      </c>
      <c r="J97" s="208">
        <f t="shared" si="16"/>
        <v>462.2</v>
      </c>
    </row>
    <row r="98" spans="1:10" ht="12.75" customHeight="1">
      <c r="A98" s="127">
        <v>5</v>
      </c>
      <c r="B98" s="131" t="s">
        <v>82</v>
      </c>
      <c r="C98" s="132"/>
      <c r="D98" s="132"/>
      <c r="E98" s="132"/>
      <c r="F98" s="132"/>
      <c r="G98" s="132"/>
      <c r="H98" s="132"/>
      <c r="I98" s="204" t="e">
        <f t="shared" si="15"/>
        <v>#DIV/0!</v>
      </c>
      <c r="J98" s="208" t="e">
        <f t="shared" si="16"/>
        <v>#DIV/0!</v>
      </c>
    </row>
    <row r="99" spans="1:10" ht="12.75" customHeight="1">
      <c r="A99" s="127">
        <v>6</v>
      </c>
      <c r="B99" s="128" t="s">
        <v>76</v>
      </c>
      <c r="C99" s="308">
        <v>936</v>
      </c>
      <c r="D99" s="308">
        <v>15</v>
      </c>
      <c r="E99" s="308">
        <v>42</v>
      </c>
      <c r="F99" s="308">
        <v>13500</v>
      </c>
      <c r="G99" s="308">
        <v>0</v>
      </c>
      <c r="H99" s="309">
        <v>19</v>
      </c>
      <c r="I99" s="204">
        <f t="shared" si="15"/>
        <v>35.714285714285715</v>
      </c>
      <c r="J99" s="208">
        <f t="shared" si="16"/>
        <v>900</v>
      </c>
    </row>
    <row r="100" spans="1:10" ht="24.75" customHeight="1">
      <c r="A100" s="127">
        <v>7</v>
      </c>
      <c r="B100" s="131" t="s">
        <v>77</v>
      </c>
      <c r="C100" s="132"/>
      <c r="D100" s="132"/>
      <c r="E100" s="132"/>
      <c r="F100" s="132"/>
      <c r="G100" s="132"/>
      <c r="H100" s="205"/>
      <c r="I100" s="203" t="e">
        <f t="shared" si="15"/>
        <v>#DIV/0!</v>
      </c>
      <c r="J100" s="208" t="e">
        <f t="shared" si="16"/>
        <v>#DIV/0!</v>
      </c>
    </row>
    <row r="101" spans="1:10" ht="12.75" customHeight="1">
      <c r="A101" s="127">
        <v>8</v>
      </c>
      <c r="B101" s="131" t="s">
        <v>75</v>
      </c>
      <c r="C101" s="308">
        <v>3375</v>
      </c>
      <c r="D101" s="308">
        <v>525</v>
      </c>
      <c r="E101" s="308">
        <v>847</v>
      </c>
      <c r="F101" s="308">
        <v>256310</v>
      </c>
      <c r="G101" s="308">
        <v>417</v>
      </c>
      <c r="H101" s="308">
        <v>1239</v>
      </c>
      <c r="I101" s="204">
        <f t="shared" si="15"/>
        <v>61.98347107438017</v>
      </c>
      <c r="J101" s="208">
        <f t="shared" si="16"/>
        <v>488.20952380952383</v>
      </c>
    </row>
    <row r="102" spans="1:10" ht="12.75" customHeight="1">
      <c r="A102" s="127">
        <v>9</v>
      </c>
      <c r="B102" s="128" t="s">
        <v>150</v>
      </c>
      <c r="C102" s="132"/>
      <c r="D102" s="132"/>
      <c r="E102" s="132"/>
      <c r="F102" s="132"/>
      <c r="G102" s="132"/>
      <c r="H102" s="132"/>
      <c r="I102" s="204" t="e">
        <f t="shared" si="15"/>
        <v>#DIV/0!</v>
      </c>
      <c r="J102" s="208" t="e">
        <f t="shared" si="16"/>
        <v>#DIV/0!</v>
      </c>
    </row>
    <row r="103" spans="1:10" ht="12.75" customHeight="1">
      <c r="A103" s="135"/>
      <c r="B103" s="136"/>
      <c r="C103" s="132"/>
      <c r="D103" s="138"/>
      <c r="E103" s="138"/>
      <c r="F103" s="138"/>
      <c r="G103" s="138"/>
      <c r="H103" s="138"/>
      <c r="I103" s="204" t="e">
        <f t="shared" si="15"/>
        <v>#DIV/0!</v>
      </c>
      <c r="J103" s="208" t="e">
        <f t="shared" si="16"/>
        <v>#DIV/0!</v>
      </c>
    </row>
    <row r="104" spans="1:10" s="107" customFormat="1" ht="15" customHeight="1">
      <c r="A104" s="348" t="s">
        <v>67</v>
      </c>
      <c r="B104" s="349"/>
      <c r="C104" s="139">
        <f aca="true" t="shared" si="17" ref="C104:H104">SUM(C94:C103)</f>
        <v>5687</v>
      </c>
      <c r="D104" s="139">
        <f t="shared" si="17"/>
        <v>704</v>
      </c>
      <c r="E104" s="139">
        <f t="shared" si="17"/>
        <v>1190</v>
      </c>
      <c r="F104" s="139">
        <f t="shared" si="17"/>
        <v>332096</v>
      </c>
      <c r="G104" s="139">
        <f t="shared" si="17"/>
        <v>488</v>
      </c>
      <c r="H104" s="139">
        <f t="shared" si="17"/>
        <v>1819</v>
      </c>
      <c r="I104" s="206">
        <f t="shared" si="15"/>
        <v>59.15966386554622</v>
      </c>
      <c r="J104" s="212">
        <f t="shared" si="16"/>
        <v>471.72727272727275</v>
      </c>
    </row>
    <row r="105" ht="12.75" customHeight="1"/>
    <row r="106" ht="12.75" customHeight="1"/>
    <row r="107" spans="1:10" ht="12.75" customHeight="1">
      <c r="A107" s="352" t="s">
        <v>168</v>
      </c>
      <c r="B107" s="352"/>
      <c r="C107" s="352"/>
      <c r="D107" s="352"/>
      <c r="E107" s="352"/>
      <c r="F107" s="352"/>
      <c r="G107" s="352"/>
      <c r="H107" s="352"/>
      <c r="I107" s="352"/>
      <c r="J107" s="352"/>
    </row>
    <row r="108" spans="1:10" s="107" customFormat="1" ht="12.75" customHeight="1">
      <c r="A108" s="140"/>
      <c r="B108" s="141"/>
      <c r="C108" s="142"/>
      <c r="D108" s="142"/>
      <c r="E108" s="142"/>
      <c r="F108" s="142"/>
      <c r="G108" s="142"/>
      <c r="H108" s="142"/>
      <c r="I108" s="142"/>
      <c r="J108" s="72" t="s">
        <v>85</v>
      </c>
    </row>
    <row r="109" spans="1:10" ht="73.5" customHeight="1">
      <c r="A109" s="114" t="s">
        <v>36</v>
      </c>
      <c r="B109" s="115" t="s">
        <v>37</v>
      </c>
      <c r="C109" s="277" t="s">
        <v>7</v>
      </c>
      <c r="D109" s="278" t="s">
        <v>165</v>
      </c>
      <c r="E109" s="278" t="s">
        <v>166</v>
      </c>
      <c r="F109" s="278" t="s">
        <v>20</v>
      </c>
      <c r="G109" s="278" t="s">
        <v>74</v>
      </c>
      <c r="H109" s="278" t="s">
        <v>8</v>
      </c>
      <c r="I109" s="278" t="s">
        <v>167</v>
      </c>
      <c r="J109" s="279" t="s">
        <v>9</v>
      </c>
    </row>
    <row r="110" spans="1:10" ht="9.75" customHeight="1">
      <c r="A110" s="116"/>
      <c r="B110" s="117"/>
      <c r="C110" s="118" t="s">
        <v>154</v>
      </c>
      <c r="D110" s="118" t="s">
        <v>154</v>
      </c>
      <c r="E110" s="118" t="s">
        <v>154</v>
      </c>
      <c r="F110" s="118" t="s">
        <v>154</v>
      </c>
      <c r="G110" s="118" t="s">
        <v>154</v>
      </c>
      <c r="H110" s="118" t="s">
        <v>154</v>
      </c>
      <c r="I110" s="118" t="s">
        <v>154</v>
      </c>
      <c r="J110" s="118" t="s">
        <v>154</v>
      </c>
    </row>
    <row r="111" spans="1:10" s="80" customFormat="1" ht="9.75" customHeight="1">
      <c r="A111" s="120">
        <v>0</v>
      </c>
      <c r="B111" s="121">
        <v>1</v>
      </c>
      <c r="C111" s="122">
        <v>2</v>
      </c>
      <c r="D111" s="122">
        <v>3</v>
      </c>
      <c r="E111" s="122">
        <v>4</v>
      </c>
      <c r="F111" s="122">
        <v>5</v>
      </c>
      <c r="G111" s="122">
        <v>6</v>
      </c>
      <c r="H111" s="122">
        <v>7</v>
      </c>
      <c r="I111" s="122">
        <v>8</v>
      </c>
      <c r="J111" s="123">
        <v>9</v>
      </c>
    </row>
    <row r="112" spans="1:10" s="80" customFormat="1" ht="12.75" customHeight="1">
      <c r="A112" s="345" t="s">
        <v>93</v>
      </c>
      <c r="B112" s="346"/>
      <c r="C112" s="346"/>
      <c r="D112" s="346"/>
      <c r="E112" s="346"/>
      <c r="F112" s="346"/>
      <c r="G112" s="346"/>
      <c r="H112" s="346"/>
      <c r="I112" s="346"/>
      <c r="J112" s="347"/>
    </row>
    <row r="113" spans="1:10" ht="12.75" customHeight="1">
      <c r="A113" s="124">
        <v>1</v>
      </c>
      <c r="B113" s="125" t="s">
        <v>78</v>
      </c>
      <c r="C113" s="307">
        <v>775</v>
      </c>
      <c r="D113" s="307">
        <v>23</v>
      </c>
      <c r="E113" s="307">
        <v>126</v>
      </c>
      <c r="F113" s="307">
        <v>8395</v>
      </c>
      <c r="G113" s="307">
        <v>0</v>
      </c>
      <c r="H113" s="126" t="s">
        <v>176</v>
      </c>
      <c r="I113" s="204">
        <f aca="true" t="shared" si="18" ref="I113:I123">D113/E113*100</f>
        <v>18.253968253968253</v>
      </c>
      <c r="J113" s="207">
        <f aca="true" t="shared" si="19" ref="J113:J123">F113/D113</f>
        <v>365</v>
      </c>
    </row>
    <row r="114" spans="1:10" ht="12.75" customHeight="1">
      <c r="A114" s="127">
        <v>2</v>
      </c>
      <c r="B114" s="128" t="s">
        <v>79</v>
      </c>
      <c r="C114" s="308">
        <v>141</v>
      </c>
      <c r="D114" s="308">
        <v>18</v>
      </c>
      <c r="E114" s="308">
        <v>18</v>
      </c>
      <c r="F114" s="308">
        <v>6756</v>
      </c>
      <c r="G114" s="308">
        <v>69</v>
      </c>
      <c r="H114" s="129" t="s">
        <v>177</v>
      </c>
      <c r="I114" s="204">
        <f t="shared" si="18"/>
        <v>100</v>
      </c>
      <c r="J114" s="208">
        <f t="shared" si="19"/>
        <v>375.3333333333333</v>
      </c>
    </row>
    <row r="115" spans="1:10" ht="12.75" customHeight="1">
      <c r="A115" s="127">
        <v>3</v>
      </c>
      <c r="B115" s="128" t="s">
        <v>80</v>
      </c>
      <c r="C115" s="308">
        <v>30</v>
      </c>
      <c r="D115" s="308">
        <v>3</v>
      </c>
      <c r="E115" s="308">
        <v>3</v>
      </c>
      <c r="F115" s="308">
        <v>261</v>
      </c>
      <c r="G115" s="309">
        <v>6</v>
      </c>
      <c r="H115" s="130" t="s">
        <v>178</v>
      </c>
      <c r="I115" s="204">
        <f t="shared" si="18"/>
        <v>100</v>
      </c>
      <c r="J115" s="208">
        <f t="shared" si="19"/>
        <v>87</v>
      </c>
    </row>
    <row r="116" spans="1:10" ht="12.75" customHeight="1">
      <c r="A116" s="127">
        <v>4</v>
      </c>
      <c r="B116" s="131" t="s">
        <v>81</v>
      </c>
      <c r="C116" s="308">
        <v>614</v>
      </c>
      <c r="D116" s="308">
        <v>27</v>
      </c>
      <c r="E116" s="308">
        <v>29</v>
      </c>
      <c r="F116" s="308">
        <v>9098</v>
      </c>
      <c r="G116" s="308">
        <v>0</v>
      </c>
      <c r="H116" s="129" t="s">
        <v>179</v>
      </c>
      <c r="I116" s="204">
        <f t="shared" si="18"/>
        <v>93.10344827586206</v>
      </c>
      <c r="J116" s="208">
        <f t="shared" si="19"/>
        <v>336.962962962963</v>
      </c>
    </row>
    <row r="117" spans="1:10" ht="12.75" customHeight="1">
      <c r="A117" s="127">
        <v>5</v>
      </c>
      <c r="B117" s="131" t="s">
        <v>82</v>
      </c>
      <c r="C117" s="129"/>
      <c r="D117" s="129"/>
      <c r="E117" s="129"/>
      <c r="F117" s="129"/>
      <c r="G117" s="129"/>
      <c r="H117" s="129"/>
      <c r="I117" s="204" t="e">
        <f t="shared" si="18"/>
        <v>#DIV/0!</v>
      </c>
      <c r="J117" s="208" t="e">
        <f t="shared" si="19"/>
        <v>#DIV/0!</v>
      </c>
    </row>
    <row r="118" spans="1:10" ht="12.75" customHeight="1">
      <c r="A118" s="127">
        <v>6</v>
      </c>
      <c r="B118" s="128" t="s">
        <v>76</v>
      </c>
      <c r="C118" s="308">
        <v>1484</v>
      </c>
      <c r="D118" s="308">
        <v>60</v>
      </c>
      <c r="E118" s="308">
        <v>60</v>
      </c>
      <c r="F118" s="308">
        <v>54000</v>
      </c>
      <c r="G118" s="308">
        <v>0</v>
      </c>
      <c r="H118" s="133" t="s">
        <v>180</v>
      </c>
      <c r="I118" s="204">
        <f t="shared" si="18"/>
        <v>100</v>
      </c>
      <c r="J118" s="208">
        <f t="shared" si="19"/>
        <v>900</v>
      </c>
    </row>
    <row r="119" spans="1:10" ht="24.75" customHeight="1">
      <c r="A119" s="127">
        <v>7</v>
      </c>
      <c r="B119" s="131" t="s">
        <v>77</v>
      </c>
      <c r="C119" s="129"/>
      <c r="D119" s="129"/>
      <c r="E119" s="129"/>
      <c r="F119" s="129"/>
      <c r="G119" s="129"/>
      <c r="H119" s="134"/>
      <c r="I119" s="203" t="e">
        <f t="shared" si="18"/>
        <v>#DIV/0!</v>
      </c>
      <c r="J119" s="208" t="e">
        <f t="shared" si="19"/>
        <v>#DIV/0!</v>
      </c>
    </row>
    <row r="120" spans="1:10" ht="12.75" customHeight="1">
      <c r="A120" s="127">
        <v>8</v>
      </c>
      <c r="B120" s="131" t="s">
        <v>75</v>
      </c>
      <c r="C120" s="308">
        <v>7493</v>
      </c>
      <c r="D120" s="308">
        <v>220</v>
      </c>
      <c r="E120" s="308">
        <v>269</v>
      </c>
      <c r="F120" s="308">
        <v>172206</v>
      </c>
      <c r="G120" s="308">
        <v>362</v>
      </c>
      <c r="H120" s="129" t="s">
        <v>181</v>
      </c>
      <c r="I120" s="204">
        <f t="shared" si="18"/>
        <v>81.78438661710037</v>
      </c>
      <c r="J120" s="208">
        <f t="shared" si="19"/>
        <v>782.7545454545455</v>
      </c>
    </row>
    <row r="121" spans="1:10" ht="12.75" customHeight="1">
      <c r="A121" s="127">
        <v>9</v>
      </c>
      <c r="B121" s="128" t="s">
        <v>150</v>
      </c>
      <c r="C121" s="132"/>
      <c r="D121" s="132"/>
      <c r="E121" s="132"/>
      <c r="F121" s="132"/>
      <c r="G121" s="132"/>
      <c r="H121" s="132"/>
      <c r="I121" s="204" t="e">
        <f t="shared" si="18"/>
        <v>#DIV/0!</v>
      </c>
      <c r="J121" s="208" t="e">
        <f t="shared" si="19"/>
        <v>#DIV/0!</v>
      </c>
    </row>
    <row r="122" spans="1:10" ht="12.75" customHeight="1">
      <c r="A122" s="135"/>
      <c r="B122" s="136"/>
      <c r="C122" s="129"/>
      <c r="D122" s="137"/>
      <c r="E122" s="137"/>
      <c r="F122" s="137"/>
      <c r="G122" s="138"/>
      <c r="H122" s="138"/>
      <c r="I122" s="204" t="e">
        <f t="shared" si="18"/>
        <v>#DIV/0!</v>
      </c>
      <c r="J122" s="208" t="e">
        <f t="shared" si="19"/>
        <v>#DIV/0!</v>
      </c>
    </row>
    <row r="123" spans="1:10" s="107" customFormat="1" ht="15" customHeight="1">
      <c r="A123" s="348" t="s">
        <v>67</v>
      </c>
      <c r="B123" s="349"/>
      <c r="C123" s="139">
        <f aca="true" t="shared" si="20" ref="C123:H123">SUM(C113:C122)</f>
        <v>10537</v>
      </c>
      <c r="D123" s="139">
        <f t="shared" si="20"/>
        <v>351</v>
      </c>
      <c r="E123" s="139">
        <f t="shared" si="20"/>
        <v>505</v>
      </c>
      <c r="F123" s="139">
        <f t="shared" si="20"/>
        <v>250716</v>
      </c>
      <c r="G123" s="139">
        <f t="shared" si="20"/>
        <v>437</v>
      </c>
      <c r="H123" s="139">
        <f t="shared" si="20"/>
        <v>0</v>
      </c>
      <c r="I123" s="206">
        <f t="shared" si="18"/>
        <v>69.5049504950495</v>
      </c>
      <c r="J123" s="212">
        <f t="shared" si="19"/>
        <v>714.2905982905983</v>
      </c>
    </row>
    <row r="124" ht="12.75" customHeight="1"/>
    <row r="125" spans="1:10" ht="73.5" customHeight="1">
      <c r="A125" s="114" t="s">
        <v>36</v>
      </c>
      <c r="B125" s="115" t="s">
        <v>37</v>
      </c>
      <c r="C125" s="277" t="s">
        <v>7</v>
      </c>
      <c r="D125" s="278" t="s">
        <v>165</v>
      </c>
      <c r="E125" s="278" t="s">
        <v>166</v>
      </c>
      <c r="F125" s="278" t="s">
        <v>20</v>
      </c>
      <c r="G125" s="278" t="s">
        <v>74</v>
      </c>
      <c r="H125" s="278" t="s">
        <v>8</v>
      </c>
      <c r="I125" s="278" t="s">
        <v>167</v>
      </c>
      <c r="J125" s="279" t="s">
        <v>9</v>
      </c>
    </row>
    <row r="126" spans="1:10" ht="9.75" customHeight="1">
      <c r="A126" s="116"/>
      <c r="B126" s="117"/>
      <c r="C126" s="118" t="s">
        <v>155</v>
      </c>
      <c r="D126" s="118" t="s">
        <v>155</v>
      </c>
      <c r="E126" s="118" t="s">
        <v>155</v>
      </c>
      <c r="F126" s="118" t="s">
        <v>155</v>
      </c>
      <c r="G126" s="118" t="s">
        <v>155</v>
      </c>
      <c r="H126" s="118" t="s">
        <v>155</v>
      </c>
      <c r="I126" s="118" t="s">
        <v>155</v>
      </c>
      <c r="J126" s="118" t="s">
        <v>155</v>
      </c>
    </row>
    <row r="127" spans="1:10" s="80" customFormat="1" ht="9.75" customHeight="1">
      <c r="A127" s="120">
        <v>0</v>
      </c>
      <c r="B127" s="121">
        <v>1</v>
      </c>
      <c r="C127" s="122">
        <v>2</v>
      </c>
      <c r="D127" s="122">
        <v>3</v>
      </c>
      <c r="E127" s="122">
        <v>4</v>
      </c>
      <c r="F127" s="122">
        <v>5</v>
      </c>
      <c r="G127" s="122">
        <v>6</v>
      </c>
      <c r="H127" s="122">
        <v>7</v>
      </c>
      <c r="I127" s="122">
        <v>8</v>
      </c>
      <c r="J127" s="123">
        <v>9</v>
      </c>
    </row>
    <row r="128" spans="1:10" s="80" customFormat="1" ht="12.75" customHeight="1">
      <c r="A128" s="345" t="s">
        <v>94</v>
      </c>
      <c r="B128" s="346"/>
      <c r="C128" s="346"/>
      <c r="D128" s="346"/>
      <c r="E128" s="346"/>
      <c r="F128" s="346"/>
      <c r="G128" s="346"/>
      <c r="H128" s="346"/>
      <c r="I128" s="346"/>
      <c r="J128" s="347"/>
    </row>
    <row r="129" spans="1:10" ht="12.75" customHeight="1">
      <c r="A129" s="124">
        <v>1</v>
      </c>
      <c r="B129" s="125" t="s">
        <v>78</v>
      </c>
      <c r="C129" s="307">
        <v>1000</v>
      </c>
      <c r="D129" s="307">
        <v>1169</v>
      </c>
      <c r="E129" s="307">
        <v>1438</v>
      </c>
      <c r="F129" s="307">
        <v>280560</v>
      </c>
      <c r="G129" s="307">
        <v>0</v>
      </c>
      <c r="H129" s="307">
        <v>2226</v>
      </c>
      <c r="I129" s="204">
        <f aca="true" t="shared" si="21" ref="I129:I139">D129/E129*100</f>
        <v>81.29346314325451</v>
      </c>
      <c r="J129" s="207">
        <f aca="true" t="shared" si="22" ref="J129:J139">F129/D129</f>
        <v>240</v>
      </c>
    </row>
    <row r="130" spans="1:10" ht="12.75" customHeight="1">
      <c r="A130" s="127">
        <v>2</v>
      </c>
      <c r="B130" s="128" t="s">
        <v>79</v>
      </c>
      <c r="C130" s="308">
        <v>521</v>
      </c>
      <c r="D130" s="308">
        <v>1005</v>
      </c>
      <c r="E130" s="308">
        <v>1182</v>
      </c>
      <c r="F130" s="308">
        <v>282012</v>
      </c>
      <c r="G130" s="308">
        <v>2191</v>
      </c>
      <c r="H130" s="308">
        <v>1803</v>
      </c>
      <c r="I130" s="204">
        <f t="shared" si="21"/>
        <v>85.0253807106599</v>
      </c>
      <c r="J130" s="208">
        <f t="shared" si="22"/>
        <v>280.60895522388057</v>
      </c>
    </row>
    <row r="131" spans="1:10" ht="12.75" customHeight="1">
      <c r="A131" s="127">
        <v>3</v>
      </c>
      <c r="B131" s="128" t="s">
        <v>80</v>
      </c>
      <c r="C131" s="132"/>
      <c r="D131" s="132"/>
      <c r="E131" s="132"/>
      <c r="F131" s="132"/>
      <c r="G131" s="133"/>
      <c r="H131" s="133"/>
      <c r="I131" s="204" t="e">
        <f t="shared" si="21"/>
        <v>#DIV/0!</v>
      </c>
      <c r="J131" s="208" t="e">
        <f t="shared" si="22"/>
        <v>#DIV/0!</v>
      </c>
    </row>
    <row r="132" spans="1:10" ht="12.75" customHeight="1">
      <c r="A132" s="127">
        <v>4</v>
      </c>
      <c r="B132" s="131" t="s">
        <v>81</v>
      </c>
      <c r="C132" s="132"/>
      <c r="D132" s="132"/>
      <c r="E132" s="132"/>
      <c r="F132" s="132"/>
      <c r="G132" s="132"/>
      <c r="H132" s="132"/>
      <c r="I132" s="204" t="e">
        <f t="shared" si="21"/>
        <v>#DIV/0!</v>
      </c>
      <c r="J132" s="208" t="e">
        <f t="shared" si="22"/>
        <v>#DIV/0!</v>
      </c>
    </row>
    <row r="133" spans="1:10" ht="12.75" customHeight="1">
      <c r="A133" s="127">
        <v>5</v>
      </c>
      <c r="B133" s="131" t="s">
        <v>82</v>
      </c>
      <c r="C133" s="132"/>
      <c r="D133" s="132"/>
      <c r="E133" s="132"/>
      <c r="F133" s="132"/>
      <c r="G133" s="132"/>
      <c r="H133" s="132"/>
      <c r="I133" s="204" t="e">
        <f t="shared" si="21"/>
        <v>#DIV/0!</v>
      </c>
      <c r="J133" s="208" t="e">
        <f t="shared" si="22"/>
        <v>#DIV/0!</v>
      </c>
    </row>
    <row r="134" spans="1:10" ht="12.75" customHeight="1">
      <c r="A134" s="127">
        <v>6</v>
      </c>
      <c r="B134" s="128" t="s">
        <v>76</v>
      </c>
      <c r="C134" s="308">
        <v>2247</v>
      </c>
      <c r="D134" s="308">
        <v>975</v>
      </c>
      <c r="E134" s="308">
        <v>975</v>
      </c>
      <c r="F134" s="308">
        <v>351000</v>
      </c>
      <c r="G134" s="308">
        <v>0</v>
      </c>
      <c r="H134" s="309">
        <v>579</v>
      </c>
      <c r="I134" s="204">
        <f t="shared" si="21"/>
        <v>100</v>
      </c>
      <c r="J134" s="208">
        <f t="shared" si="22"/>
        <v>360</v>
      </c>
    </row>
    <row r="135" spans="1:10" ht="24.75" customHeight="1">
      <c r="A135" s="127">
        <v>7</v>
      </c>
      <c r="B135" s="131" t="s">
        <v>77</v>
      </c>
      <c r="C135" s="132"/>
      <c r="D135" s="132"/>
      <c r="E135" s="132"/>
      <c r="F135" s="132"/>
      <c r="G135" s="132"/>
      <c r="H135" s="205"/>
      <c r="I135" s="203" t="e">
        <f t="shared" si="21"/>
        <v>#DIV/0!</v>
      </c>
      <c r="J135" s="208" t="e">
        <f t="shared" si="22"/>
        <v>#DIV/0!</v>
      </c>
    </row>
    <row r="136" spans="1:10" ht="12.75" customHeight="1">
      <c r="A136" s="127">
        <v>8</v>
      </c>
      <c r="B136" s="131" t="s">
        <v>75</v>
      </c>
      <c r="C136" s="132"/>
      <c r="D136" s="132"/>
      <c r="E136" s="132"/>
      <c r="F136" s="132"/>
      <c r="G136" s="132"/>
      <c r="H136" s="132"/>
      <c r="I136" s="204" t="e">
        <f t="shared" si="21"/>
        <v>#DIV/0!</v>
      </c>
      <c r="J136" s="208" t="e">
        <f t="shared" si="22"/>
        <v>#DIV/0!</v>
      </c>
    </row>
    <row r="137" spans="1:10" ht="12.75" customHeight="1">
      <c r="A137" s="127">
        <v>9</v>
      </c>
      <c r="B137" s="128" t="s">
        <v>150</v>
      </c>
      <c r="C137" s="132"/>
      <c r="D137" s="132"/>
      <c r="E137" s="132"/>
      <c r="F137" s="132"/>
      <c r="G137" s="132"/>
      <c r="H137" s="132"/>
      <c r="I137" s="204" t="e">
        <f t="shared" si="21"/>
        <v>#DIV/0!</v>
      </c>
      <c r="J137" s="208" t="e">
        <f t="shared" si="22"/>
        <v>#DIV/0!</v>
      </c>
    </row>
    <row r="138" spans="1:10" ht="12.75" customHeight="1">
      <c r="A138" s="135"/>
      <c r="B138" s="136"/>
      <c r="C138" s="132"/>
      <c r="D138" s="138"/>
      <c r="E138" s="138"/>
      <c r="F138" s="138"/>
      <c r="G138" s="138"/>
      <c r="H138" s="138"/>
      <c r="I138" s="204" t="e">
        <f t="shared" si="21"/>
        <v>#DIV/0!</v>
      </c>
      <c r="J138" s="208" t="e">
        <f t="shared" si="22"/>
        <v>#DIV/0!</v>
      </c>
    </row>
    <row r="139" spans="1:10" s="107" customFormat="1" ht="15" customHeight="1">
      <c r="A139" s="348" t="s">
        <v>67</v>
      </c>
      <c r="B139" s="349"/>
      <c r="C139" s="139">
        <f aca="true" t="shared" si="23" ref="C139:H139">SUM(C129:C138)</f>
        <v>3768</v>
      </c>
      <c r="D139" s="139">
        <f t="shared" si="23"/>
        <v>3149</v>
      </c>
      <c r="E139" s="139">
        <f t="shared" si="23"/>
        <v>3595</v>
      </c>
      <c r="F139" s="139">
        <f t="shared" si="23"/>
        <v>913572</v>
      </c>
      <c r="G139" s="139">
        <f t="shared" si="23"/>
        <v>2191</v>
      </c>
      <c r="H139" s="139">
        <f t="shared" si="23"/>
        <v>4608</v>
      </c>
      <c r="I139" s="206">
        <f t="shared" si="21"/>
        <v>87.59388038942977</v>
      </c>
      <c r="J139" s="212">
        <f t="shared" si="22"/>
        <v>290.1149571292474</v>
      </c>
    </row>
    <row r="141" ht="12.75" customHeight="1"/>
    <row r="142" spans="1:10" ht="12.75" customHeight="1">
      <c r="A142" s="352" t="s">
        <v>168</v>
      </c>
      <c r="B142" s="352"/>
      <c r="C142" s="352"/>
      <c r="D142" s="352"/>
      <c r="E142" s="352"/>
      <c r="F142" s="352"/>
      <c r="G142" s="352"/>
      <c r="H142" s="352"/>
      <c r="I142" s="352"/>
      <c r="J142" s="352"/>
    </row>
    <row r="143" spans="1:10" s="107" customFormat="1" ht="12.75" customHeight="1">
      <c r="A143" s="140"/>
      <c r="B143" s="141"/>
      <c r="C143" s="142"/>
      <c r="D143" s="142"/>
      <c r="E143" s="142"/>
      <c r="F143" s="142"/>
      <c r="G143" s="142"/>
      <c r="H143" s="142"/>
      <c r="I143" s="142"/>
      <c r="J143" s="72" t="s">
        <v>86</v>
      </c>
    </row>
    <row r="144" spans="1:10" ht="73.5" customHeight="1">
      <c r="A144" s="114" t="s">
        <v>36</v>
      </c>
      <c r="B144" s="115" t="s">
        <v>37</v>
      </c>
      <c r="C144" s="277" t="s">
        <v>7</v>
      </c>
      <c r="D144" s="278" t="s">
        <v>165</v>
      </c>
      <c r="E144" s="278" t="s">
        <v>166</v>
      </c>
      <c r="F144" s="278" t="s">
        <v>20</v>
      </c>
      <c r="G144" s="278" t="s">
        <v>74</v>
      </c>
      <c r="H144" s="278" t="s">
        <v>8</v>
      </c>
      <c r="I144" s="278" t="s">
        <v>167</v>
      </c>
      <c r="J144" s="279" t="s">
        <v>9</v>
      </c>
    </row>
    <row r="145" spans="1:10" ht="9.75" customHeight="1">
      <c r="A145" s="116"/>
      <c r="B145" s="117"/>
      <c r="C145" s="118" t="s">
        <v>156</v>
      </c>
      <c r="D145" s="118" t="s">
        <v>156</v>
      </c>
      <c r="E145" s="118" t="s">
        <v>156</v>
      </c>
      <c r="F145" s="118" t="s">
        <v>156</v>
      </c>
      <c r="G145" s="118" t="s">
        <v>156</v>
      </c>
      <c r="H145" s="118" t="s">
        <v>156</v>
      </c>
      <c r="I145" s="118" t="s">
        <v>156</v>
      </c>
      <c r="J145" s="118" t="s">
        <v>156</v>
      </c>
    </row>
    <row r="146" spans="1:10" s="80" customFormat="1" ht="9.75" customHeight="1">
      <c r="A146" s="120">
        <v>0</v>
      </c>
      <c r="B146" s="121">
        <v>1</v>
      </c>
      <c r="C146" s="122">
        <v>2</v>
      </c>
      <c r="D146" s="122">
        <v>3</v>
      </c>
      <c r="E146" s="122">
        <v>4</v>
      </c>
      <c r="F146" s="122">
        <v>5</v>
      </c>
      <c r="G146" s="122">
        <v>6</v>
      </c>
      <c r="H146" s="122">
        <v>7</v>
      </c>
      <c r="I146" s="122">
        <v>8</v>
      </c>
      <c r="J146" s="123">
        <v>9</v>
      </c>
    </row>
    <row r="147" spans="1:10" s="80" customFormat="1" ht="12.75" customHeight="1">
      <c r="A147" s="345" t="s">
        <v>95</v>
      </c>
      <c r="B147" s="346"/>
      <c r="C147" s="346"/>
      <c r="D147" s="346"/>
      <c r="E147" s="346"/>
      <c r="F147" s="346"/>
      <c r="G147" s="346"/>
      <c r="H147" s="346"/>
      <c r="I147" s="346"/>
      <c r="J147" s="347"/>
    </row>
    <row r="148" spans="1:10" ht="12.75" customHeight="1">
      <c r="A148" s="124">
        <v>1</v>
      </c>
      <c r="B148" s="125" t="s">
        <v>78</v>
      </c>
      <c r="C148" s="126"/>
      <c r="D148" s="126"/>
      <c r="E148" s="255"/>
      <c r="F148" s="126"/>
      <c r="G148" s="126"/>
      <c r="H148" s="126"/>
      <c r="I148" s="204" t="e">
        <f aca="true" t="shared" si="24" ref="I148:I158">D148/E148*100</f>
        <v>#DIV/0!</v>
      </c>
      <c r="J148" s="207" t="e">
        <f aca="true" t="shared" si="25" ref="J148:J158">F148/D148</f>
        <v>#DIV/0!</v>
      </c>
    </row>
    <row r="149" spans="1:10" ht="12.75" customHeight="1">
      <c r="A149" s="127">
        <v>2</v>
      </c>
      <c r="B149" s="128" t="s">
        <v>79</v>
      </c>
      <c r="C149" s="129">
        <v>0</v>
      </c>
      <c r="D149" s="129">
        <v>0</v>
      </c>
      <c r="E149" s="129">
        <v>4529</v>
      </c>
      <c r="F149" s="129">
        <v>0</v>
      </c>
      <c r="G149" s="129">
        <v>0</v>
      </c>
      <c r="H149" s="129">
        <v>0</v>
      </c>
      <c r="I149" s="204">
        <f t="shared" si="24"/>
        <v>0</v>
      </c>
      <c r="J149" s="208" t="e">
        <f t="shared" si="25"/>
        <v>#DIV/0!</v>
      </c>
    </row>
    <row r="150" spans="1:10" ht="12.75" customHeight="1">
      <c r="A150" s="127">
        <v>3</v>
      </c>
      <c r="B150" s="128" t="s">
        <v>80</v>
      </c>
      <c r="C150" s="129"/>
      <c r="D150" s="129"/>
      <c r="E150" s="129"/>
      <c r="F150" s="129"/>
      <c r="G150" s="130"/>
      <c r="H150" s="130"/>
      <c r="I150" s="204" t="e">
        <f t="shared" si="24"/>
        <v>#DIV/0!</v>
      </c>
      <c r="J150" s="208" t="e">
        <f t="shared" si="25"/>
        <v>#DIV/0!</v>
      </c>
    </row>
    <row r="151" spans="1:10" ht="12.75" customHeight="1">
      <c r="A151" s="127">
        <v>4</v>
      </c>
      <c r="B151" s="131" t="s">
        <v>81</v>
      </c>
      <c r="C151" s="129"/>
      <c r="D151" s="129"/>
      <c r="E151" s="129"/>
      <c r="F151" s="129"/>
      <c r="G151" s="129"/>
      <c r="H151" s="129"/>
      <c r="I151" s="204" t="e">
        <f t="shared" si="24"/>
        <v>#DIV/0!</v>
      </c>
      <c r="J151" s="208" t="e">
        <f t="shared" si="25"/>
        <v>#DIV/0!</v>
      </c>
    </row>
    <row r="152" spans="1:10" ht="12.75" customHeight="1">
      <c r="A152" s="127">
        <v>5</v>
      </c>
      <c r="B152" s="131" t="s">
        <v>82</v>
      </c>
      <c r="C152" s="129"/>
      <c r="D152" s="129"/>
      <c r="E152" s="129"/>
      <c r="F152" s="129"/>
      <c r="G152" s="129"/>
      <c r="H152" s="129"/>
      <c r="I152" s="204" t="e">
        <f t="shared" si="24"/>
        <v>#DIV/0!</v>
      </c>
      <c r="J152" s="208" t="e">
        <f t="shared" si="25"/>
        <v>#DIV/0!</v>
      </c>
    </row>
    <row r="153" spans="1:10" ht="12.75" customHeight="1">
      <c r="A153" s="127">
        <v>6</v>
      </c>
      <c r="B153" s="128" t="s">
        <v>76</v>
      </c>
      <c r="C153" s="132">
        <v>243</v>
      </c>
      <c r="D153" s="132">
        <v>3866</v>
      </c>
      <c r="E153" s="132">
        <v>7014</v>
      </c>
      <c r="F153" s="132">
        <v>231960</v>
      </c>
      <c r="G153" s="132">
        <v>0</v>
      </c>
      <c r="H153" s="133">
        <v>0</v>
      </c>
      <c r="I153" s="204">
        <f t="shared" si="24"/>
        <v>55.118334759053326</v>
      </c>
      <c r="J153" s="208">
        <f t="shared" si="25"/>
        <v>60</v>
      </c>
    </row>
    <row r="154" spans="1:10" ht="24.75" customHeight="1">
      <c r="A154" s="127">
        <v>7</v>
      </c>
      <c r="B154" s="131" t="s">
        <v>77</v>
      </c>
      <c r="C154" s="129"/>
      <c r="D154" s="129"/>
      <c r="E154" s="129"/>
      <c r="F154" s="129"/>
      <c r="G154" s="129"/>
      <c r="H154" s="134"/>
      <c r="I154" s="203" t="e">
        <f t="shared" si="24"/>
        <v>#DIV/0!</v>
      </c>
      <c r="J154" s="208" t="e">
        <f t="shared" si="25"/>
        <v>#DIV/0!</v>
      </c>
    </row>
    <row r="155" spans="1:10" ht="12.75" customHeight="1">
      <c r="A155" s="127">
        <v>8</v>
      </c>
      <c r="B155" s="131" t="s">
        <v>75</v>
      </c>
      <c r="C155" s="129"/>
      <c r="D155" s="129"/>
      <c r="E155" s="129"/>
      <c r="F155" s="129"/>
      <c r="G155" s="129"/>
      <c r="H155" s="129"/>
      <c r="I155" s="204" t="e">
        <f t="shared" si="24"/>
        <v>#DIV/0!</v>
      </c>
      <c r="J155" s="208" t="e">
        <f t="shared" si="25"/>
        <v>#DIV/0!</v>
      </c>
    </row>
    <row r="156" spans="1:10" ht="12.75" customHeight="1">
      <c r="A156" s="127">
        <v>9</v>
      </c>
      <c r="B156" s="128" t="s">
        <v>150</v>
      </c>
      <c r="C156" s="132"/>
      <c r="D156" s="132"/>
      <c r="E156" s="132"/>
      <c r="F156" s="132"/>
      <c r="G156" s="132"/>
      <c r="H156" s="132"/>
      <c r="I156" s="204" t="e">
        <f t="shared" si="24"/>
        <v>#DIV/0!</v>
      </c>
      <c r="J156" s="208" t="e">
        <f t="shared" si="25"/>
        <v>#DIV/0!</v>
      </c>
    </row>
    <row r="157" spans="1:10" ht="12.75" customHeight="1">
      <c r="A157" s="135"/>
      <c r="B157" s="136"/>
      <c r="C157" s="129"/>
      <c r="D157" s="137"/>
      <c r="E157" s="137"/>
      <c r="F157" s="137"/>
      <c r="G157" s="138"/>
      <c r="H157" s="138"/>
      <c r="I157" s="204" t="e">
        <f t="shared" si="24"/>
        <v>#DIV/0!</v>
      </c>
      <c r="J157" s="208" t="e">
        <f t="shared" si="25"/>
        <v>#DIV/0!</v>
      </c>
    </row>
    <row r="158" spans="1:10" s="107" customFormat="1" ht="12.75" customHeight="1">
      <c r="A158" s="348" t="s">
        <v>67</v>
      </c>
      <c r="B158" s="349"/>
      <c r="C158" s="139">
        <f aca="true" t="shared" si="26" ref="C158:H158">SUM(C148:C157)</f>
        <v>243</v>
      </c>
      <c r="D158" s="139">
        <f t="shared" si="26"/>
        <v>3866</v>
      </c>
      <c r="E158" s="139">
        <f t="shared" si="26"/>
        <v>11543</v>
      </c>
      <c r="F158" s="139">
        <f t="shared" si="26"/>
        <v>231960</v>
      </c>
      <c r="G158" s="139">
        <f t="shared" si="26"/>
        <v>0</v>
      </c>
      <c r="H158" s="139">
        <f t="shared" si="26"/>
        <v>0</v>
      </c>
      <c r="I158" s="206">
        <f t="shared" si="24"/>
        <v>33.49215975049813</v>
      </c>
      <c r="J158" s="212">
        <f t="shared" si="25"/>
        <v>60</v>
      </c>
    </row>
    <row r="159" ht="12.75" customHeight="1"/>
    <row r="160" spans="1:10" ht="73.5" customHeight="1">
      <c r="A160" s="114" t="s">
        <v>36</v>
      </c>
      <c r="B160" s="115" t="s">
        <v>37</v>
      </c>
      <c r="C160" s="277" t="s">
        <v>7</v>
      </c>
      <c r="D160" s="278" t="s">
        <v>165</v>
      </c>
      <c r="E160" s="278" t="s">
        <v>166</v>
      </c>
      <c r="F160" s="278" t="s">
        <v>20</v>
      </c>
      <c r="G160" s="278" t="s">
        <v>74</v>
      </c>
      <c r="H160" s="278" t="s">
        <v>8</v>
      </c>
      <c r="I160" s="278" t="s">
        <v>167</v>
      </c>
      <c r="J160" s="279" t="s">
        <v>9</v>
      </c>
    </row>
    <row r="161" spans="1:10" ht="9.75" customHeight="1">
      <c r="A161" s="116"/>
      <c r="B161" s="117"/>
      <c r="C161" s="118" t="s">
        <v>157</v>
      </c>
      <c r="D161" s="118" t="s">
        <v>157</v>
      </c>
      <c r="E161" s="118" t="s">
        <v>157</v>
      </c>
      <c r="F161" s="118" t="s">
        <v>157</v>
      </c>
      <c r="G161" s="118" t="s">
        <v>157</v>
      </c>
      <c r="H161" s="118" t="s">
        <v>157</v>
      </c>
      <c r="I161" s="118" t="s">
        <v>157</v>
      </c>
      <c r="J161" s="118" t="s">
        <v>157</v>
      </c>
    </row>
    <row r="162" spans="1:10" s="80" customFormat="1" ht="9.75" customHeight="1">
      <c r="A162" s="120">
        <v>0</v>
      </c>
      <c r="B162" s="121">
        <v>1</v>
      </c>
      <c r="C162" s="122">
        <v>2</v>
      </c>
      <c r="D162" s="122">
        <v>3</v>
      </c>
      <c r="E162" s="122">
        <v>4</v>
      </c>
      <c r="F162" s="122">
        <v>5</v>
      </c>
      <c r="G162" s="122">
        <v>6</v>
      </c>
      <c r="H162" s="122">
        <v>7</v>
      </c>
      <c r="I162" s="122">
        <v>8</v>
      </c>
      <c r="J162" s="123">
        <v>9</v>
      </c>
    </row>
    <row r="163" spans="1:10" s="80" customFormat="1" ht="12.75" customHeight="1">
      <c r="A163" s="345" t="s">
        <v>96</v>
      </c>
      <c r="B163" s="346"/>
      <c r="C163" s="346"/>
      <c r="D163" s="346"/>
      <c r="E163" s="346"/>
      <c r="F163" s="346"/>
      <c r="G163" s="346"/>
      <c r="H163" s="346"/>
      <c r="I163" s="346"/>
      <c r="J163" s="347"/>
    </row>
    <row r="164" spans="1:10" ht="12.75" customHeight="1">
      <c r="A164" s="124">
        <v>1</v>
      </c>
      <c r="B164" s="125" t="s">
        <v>78</v>
      </c>
      <c r="C164" s="153"/>
      <c r="D164" s="153"/>
      <c r="E164" s="153"/>
      <c r="F164" s="153"/>
      <c r="G164" s="153"/>
      <c r="H164" s="153"/>
      <c r="I164" s="204" t="e">
        <f aca="true" t="shared" si="27" ref="I164:I174">D164/E164*100</f>
        <v>#DIV/0!</v>
      </c>
      <c r="J164" s="207" t="e">
        <f aca="true" t="shared" si="28" ref="J164:J174">F164/D164</f>
        <v>#DIV/0!</v>
      </c>
    </row>
    <row r="165" spans="1:10" ht="12.75" customHeight="1">
      <c r="A165" s="127">
        <v>2</v>
      </c>
      <c r="B165" s="128" t="s">
        <v>79</v>
      </c>
      <c r="C165" s="130"/>
      <c r="D165" s="130"/>
      <c r="E165" s="130"/>
      <c r="F165" s="130"/>
      <c r="G165" s="130"/>
      <c r="H165" s="130"/>
      <c r="I165" s="204" t="e">
        <f t="shared" si="27"/>
        <v>#DIV/0!</v>
      </c>
      <c r="J165" s="208" t="e">
        <f t="shared" si="28"/>
        <v>#DIV/0!</v>
      </c>
    </row>
    <row r="166" spans="1:10" ht="12.75" customHeight="1">
      <c r="A166" s="127">
        <v>3</v>
      </c>
      <c r="B166" s="128" t="s">
        <v>80</v>
      </c>
      <c r="C166" s="130"/>
      <c r="D166" s="130"/>
      <c r="E166" s="130"/>
      <c r="F166" s="130"/>
      <c r="G166" s="130"/>
      <c r="H166" s="130"/>
      <c r="I166" s="204" t="e">
        <f t="shared" si="27"/>
        <v>#DIV/0!</v>
      </c>
      <c r="J166" s="208" t="e">
        <f t="shared" si="28"/>
        <v>#DIV/0!</v>
      </c>
    </row>
    <row r="167" spans="1:10" ht="12.75" customHeight="1">
      <c r="A167" s="127">
        <v>4</v>
      </c>
      <c r="B167" s="131" t="s">
        <v>81</v>
      </c>
      <c r="C167" s="130"/>
      <c r="D167" s="130"/>
      <c r="E167" s="130"/>
      <c r="F167" s="130"/>
      <c r="G167" s="130"/>
      <c r="H167" s="130"/>
      <c r="I167" s="204" t="e">
        <f t="shared" si="27"/>
        <v>#DIV/0!</v>
      </c>
      <c r="J167" s="208" t="e">
        <f t="shared" si="28"/>
        <v>#DIV/0!</v>
      </c>
    </row>
    <row r="168" spans="1:10" ht="12.75" customHeight="1">
      <c r="A168" s="127">
        <v>5</v>
      </c>
      <c r="B168" s="131" t="s">
        <v>82</v>
      </c>
      <c r="C168" s="309">
        <v>284</v>
      </c>
      <c r="D168" s="309">
        <v>337</v>
      </c>
      <c r="E168" s="309">
        <v>375</v>
      </c>
      <c r="F168" s="309">
        <v>22757</v>
      </c>
      <c r="G168" s="309">
        <v>159</v>
      </c>
      <c r="H168" s="309">
        <v>551</v>
      </c>
      <c r="I168" s="204">
        <f t="shared" si="27"/>
        <v>89.86666666666666</v>
      </c>
      <c r="J168" s="208">
        <f t="shared" si="28"/>
        <v>67.52818991097922</v>
      </c>
    </row>
    <row r="169" spans="1:10" ht="12.75" customHeight="1">
      <c r="A169" s="127">
        <v>6</v>
      </c>
      <c r="B169" s="128" t="s">
        <v>76</v>
      </c>
      <c r="C169" s="133"/>
      <c r="D169" s="133"/>
      <c r="E169" s="133"/>
      <c r="F169" s="133"/>
      <c r="G169" s="133"/>
      <c r="H169" s="133"/>
      <c r="I169" s="204" t="e">
        <f t="shared" si="27"/>
        <v>#DIV/0!</v>
      </c>
      <c r="J169" s="208" t="e">
        <f t="shared" si="28"/>
        <v>#DIV/0!</v>
      </c>
    </row>
    <row r="170" spans="1:10" ht="24.75" customHeight="1">
      <c r="A170" s="127">
        <v>7</v>
      </c>
      <c r="B170" s="131" t="s">
        <v>77</v>
      </c>
      <c r="C170" s="130"/>
      <c r="D170" s="130"/>
      <c r="E170" s="130"/>
      <c r="F170" s="130"/>
      <c r="G170" s="130"/>
      <c r="H170" s="150"/>
      <c r="I170" s="203" t="e">
        <f t="shared" si="27"/>
        <v>#DIV/0!</v>
      </c>
      <c r="J170" s="208" t="e">
        <f t="shared" si="28"/>
        <v>#DIV/0!</v>
      </c>
    </row>
    <row r="171" spans="1:10" ht="12.75" customHeight="1">
      <c r="A171" s="127">
        <v>8</v>
      </c>
      <c r="B171" s="131" t="s">
        <v>75</v>
      </c>
      <c r="C171" s="130"/>
      <c r="D171" s="130"/>
      <c r="E171" s="130"/>
      <c r="F171" s="130"/>
      <c r="G171" s="130"/>
      <c r="H171" s="130"/>
      <c r="I171" s="204" t="e">
        <f t="shared" si="27"/>
        <v>#DIV/0!</v>
      </c>
      <c r="J171" s="208" t="e">
        <f t="shared" si="28"/>
        <v>#DIV/0!</v>
      </c>
    </row>
    <row r="172" spans="1:10" ht="12.75" customHeight="1">
      <c r="A172" s="127">
        <v>9</v>
      </c>
      <c r="B172" s="128" t="s">
        <v>150</v>
      </c>
      <c r="C172" s="133"/>
      <c r="D172" s="133"/>
      <c r="E172" s="133"/>
      <c r="F172" s="133"/>
      <c r="G172" s="133"/>
      <c r="H172" s="133"/>
      <c r="I172" s="204" t="e">
        <f t="shared" si="27"/>
        <v>#DIV/0!</v>
      </c>
      <c r="J172" s="208" t="e">
        <f t="shared" si="28"/>
        <v>#DIV/0!</v>
      </c>
    </row>
    <row r="173" spans="1:10" ht="12.75" customHeight="1">
      <c r="A173" s="135"/>
      <c r="B173" s="136"/>
      <c r="C173" s="130"/>
      <c r="D173" s="151"/>
      <c r="E173" s="151"/>
      <c r="F173" s="151"/>
      <c r="G173" s="152"/>
      <c r="H173" s="152"/>
      <c r="I173" s="204" t="e">
        <f t="shared" si="27"/>
        <v>#DIV/0!</v>
      </c>
      <c r="J173" s="208" t="e">
        <f t="shared" si="28"/>
        <v>#DIV/0!</v>
      </c>
    </row>
    <row r="174" spans="1:10" s="107" customFormat="1" ht="12.75" customHeight="1">
      <c r="A174" s="348" t="s">
        <v>67</v>
      </c>
      <c r="B174" s="349"/>
      <c r="C174" s="139">
        <f aca="true" t="shared" si="29" ref="C174:H174">SUM(C164:C173)</f>
        <v>284</v>
      </c>
      <c r="D174" s="139">
        <f t="shared" si="29"/>
        <v>337</v>
      </c>
      <c r="E174" s="139">
        <f t="shared" si="29"/>
        <v>375</v>
      </c>
      <c r="F174" s="139">
        <f t="shared" si="29"/>
        <v>22757</v>
      </c>
      <c r="G174" s="139">
        <f t="shared" si="29"/>
        <v>159</v>
      </c>
      <c r="H174" s="139">
        <f t="shared" si="29"/>
        <v>551</v>
      </c>
      <c r="I174" s="206">
        <f t="shared" si="27"/>
        <v>89.86666666666666</v>
      </c>
      <c r="J174" s="212">
        <f t="shared" si="28"/>
        <v>67.52818991097922</v>
      </c>
    </row>
    <row r="175" spans="1:5" ht="15.75">
      <c r="A175" s="108"/>
      <c r="B175" s="109"/>
      <c r="E175" s="107"/>
    </row>
    <row r="176" ht="12.75" customHeight="1"/>
    <row r="177" spans="1:10" ht="12.75" customHeight="1">
      <c r="A177" s="352" t="s">
        <v>168</v>
      </c>
      <c r="B177" s="352"/>
      <c r="C177" s="352"/>
      <c r="D177" s="352"/>
      <c r="E177" s="352"/>
      <c r="F177" s="352"/>
      <c r="G177" s="352"/>
      <c r="H177" s="352"/>
      <c r="I177" s="352"/>
      <c r="J177" s="352"/>
    </row>
    <row r="178" spans="1:10" s="107" customFormat="1" ht="12.75" customHeight="1">
      <c r="A178" s="140"/>
      <c r="B178" s="141"/>
      <c r="C178" s="142"/>
      <c r="D178" s="142"/>
      <c r="E178" s="142"/>
      <c r="F178" s="142"/>
      <c r="G178" s="142"/>
      <c r="H178" s="142"/>
      <c r="I178" s="142"/>
      <c r="J178" s="72" t="s">
        <v>87</v>
      </c>
    </row>
    <row r="179" spans="1:10" ht="73.5" customHeight="1">
      <c r="A179" s="114" t="s">
        <v>36</v>
      </c>
      <c r="B179" s="115" t="s">
        <v>37</v>
      </c>
      <c r="C179" s="277" t="s">
        <v>7</v>
      </c>
      <c r="D179" s="278" t="s">
        <v>165</v>
      </c>
      <c r="E179" s="278" t="s">
        <v>166</v>
      </c>
      <c r="F179" s="278" t="s">
        <v>20</v>
      </c>
      <c r="G179" s="278" t="s">
        <v>74</v>
      </c>
      <c r="H179" s="278" t="s">
        <v>8</v>
      </c>
      <c r="I179" s="278" t="s">
        <v>167</v>
      </c>
      <c r="J179" s="279" t="s">
        <v>9</v>
      </c>
    </row>
    <row r="180" spans="1:10" ht="9.75" customHeight="1">
      <c r="A180" s="116"/>
      <c r="B180" s="117"/>
      <c r="C180" s="118" t="s">
        <v>158</v>
      </c>
      <c r="D180" s="118" t="s">
        <v>158</v>
      </c>
      <c r="E180" s="118" t="s">
        <v>158</v>
      </c>
      <c r="F180" s="118" t="s">
        <v>158</v>
      </c>
      <c r="G180" s="118" t="s">
        <v>158</v>
      </c>
      <c r="H180" s="118" t="s">
        <v>158</v>
      </c>
      <c r="I180" s="118" t="s">
        <v>158</v>
      </c>
      <c r="J180" s="118" t="s">
        <v>158</v>
      </c>
    </row>
    <row r="181" spans="1:10" s="80" customFormat="1" ht="9.75" customHeight="1">
      <c r="A181" s="120">
        <v>0</v>
      </c>
      <c r="B181" s="121">
        <v>1</v>
      </c>
      <c r="C181" s="122">
        <v>2</v>
      </c>
      <c r="D181" s="122">
        <v>3</v>
      </c>
      <c r="E181" s="122">
        <v>4</v>
      </c>
      <c r="F181" s="122">
        <v>5</v>
      </c>
      <c r="G181" s="122">
        <v>6</v>
      </c>
      <c r="H181" s="122">
        <v>7</v>
      </c>
      <c r="I181" s="122">
        <v>8</v>
      </c>
      <c r="J181" s="123">
        <v>9</v>
      </c>
    </row>
    <row r="182" spans="1:10" s="80" customFormat="1" ht="12.75" customHeight="1">
      <c r="A182" s="345" t="s">
        <v>97</v>
      </c>
      <c r="B182" s="346"/>
      <c r="C182" s="346"/>
      <c r="D182" s="346"/>
      <c r="E182" s="346"/>
      <c r="F182" s="346"/>
      <c r="G182" s="346"/>
      <c r="H182" s="346"/>
      <c r="I182" s="346"/>
      <c r="J182" s="347"/>
    </row>
    <row r="183" spans="1:10" ht="12.75" customHeight="1">
      <c r="A183" s="124">
        <v>1</v>
      </c>
      <c r="B183" s="125" t="s">
        <v>78</v>
      </c>
      <c r="C183" s="126"/>
      <c r="D183" s="126"/>
      <c r="E183" s="126"/>
      <c r="F183" s="126"/>
      <c r="G183" s="126"/>
      <c r="H183" s="126"/>
      <c r="I183" s="204" t="e">
        <f aca="true" t="shared" si="30" ref="I183:I193">D183/E183*100</f>
        <v>#DIV/0!</v>
      </c>
      <c r="J183" s="207" t="e">
        <f aca="true" t="shared" si="31" ref="J183:J193">F183/D183</f>
        <v>#DIV/0!</v>
      </c>
    </row>
    <row r="184" spans="1:10" ht="12.75" customHeight="1">
      <c r="A184" s="127">
        <v>2</v>
      </c>
      <c r="B184" s="128" t="s">
        <v>79</v>
      </c>
      <c r="C184" s="130"/>
      <c r="D184" s="130"/>
      <c r="E184" s="130"/>
      <c r="F184" s="130"/>
      <c r="G184" s="130"/>
      <c r="H184" s="130"/>
      <c r="I184" s="204" t="e">
        <f t="shared" si="30"/>
        <v>#DIV/0!</v>
      </c>
      <c r="J184" s="208" t="e">
        <f t="shared" si="31"/>
        <v>#DIV/0!</v>
      </c>
    </row>
    <row r="185" spans="1:10" ht="12.75" customHeight="1">
      <c r="A185" s="127">
        <v>3</v>
      </c>
      <c r="B185" s="128" t="s">
        <v>80</v>
      </c>
      <c r="C185" s="130"/>
      <c r="D185" s="130"/>
      <c r="E185" s="130"/>
      <c r="F185" s="130"/>
      <c r="G185" s="130"/>
      <c r="H185" s="130"/>
      <c r="I185" s="204" t="e">
        <f t="shared" si="30"/>
        <v>#DIV/0!</v>
      </c>
      <c r="J185" s="208" t="e">
        <f t="shared" si="31"/>
        <v>#DIV/0!</v>
      </c>
    </row>
    <row r="186" spans="1:10" ht="12.75" customHeight="1">
      <c r="A186" s="127">
        <v>4</v>
      </c>
      <c r="B186" s="131" t="s">
        <v>81</v>
      </c>
      <c r="C186" s="309">
        <v>0</v>
      </c>
      <c r="D186" s="309">
        <v>4</v>
      </c>
      <c r="E186" s="309">
        <v>16</v>
      </c>
      <c r="F186" s="309">
        <v>192</v>
      </c>
      <c r="G186" s="309">
        <v>0</v>
      </c>
      <c r="H186" s="309">
        <v>1</v>
      </c>
      <c r="I186" s="204">
        <f t="shared" si="30"/>
        <v>25</v>
      </c>
      <c r="J186" s="208">
        <f t="shared" si="31"/>
        <v>48</v>
      </c>
    </row>
    <row r="187" spans="1:10" ht="12.75" customHeight="1">
      <c r="A187" s="127">
        <v>5</v>
      </c>
      <c r="B187" s="131" t="s">
        <v>82</v>
      </c>
      <c r="C187" s="309">
        <v>89</v>
      </c>
      <c r="D187" s="309">
        <v>52</v>
      </c>
      <c r="E187" s="309">
        <v>90</v>
      </c>
      <c r="F187" s="309">
        <v>14154</v>
      </c>
      <c r="G187" s="309">
        <v>27</v>
      </c>
      <c r="H187" s="309">
        <v>112</v>
      </c>
      <c r="I187" s="204">
        <f t="shared" si="30"/>
        <v>57.77777777777777</v>
      </c>
      <c r="J187" s="208">
        <f t="shared" si="31"/>
        <v>272.1923076923077</v>
      </c>
    </row>
    <row r="188" spans="1:10" ht="12.75" customHeight="1">
      <c r="A188" s="127">
        <v>6</v>
      </c>
      <c r="B188" s="128" t="s">
        <v>76</v>
      </c>
      <c r="C188" s="133"/>
      <c r="D188" s="133"/>
      <c r="E188" s="133"/>
      <c r="F188" s="133"/>
      <c r="G188" s="133"/>
      <c r="H188" s="133"/>
      <c r="I188" s="204" t="e">
        <f t="shared" si="30"/>
        <v>#DIV/0!</v>
      </c>
      <c r="J188" s="208" t="e">
        <f t="shared" si="31"/>
        <v>#DIV/0!</v>
      </c>
    </row>
    <row r="189" spans="1:10" ht="24.75" customHeight="1">
      <c r="A189" s="127">
        <v>7</v>
      </c>
      <c r="B189" s="131" t="s">
        <v>77</v>
      </c>
      <c r="C189" s="130"/>
      <c r="D189" s="130"/>
      <c r="E189" s="130"/>
      <c r="F189" s="130"/>
      <c r="G189" s="130"/>
      <c r="H189" s="150"/>
      <c r="I189" s="203" t="e">
        <f t="shared" si="30"/>
        <v>#DIV/0!</v>
      </c>
      <c r="J189" s="208" t="e">
        <f t="shared" si="31"/>
        <v>#DIV/0!</v>
      </c>
    </row>
    <row r="190" spans="1:10" ht="12.75" customHeight="1">
      <c r="A190" s="127">
        <v>8</v>
      </c>
      <c r="B190" s="131" t="s">
        <v>75</v>
      </c>
      <c r="C190" s="130"/>
      <c r="D190" s="130"/>
      <c r="E190" s="130"/>
      <c r="F190" s="130"/>
      <c r="G190" s="130"/>
      <c r="H190" s="130"/>
      <c r="I190" s="204" t="e">
        <f t="shared" si="30"/>
        <v>#DIV/0!</v>
      </c>
      <c r="J190" s="208" t="e">
        <f t="shared" si="31"/>
        <v>#DIV/0!</v>
      </c>
    </row>
    <row r="191" spans="1:10" ht="12.75" customHeight="1">
      <c r="A191" s="127">
        <v>9</v>
      </c>
      <c r="B191" s="128" t="s">
        <v>150</v>
      </c>
      <c r="C191" s="133"/>
      <c r="D191" s="133"/>
      <c r="E191" s="133"/>
      <c r="F191" s="133"/>
      <c r="G191" s="133"/>
      <c r="H191" s="133"/>
      <c r="I191" s="204" t="e">
        <f t="shared" si="30"/>
        <v>#DIV/0!</v>
      </c>
      <c r="J191" s="208" t="e">
        <f t="shared" si="31"/>
        <v>#DIV/0!</v>
      </c>
    </row>
    <row r="192" spans="1:10" ht="12.75" customHeight="1">
      <c r="A192" s="135"/>
      <c r="B192" s="136"/>
      <c r="C192" s="130"/>
      <c r="D192" s="151"/>
      <c r="E192" s="151"/>
      <c r="F192" s="151"/>
      <c r="G192" s="152"/>
      <c r="H192" s="152"/>
      <c r="I192" s="204" t="e">
        <f t="shared" si="30"/>
        <v>#DIV/0!</v>
      </c>
      <c r="J192" s="208" t="e">
        <f t="shared" si="31"/>
        <v>#DIV/0!</v>
      </c>
    </row>
    <row r="193" spans="1:10" s="107" customFormat="1" ht="12.75" customHeight="1">
      <c r="A193" s="348" t="s">
        <v>67</v>
      </c>
      <c r="B193" s="349"/>
      <c r="C193" s="139">
        <f aca="true" t="shared" si="32" ref="C193:H193">SUM(C183:C192)</f>
        <v>89</v>
      </c>
      <c r="D193" s="139">
        <f t="shared" si="32"/>
        <v>56</v>
      </c>
      <c r="E193" s="139">
        <f t="shared" si="32"/>
        <v>106</v>
      </c>
      <c r="F193" s="139">
        <f t="shared" si="32"/>
        <v>14346</v>
      </c>
      <c r="G193" s="139">
        <f t="shared" si="32"/>
        <v>27</v>
      </c>
      <c r="H193" s="139">
        <f t="shared" si="32"/>
        <v>113</v>
      </c>
      <c r="I193" s="206">
        <f t="shared" si="30"/>
        <v>52.83018867924528</v>
      </c>
      <c r="J193" s="212">
        <f t="shared" si="31"/>
        <v>256.17857142857144</v>
      </c>
    </row>
    <row r="194" ht="12.75" customHeight="1"/>
    <row r="195" spans="1:10" ht="73.5" customHeight="1">
      <c r="A195" s="114" t="s">
        <v>36</v>
      </c>
      <c r="B195" s="115" t="s">
        <v>37</v>
      </c>
      <c r="C195" s="277" t="s">
        <v>7</v>
      </c>
      <c r="D195" s="278" t="s">
        <v>165</v>
      </c>
      <c r="E195" s="278" t="s">
        <v>166</v>
      </c>
      <c r="F195" s="278" t="s">
        <v>20</v>
      </c>
      <c r="G195" s="278" t="s">
        <v>74</v>
      </c>
      <c r="H195" s="278" t="s">
        <v>8</v>
      </c>
      <c r="I195" s="278" t="s">
        <v>167</v>
      </c>
      <c r="J195" s="279" t="s">
        <v>9</v>
      </c>
    </row>
    <row r="196" spans="1:10" ht="9.75" customHeight="1">
      <c r="A196" s="116"/>
      <c r="B196" s="117"/>
      <c r="C196" s="118" t="s">
        <v>160</v>
      </c>
      <c r="D196" s="118" t="s">
        <v>160</v>
      </c>
      <c r="E196" s="118" t="s">
        <v>160</v>
      </c>
      <c r="F196" s="118" t="s">
        <v>160</v>
      </c>
      <c r="G196" s="118" t="s">
        <v>160</v>
      </c>
      <c r="H196" s="118" t="s">
        <v>160</v>
      </c>
      <c r="I196" s="118" t="s">
        <v>160</v>
      </c>
      <c r="J196" s="118" t="s">
        <v>160</v>
      </c>
    </row>
    <row r="197" spans="1:10" s="80" customFormat="1" ht="9.75" customHeight="1">
      <c r="A197" s="120">
        <v>0</v>
      </c>
      <c r="B197" s="121">
        <v>1</v>
      </c>
      <c r="C197" s="122">
        <v>2</v>
      </c>
      <c r="D197" s="122">
        <v>3</v>
      </c>
      <c r="E197" s="122">
        <v>4</v>
      </c>
      <c r="F197" s="122">
        <v>5</v>
      </c>
      <c r="G197" s="122">
        <v>6</v>
      </c>
      <c r="H197" s="122">
        <v>7</v>
      </c>
      <c r="I197" s="122">
        <v>8</v>
      </c>
      <c r="J197" s="123">
        <v>9</v>
      </c>
    </row>
    <row r="198" spans="1:10" s="80" customFormat="1" ht="12.75" customHeight="1">
      <c r="A198" s="337" t="s">
        <v>98</v>
      </c>
      <c r="B198" s="338"/>
      <c r="C198" s="338"/>
      <c r="D198" s="338"/>
      <c r="E198" s="338"/>
      <c r="F198" s="338"/>
      <c r="G198" s="338"/>
      <c r="H198" s="338"/>
      <c r="I198" s="338"/>
      <c r="J198" s="339"/>
    </row>
    <row r="199" spans="1:10" ht="12.75" customHeight="1">
      <c r="A199" s="124">
        <v>1</v>
      </c>
      <c r="B199" s="125" t="s">
        <v>78</v>
      </c>
      <c r="C199" s="307">
        <v>555</v>
      </c>
      <c r="D199" s="307">
        <v>385</v>
      </c>
      <c r="E199" s="307">
        <v>573</v>
      </c>
      <c r="F199" s="307">
        <v>115500</v>
      </c>
      <c r="G199" s="307">
        <v>0</v>
      </c>
      <c r="H199" s="307">
        <v>682</v>
      </c>
      <c r="I199" s="204">
        <f aca="true" t="shared" si="33" ref="I199:I209">D199/E199*100</f>
        <v>67.19022687609075</v>
      </c>
      <c r="J199" s="207">
        <f aca="true" t="shared" si="34" ref="J199:J209">F199/D199</f>
        <v>300</v>
      </c>
    </row>
    <row r="200" spans="1:10" ht="12.75" customHeight="1">
      <c r="A200" s="127">
        <v>2</v>
      </c>
      <c r="B200" s="128" t="s">
        <v>79</v>
      </c>
      <c r="C200" s="308">
        <v>2</v>
      </c>
      <c r="D200" s="308">
        <v>10</v>
      </c>
      <c r="E200" s="308">
        <v>167</v>
      </c>
      <c r="F200" s="308">
        <v>630</v>
      </c>
      <c r="G200" s="308">
        <v>7</v>
      </c>
      <c r="H200" s="308">
        <v>4</v>
      </c>
      <c r="I200" s="204">
        <f t="shared" si="33"/>
        <v>5.9880239520958085</v>
      </c>
      <c r="J200" s="208">
        <f t="shared" si="34"/>
        <v>63</v>
      </c>
    </row>
    <row r="201" spans="1:10" ht="12.75" customHeight="1">
      <c r="A201" s="127">
        <v>3</v>
      </c>
      <c r="B201" s="128" t="s">
        <v>80</v>
      </c>
      <c r="C201" s="129"/>
      <c r="D201" s="129"/>
      <c r="E201" s="129"/>
      <c r="F201" s="129"/>
      <c r="G201" s="130"/>
      <c r="H201" s="130"/>
      <c r="I201" s="204" t="e">
        <f t="shared" si="33"/>
        <v>#DIV/0!</v>
      </c>
      <c r="J201" s="208" t="e">
        <f t="shared" si="34"/>
        <v>#DIV/0!</v>
      </c>
    </row>
    <row r="202" spans="1:10" ht="12.75" customHeight="1">
      <c r="A202" s="127">
        <v>4</v>
      </c>
      <c r="B202" s="131" t="s">
        <v>81</v>
      </c>
      <c r="C202" s="308">
        <v>1</v>
      </c>
      <c r="D202" s="308">
        <v>13</v>
      </c>
      <c r="E202" s="308">
        <v>106</v>
      </c>
      <c r="F202" s="308">
        <v>762</v>
      </c>
      <c r="G202" s="308">
        <v>0</v>
      </c>
      <c r="H202" s="308">
        <v>7</v>
      </c>
      <c r="I202" s="204">
        <f t="shared" si="33"/>
        <v>12.264150943396226</v>
      </c>
      <c r="J202" s="208">
        <f t="shared" si="34"/>
        <v>58.61538461538461</v>
      </c>
    </row>
    <row r="203" spans="1:10" ht="12.75" customHeight="1">
      <c r="A203" s="127">
        <v>5</v>
      </c>
      <c r="B203" s="131" t="s">
        <v>82</v>
      </c>
      <c r="C203" s="308">
        <v>82</v>
      </c>
      <c r="D203" s="308">
        <v>172</v>
      </c>
      <c r="E203" s="308">
        <v>239</v>
      </c>
      <c r="F203" s="308">
        <v>21881</v>
      </c>
      <c r="G203" s="308">
        <v>41</v>
      </c>
      <c r="H203" s="308">
        <v>212</v>
      </c>
      <c r="I203" s="204">
        <f t="shared" si="33"/>
        <v>71.96652719665272</v>
      </c>
      <c r="J203" s="208">
        <f t="shared" si="34"/>
        <v>127.21511627906976</v>
      </c>
    </row>
    <row r="204" spans="1:10" ht="12.75" customHeight="1">
      <c r="A204" s="127">
        <v>6</v>
      </c>
      <c r="B204" s="128" t="s">
        <v>76</v>
      </c>
      <c r="C204" s="308">
        <v>0</v>
      </c>
      <c r="D204" s="308">
        <v>8</v>
      </c>
      <c r="E204" s="308">
        <v>151</v>
      </c>
      <c r="F204" s="308">
        <v>160</v>
      </c>
      <c r="G204" s="308">
        <v>0</v>
      </c>
      <c r="H204" s="309">
        <v>4</v>
      </c>
      <c r="I204" s="204">
        <f t="shared" si="33"/>
        <v>5.298013245033113</v>
      </c>
      <c r="J204" s="208">
        <f t="shared" si="34"/>
        <v>20</v>
      </c>
    </row>
    <row r="205" spans="1:10" ht="24.75" customHeight="1">
      <c r="A205" s="127">
        <v>7</v>
      </c>
      <c r="B205" s="131" t="s">
        <v>77</v>
      </c>
      <c r="C205" s="129"/>
      <c r="D205" s="129"/>
      <c r="E205" s="129"/>
      <c r="F205" s="129"/>
      <c r="G205" s="129"/>
      <c r="H205" s="134"/>
      <c r="I205" s="203" t="e">
        <f t="shared" si="33"/>
        <v>#DIV/0!</v>
      </c>
      <c r="J205" s="208" t="e">
        <f t="shared" si="34"/>
        <v>#DIV/0!</v>
      </c>
    </row>
    <row r="206" spans="1:10" ht="12.75" customHeight="1">
      <c r="A206" s="127">
        <v>8</v>
      </c>
      <c r="B206" s="131" t="s">
        <v>75</v>
      </c>
      <c r="C206" s="129"/>
      <c r="D206" s="129"/>
      <c r="E206" s="129"/>
      <c r="F206" s="129"/>
      <c r="G206" s="129"/>
      <c r="H206" s="129"/>
      <c r="I206" s="204" t="e">
        <f t="shared" si="33"/>
        <v>#DIV/0!</v>
      </c>
      <c r="J206" s="208" t="e">
        <f t="shared" si="34"/>
        <v>#DIV/0!</v>
      </c>
    </row>
    <row r="207" spans="1:10" ht="12.75" customHeight="1">
      <c r="A207" s="127">
        <v>9</v>
      </c>
      <c r="B207" s="128" t="s">
        <v>150</v>
      </c>
      <c r="C207" s="132"/>
      <c r="D207" s="132"/>
      <c r="E207" s="132"/>
      <c r="F207" s="132"/>
      <c r="G207" s="132"/>
      <c r="H207" s="132"/>
      <c r="I207" s="204" t="e">
        <f t="shared" si="33"/>
        <v>#DIV/0!</v>
      </c>
      <c r="J207" s="208" t="e">
        <f t="shared" si="34"/>
        <v>#DIV/0!</v>
      </c>
    </row>
    <row r="208" spans="1:10" ht="12.75" customHeight="1">
      <c r="A208" s="135"/>
      <c r="B208" s="136"/>
      <c r="C208" s="129"/>
      <c r="D208" s="137"/>
      <c r="E208" s="137"/>
      <c r="F208" s="137"/>
      <c r="G208" s="138"/>
      <c r="H208" s="138"/>
      <c r="I208" s="204" t="e">
        <f t="shared" si="33"/>
        <v>#DIV/0!</v>
      </c>
      <c r="J208" s="208" t="e">
        <f t="shared" si="34"/>
        <v>#DIV/0!</v>
      </c>
    </row>
    <row r="209" spans="1:10" s="107" customFormat="1" ht="12.75" customHeight="1">
      <c r="A209" s="348" t="s">
        <v>67</v>
      </c>
      <c r="B209" s="349"/>
      <c r="C209" s="139">
        <f aca="true" t="shared" si="35" ref="C209:H209">SUM(C199:C208)</f>
        <v>640</v>
      </c>
      <c r="D209" s="139">
        <f t="shared" si="35"/>
        <v>588</v>
      </c>
      <c r="E209" s="139">
        <f t="shared" si="35"/>
        <v>1236</v>
      </c>
      <c r="F209" s="139">
        <f t="shared" si="35"/>
        <v>138933</v>
      </c>
      <c r="G209" s="139">
        <f t="shared" si="35"/>
        <v>48</v>
      </c>
      <c r="H209" s="139">
        <f t="shared" si="35"/>
        <v>909</v>
      </c>
      <c r="I209" s="206">
        <f t="shared" si="33"/>
        <v>47.57281553398058</v>
      </c>
      <c r="J209" s="212">
        <f t="shared" si="34"/>
        <v>236.28061224489795</v>
      </c>
    </row>
    <row r="210" spans="1:5" ht="15.75">
      <c r="A210" s="108"/>
      <c r="B210" s="109"/>
      <c r="E210" s="107"/>
    </row>
    <row r="211" ht="12.75" customHeight="1"/>
    <row r="212" spans="1:10" ht="12.75" customHeight="1">
      <c r="A212" s="352" t="s">
        <v>168</v>
      </c>
      <c r="B212" s="352"/>
      <c r="C212" s="352"/>
      <c r="D212" s="352"/>
      <c r="E212" s="352"/>
      <c r="F212" s="352"/>
      <c r="G212" s="352"/>
      <c r="H212" s="352"/>
      <c r="I212" s="352"/>
      <c r="J212" s="352"/>
    </row>
    <row r="213" spans="1:10" s="107" customFormat="1" ht="12.75" customHeight="1">
      <c r="A213" s="140"/>
      <c r="B213" s="141"/>
      <c r="C213" s="142"/>
      <c r="D213" s="142"/>
      <c r="E213" s="142"/>
      <c r="F213" s="142"/>
      <c r="G213" s="142"/>
      <c r="H213" s="142"/>
      <c r="I213" s="142"/>
      <c r="J213" s="72" t="s">
        <v>99</v>
      </c>
    </row>
    <row r="214" spans="1:10" ht="73.5" customHeight="1">
      <c r="A214" s="114" t="s">
        <v>36</v>
      </c>
      <c r="B214" s="115" t="s">
        <v>37</v>
      </c>
      <c r="C214" s="277" t="s">
        <v>7</v>
      </c>
      <c r="D214" s="278" t="s">
        <v>165</v>
      </c>
      <c r="E214" s="278" t="s">
        <v>166</v>
      </c>
      <c r="F214" s="278" t="s">
        <v>20</v>
      </c>
      <c r="G214" s="278" t="s">
        <v>74</v>
      </c>
      <c r="H214" s="278" t="s">
        <v>8</v>
      </c>
      <c r="I214" s="278" t="s">
        <v>167</v>
      </c>
      <c r="J214" s="279" t="s">
        <v>9</v>
      </c>
    </row>
    <row r="215" spans="1:10" ht="9.75" customHeight="1">
      <c r="A215" s="116"/>
      <c r="B215" s="117"/>
      <c r="C215" s="118" t="s">
        <v>163</v>
      </c>
      <c r="D215" s="118" t="s">
        <v>163</v>
      </c>
      <c r="E215" s="118" t="s">
        <v>163</v>
      </c>
      <c r="F215" s="118" t="s">
        <v>163</v>
      </c>
      <c r="G215" s="118" t="s">
        <v>163</v>
      </c>
      <c r="H215" s="118" t="s">
        <v>163</v>
      </c>
      <c r="I215" s="118" t="s">
        <v>163</v>
      </c>
      <c r="J215" s="118" t="s">
        <v>163</v>
      </c>
    </row>
    <row r="216" spans="1:10" s="80" customFormat="1" ht="9.75" customHeight="1">
      <c r="A216" s="120">
        <v>0</v>
      </c>
      <c r="B216" s="121">
        <v>1</v>
      </c>
      <c r="C216" s="122">
        <v>2</v>
      </c>
      <c r="D216" s="122">
        <v>3</v>
      </c>
      <c r="E216" s="122">
        <v>4</v>
      </c>
      <c r="F216" s="122">
        <v>5</v>
      </c>
      <c r="G216" s="122">
        <v>6</v>
      </c>
      <c r="H216" s="122">
        <v>7</v>
      </c>
      <c r="I216" s="122">
        <v>8</v>
      </c>
      <c r="J216" s="123">
        <v>9</v>
      </c>
    </row>
    <row r="217" spans="1:10" s="80" customFormat="1" ht="12.75" customHeight="1">
      <c r="A217" s="345" t="s">
        <v>101</v>
      </c>
      <c r="B217" s="346"/>
      <c r="C217" s="346"/>
      <c r="D217" s="346"/>
      <c r="E217" s="346"/>
      <c r="F217" s="346"/>
      <c r="G217" s="346"/>
      <c r="H217" s="346"/>
      <c r="I217" s="346"/>
      <c r="J217" s="347"/>
    </row>
    <row r="218" spans="1:10" ht="12.75" customHeight="1">
      <c r="A218" s="124">
        <v>1</v>
      </c>
      <c r="B218" s="125" t="s">
        <v>78</v>
      </c>
      <c r="C218" s="126"/>
      <c r="D218" s="126"/>
      <c r="E218" s="126"/>
      <c r="F218" s="126"/>
      <c r="G218" s="126"/>
      <c r="H218" s="126"/>
      <c r="I218" s="204" t="e">
        <f aca="true" t="shared" si="36" ref="I218:I228">D218/E218*100</f>
        <v>#DIV/0!</v>
      </c>
      <c r="J218" s="207" t="e">
        <f aca="true" t="shared" si="37" ref="J218:J228">F218/D218</f>
        <v>#DIV/0!</v>
      </c>
    </row>
    <row r="219" spans="1:10" ht="12.75" customHeight="1">
      <c r="A219" s="127">
        <v>2</v>
      </c>
      <c r="B219" s="128" t="s">
        <v>79</v>
      </c>
      <c r="C219" s="130"/>
      <c r="D219" s="130"/>
      <c r="E219" s="130"/>
      <c r="F219" s="130"/>
      <c r="G219" s="130"/>
      <c r="H219" s="130"/>
      <c r="I219" s="204" t="e">
        <f t="shared" si="36"/>
        <v>#DIV/0!</v>
      </c>
      <c r="J219" s="208" t="e">
        <f t="shared" si="37"/>
        <v>#DIV/0!</v>
      </c>
    </row>
    <row r="220" spans="1:10" ht="12.75" customHeight="1">
      <c r="A220" s="127">
        <v>3</v>
      </c>
      <c r="B220" s="128" t="s">
        <v>80</v>
      </c>
      <c r="C220" s="130"/>
      <c r="D220" s="130"/>
      <c r="E220" s="130"/>
      <c r="F220" s="130"/>
      <c r="G220" s="130"/>
      <c r="H220" s="130"/>
      <c r="I220" s="204" t="e">
        <f t="shared" si="36"/>
        <v>#DIV/0!</v>
      </c>
      <c r="J220" s="208" t="e">
        <f t="shared" si="37"/>
        <v>#DIV/0!</v>
      </c>
    </row>
    <row r="221" spans="1:10" ht="12.75" customHeight="1">
      <c r="A221" s="127">
        <v>4</v>
      </c>
      <c r="B221" s="131" t="s">
        <v>81</v>
      </c>
      <c r="C221" s="309">
        <v>0</v>
      </c>
      <c r="D221" s="309">
        <v>0</v>
      </c>
      <c r="E221" s="309">
        <v>7</v>
      </c>
      <c r="F221" s="309">
        <v>0</v>
      </c>
      <c r="G221" s="309">
        <v>0</v>
      </c>
      <c r="H221" s="309">
        <v>0</v>
      </c>
      <c r="I221" s="204">
        <f t="shared" si="36"/>
        <v>0</v>
      </c>
      <c r="J221" s="208" t="e">
        <f t="shared" si="37"/>
        <v>#DIV/0!</v>
      </c>
    </row>
    <row r="222" spans="1:10" ht="12.75" customHeight="1">
      <c r="A222" s="127">
        <v>5</v>
      </c>
      <c r="B222" s="131" t="s">
        <v>82</v>
      </c>
      <c r="C222" s="309">
        <v>285</v>
      </c>
      <c r="D222" s="309">
        <v>214</v>
      </c>
      <c r="E222" s="309">
        <v>241</v>
      </c>
      <c r="F222" s="309">
        <v>47885</v>
      </c>
      <c r="G222" s="309">
        <v>51</v>
      </c>
      <c r="H222" s="309">
        <v>346</v>
      </c>
      <c r="I222" s="204">
        <f t="shared" si="36"/>
        <v>88.79668049792531</v>
      </c>
      <c r="J222" s="208">
        <f t="shared" si="37"/>
        <v>223.76168224299064</v>
      </c>
    </row>
    <row r="223" spans="1:10" ht="12.75" customHeight="1">
      <c r="A223" s="127">
        <v>6</v>
      </c>
      <c r="B223" s="128" t="s">
        <v>76</v>
      </c>
      <c r="C223" s="133"/>
      <c r="D223" s="133"/>
      <c r="E223" s="133"/>
      <c r="F223" s="133"/>
      <c r="G223" s="133"/>
      <c r="H223" s="133"/>
      <c r="I223" s="204" t="e">
        <f t="shared" si="36"/>
        <v>#DIV/0!</v>
      </c>
      <c r="J223" s="208" t="e">
        <f t="shared" si="37"/>
        <v>#DIV/0!</v>
      </c>
    </row>
    <row r="224" spans="1:10" ht="24.75" customHeight="1">
      <c r="A224" s="127">
        <v>7</v>
      </c>
      <c r="B224" s="131" t="s">
        <v>77</v>
      </c>
      <c r="C224" s="130"/>
      <c r="D224" s="130"/>
      <c r="E224" s="130"/>
      <c r="F224" s="130"/>
      <c r="G224" s="130"/>
      <c r="H224" s="150"/>
      <c r="I224" s="203" t="e">
        <f t="shared" si="36"/>
        <v>#DIV/0!</v>
      </c>
      <c r="J224" s="208" t="e">
        <f t="shared" si="37"/>
        <v>#DIV/0!</v>
      </c>
    </row>
    <row r="225" spans="1:10" ht="12.75" customHeight="1">
      <c r="A225" s="127">
        <v>8</v>
      </c>
      <c r="B225" s="131" t="s">
        <v>75</v>
      </c>
      <c r="C225" s="130"/>
      <c r="D225" s="130"/>
      <c r="E225" s="130"/>
      <c r="F225" s="130"/>
      <c r="G225" s="130"/>
      <c r="H225" s="130"/>
      <c r="I225" s="204" t="e">
        <f t="shared" si="36"/>
        <v>#DIV/0!</v>
      </c>
      <c r="J225" s="208" t="e">
        <f t="shared" si="37"/>
        <v>#DIV/0!</v>
      </c>
    </row>
    <row r="226" spans="1:10" ht="12.75" customHeight="1">
      <c r="A226" s="127">
        <v>9</v>
      </c>
      <c r="B226" s="128" t="s">
        <v>150</v>
      </c>
      <c r="C226" s="133"/>
      <c r="D226" s="133"/>
      <c r="E226" s="133"/>
      <c r="F226" s="133"/>
      <c r="G226" s="133"/>
      <c r="H226" s="133"/>
      <c r="I226" s="204" t="e">
        <f t="shared" si="36"/>
        <v>#DIV/0!</v>
      </c>
      <c r="J226" s="208" t="e">
        <f t="shared" si="37"/>
        <v>#DIV/0!</v>
      </c>
    </row>
    <row r="227" spans="1:10" ht="12.75" customHeight="1">
      <c r="A227" s="135"/>
      <c r="B227" s="136"/>
      <c r="C227" s="130"/>
      <c r="D227" s="151"/>
      <c r="E227" s="151"/>
      <c r="F227" s="151"/>
      <c r="G227" s="152"/>
      <c r="H227" s="152"/>
      <c r="I227" s="204" t="e">
        <f t="shared" si="36"/>
        <v>#DIV/0!</v>
      </c>
      <c r="J227" s="208" t="e">
        <f t="shared" si="37"/>
        <v>#DIV/0!</v>
      </c>
    </row>
    <row r="228" spans="1:10" s="107" customFormat="1" ht="12.75" customHeight="1">
      <c r="A228" s="348" t="s">
        <v>67</v>
      </c>
      <c r="B228" s="349"/>
      <c r="C228" s="139">
        <f aca="true" t="shared" si="38" ref="C228:H228">SUM(C218:C227)</f>
        <v>285</v>
      </c>
      <c r="D228" s="139">
        <f t="shared" si="38"/>
        <v>214</v>
      </c>
      <c r="E228" s="139">
        <f t="shared" si="38"/>
        <v>248</v>
      </c>
      <c r="F228" s="139">
        <f t="shared" si="38"/>
        <v>47885</v>
      </c>
      <c r="G228" s="139">
        <f t="shared" si="38"/>
        <v>51</v>
      </c>
      <c r="H228" s="139">
        <f t="shared" si="38"/>
        <v>346</v>
      </c>
      <c r="I228" s="206">
        <f t="shared" si="36"/>
        <v>86.29032258064517</v>
      </c>
      <c r="J228" s="212">
        <f t="shared" si="37"/>
        <v>223.76168224299064</v>
      </c>
    </row>
    <row r="229" ht="12.75" customHeight="1"/>
    <row r="230" spans="1:10" ht="73.5" customHeight="1">
      <c r="A230" s="114" t="s">
        <v>36</v>
      </c>
      <c r="B230" s="115" t="s">
        <v>37</v>
      </c>
      <c r="C230" s="277" t="s">
        <v>7</v>
      </c>
      <c r="D230" s="278" t="s">
        <v>165</v>
      </c>
      <c r="E230" s="278" t="s">
        <v>166</v>
      </c>
      <c r="F230" s="278" t="s">
        <v>20</v>
      </c>
      <c r="G230" s="278" t="s">
        <v>74</v>
      </c>
      <c r="H230" s="278" t="s">
        <v>8</v>
      </c>
      <c r="I230" s="278" t="s">
        <v>167</v>
      </c>
      <c r="J230" s="279" t="s">
        <v>9</v>
      </c>
    </row>
    <row r="231" spans="1:10" ht="9.75" customHeight="1">
      <c r="A231" s="116"/>
      <c r="B231" s="117"/>
      <c r="C231" s="118" t="s">
        <v>71</v>
      </c>
      <c r="D231" s="118" t="s">
        <v>71</v>
      </c>
      <c r="E231" s="118" t="s">
        <v>71</v>
      </c>
      <c r="F231" s="118" t="s">
        <v>71</v>
      </c>
      <c r="G231" s="118" t="s">
        <v>71</v>
      </c>
      <c r="H231" s="118" t="s">
        <v>71</v>
      </c>
      <c r="I231" s="118" t="s">
        <v>71</v>
      </c>
      <c r="J231" s="119" t="s">
        <v>71</v>
      </c>
    </row>
    <row r="232" spans="1:10" s="80" customFormat="1" ht="9.75" customHeight="1">
      <c r="A232" s="120">
        <v>0</v>
      </c>
      <c r="B232" s="121">
        <v>1</v>
      </c>
      <c r="C232" s="122">
        <v>2</v>
      </c>
      <c r="D232" s="122">
        <v>3</v>
      </c>
      <c r="E232" s="122">
        <v>4</v>
      </c>
      <c r="F232" s="122">
        <v>5</v>
      </c>
      <c r="G232" s="122">
        <v>6</v>
      </c>
      <c r="H232" s="122">
        <v>7</v>
      </c>
      <c r="I232" s="122">
        <v>8</v>
      </c>
      <c r="J232" s="123">
        <v>9</v>
      </c>
    </row>
    <row r="233" spans="1:10" s="80" customFormat="1" ht="12.75" customHeight="1">
      <c r="A233" s="337"/>
      <c r="B233" s="338"/>
      <c r="C233" s="338"/>
      <c r="D233" s="338"/>
      <c r="E233" s="338"/>
      <c r="F233" s="338"/>
      <c r="G233" s="338"/>
      <c r="H233" s="338"/>
      <c r="I233" s="338"/>
      <c r="J233" s="339"/>
    </row>
    <row r="234" spans="1:10" ht="12.75" customHeight="1">
      <c r="A234" s="124">
        <v>1</v>
      </c>
      <c r="B234" s="125" t="s">
        <v>78</v>
      </c>
      <c r="C234" s="126"/>
      <c r="D234" s="126"/>
      <c r="E234" s="126"/>
      <c r="F234" s="126"/>
      <c r="G234" s="126"/>
      <c r="H234" s="126"/>
      <c r="I234" s="204" t="e">
        <f aca="true" t="shared" si="39" ref="I234:I244">D234/E234*100</f>
        <v>#DIV/0!</v>
      </c>
      <c r="J234" s="207" t="e">
        <f aca="true" t="shared" si="40" ref="J234:J244">F234/D234</f>
        <v>#DIV/0!</v>
      </c>
    </row>
    <row r="235" spans="1:10" ht="12.75" customHeight="1">
      <c r="A235" s="127">
        <v>2</v>
      </c>
      <c r="B235" s="128" t="s">
        <v>79</v>
      </c>
      <c r="C235" s="129"/>
      <c r="D235" s="129"/>
      <c r="E235" s="129"/>
      <c r="F235" s="129"/>
      <c r="G235" s="129"/>
      <c r="H235" s="129"/>
      <c r="I235" s="204" t="e">
        <f t="shared" si="39"/>
        <v>#DIV/0!</v>
      </c>
      <c r="J235" s="208" t="e">
        <f t="shared" si="40"/>
        <v>#DIV/0!</v>
      </c>
    </row>
    <row r="236" spans="1:10" ht="12.75" customHeight="1">
      <c r="A236" s="127">
        <v>3</v>
      </c>
      <c r="B236" s="128" t="s">
        <v>80</v>
      </c>
      <c r="C236" s="129"/>
      <c r="D236" s="129"/>
      <c r="E236" s="129"/>
      <c r="F236" s="129"/>
      <c r="G236" s="130"/>
      <c r="H236" s="130"/>
      <c r="I236" s="204" t="e">
        <f t="shared" si="39"/>
        <v>#DIV/0!</v>
      </c>
      <c r="J236" s="208" t="e">
        <f t="shared" si="40"/>
        <v>#DIV/0!</v>
      </c>
    </row>
    <row r="237" spans="1:10" ht="12.75" customHeight="1">
      <c r="A237" s="127">
        <v>4</v>
      </c>
      <c r="B237" s="131" t="s">
        <v>81</v>
      </c>
      <c r="C237" s="129"/>
      <c r="D237" s="129"/>
      <c r="E237" s="129"/>
      <c r="F237" s="129"/>
      <c r="G237" s="129"/>
      <c r="H237" s="129"/>
      <c r="I237" s="204" t="e">
        <f t="shared" si="39"/>
        <v>#DIV/0!</v>
      </c>
      <c r="J237" s="208" t="e">
        <f t="shared" si="40"/>
        <v>#DIV/0!</v>
      </c>
    </row>
    <row r="238" spans="1:10" ht="12.75" customHeight="1">
      <c r="A238" s="127">
        <v>5</v>
      </c>
      <c r="B238" s="131" t="s">
        <v>82</v>
      </c>
      <c r="C238" s="129"/>
      <c r="D238" s="129"/>
      <c r="E238" s="129"/>
      <c r="F238" s="129"/>
      <c r="G238" s="129"/>
      <c r="H238" s="129"/>
      <c r="I238" s="204" t="e">
        <f t="shared" si="39"/>
        <v>#DIV/0!</v>
      </c>
      <c r="J238" s="208" t="e">
        <f t="shared" si="40"/>
        <v>#DIV/0!</v>
      </c>
    </row>
    <row r="239" spans="1:10" ht="12.75" customHeight="1">
      <c r="A239" s="127">
        <v>6</v>
      </c>
      <c r="B239" s="128" t="s">
        <v>76</v>
      </c>
      <c r="C239" s="132"/>
      <c r="D239" s="132"/>
      <c r="E239" s="132"/>
      <c r="F239" s="132"/>
      <c r="G239" s="132"/>
      <c r="H239" s="133"/>
      <c r="I239" s="204" t="e">
        <f t="shared" si="39"/>
        <v>#DIV/0!</v>
      </c>
      <c r="J239" s="208" t="e">
        <f t="shared" si="40"/>
        <v>#DIV/0!</v>
      </c>
    </row>
    <row r="240" spans="1:10" ht="24.75" customHeight="1">
      <c r="A240" s="127">
        <v>7</v>
      </c>
      <c r="B240" s="131" t="s">
        <v>77</v>
      </c>
      <c r="C240" s="129"/>
      <c r="D240" s="129"/>
      <c r="E240" s="129"/>
      <c r="F240" s="129"/>
      <c r="G240" s="129"/>
      <c r="H240" s="134"/>
      <c r="I240" s="203" t="e">
        <f t="shared" si="39"/>
        <v>#DIV/0!</v>
      </c>
      <c r="J240" s="208" t="e">
        <f t="shared" si="40"/>
        <v>#DIV/0!</v>
      </c>
    </row>
    <row r="241" spans="1:10" ht="12.75" customHeight="1">
      <c r="A241" s="127">
        <v>8</v>
      </c>
      <c r="B241" s="131" t="s">
        <v>75</v>
      </c>
      <c r="C241" s="129"/>
      <c r="D241" s="129"/>
      <c r="E241" s="129"/>
      <c r="F241" s="129"/>
      <c r="G241" s="129"/>
      <c r="H241" s="129"/>
      <c r="I241" s="204" t="e">
        <f t="shared" si="39"/>
        <v>#DIV/0!</v>
      </c>
      <c r="J241" s="208" t="e">
        <f t="shared" si="40"/>
        <v>#DIV/0!</v>
      </c>
    </row>
    <row r="242" spans="1:10" ht="12.75" customHeight="1">
      <c r="A242" s="127">
        <v>9</v>
      </c>
      <c r="B242" s="128" t="s">
        <v>150</v>
      </c>
      <c r="C242" s="132"/>
      <c r="D242" s="132"/>
      <c r="E242" s="132"/>
      <c r="F242" s="132"/>
      <c r="G242" s="132"/>
      <c r="H242" s="132"/>
      <c r="I242" s="204" t="e">
        <f t="shared" si="39"/>
        <v>#DIV/0!</v>
      </c>
      <c r="J242" s="208" t="e">
        <f t="shared" si="40"/>
        <v>#DIV/0!</v>
      </c>
    </row>
    <row r="243" spans="1:10" ht="12.75" customHeight="1">
      <c r="A243" s="135">
        <v>10</v>
      </c>
      <c r="B243" s="136"/>
      <c r="C243" s="129"/>
      <c r="D243" s="137"/>
      <c r="E243" s="137"/>
      <c r="F243" s="137"/>
      <c r="G243" s="138"/>
      <c r="H243" s="138"/>
      <c r="I243" s="204" t="e">
        <f t="shared" si="39"/>
        <v>#DIV/0!</v>
      </c>
      <c r="J243" s="208" t="e">
        <f t="shared" si="40"/>
        <v>#DIV/0!</v>
      </c>
    </row>
    <row r="244" spans="1:10" s="107" customFormat="1" ht="12.75" customHeight="1">
      <c r="A244" s="348" t="s">
        <v>67</v>
      </c>
      <c r="B244" s="349"/>
      <c r="C244" s="139">
        <f aca="true" t="shared" si="41" ref="C244:H244">SUM(C234:C243)</f>
        <v>0</v>
      </c>
      <c r="D244" s="139">
        <f t="shared" si="41"/>
        <v>0</v>
      </c>
      <c r="E244" s="139">
        <f t="shared" si="41"/>
        <v>0</v>
      </c>
      <c r="F244" s="139">
        <f t="shared" si="41"/>
        <v>0</v>
      </c>
      <c r="G244" s="139">
        <f t="shared" si="41"/>
        <v>0</v>
      </c>
      <c r="H244" s="139">
        <f t="shared" si="41"/>
        <v>0</v>
      </c>
      <c r="I244" s="206" t="e">
        <f t="shared" si="39"/>
        <v>#DIV/0!</v>
      </c>
      <c r="J244" s="212" t="e">
        <f t="shared" si="40"/>
        <v>#DIV/0!</v>
      </c>
    </row>
    <row r="245" spans="1:5" ht="15.75">
      <c r="A245" s="108"/>
      <c r="B245" s="109"/>
      <c r="E245" s="107"/>
    </row>
    <row r="246" spans="1:10" ht="73.5" customHeight="1">
      <c r="A246" s="114" t="s">
        <v>36</v>
      </c>
      <c r="B246" s="115" t="s">
        <v>37</v>
      </c>
      <c r="C246" s="277" t="s">
        <v>7</v>
      </c>
      <c r="D246" s="278" t="s">
        <v>165</v>
      </c>
      <c r="E246" s="278" t="s">
        <v>166</v>
      </c>
      <c r="F246" s="278" t="s">
        <v>20</v>
      </c>
      <c r="G246" s="278" t="s">
        <v>74</v>
      </c>
      <c r="H246" s="278" t="s">
        <v>8</v>
      </c>
      <c r="I246" s="278" t="s">
        <v>167</v>
      </c>
      <c r="J246" s="279" t="s">
        <v>9</v>
      </c>
    </row>
    <row r="247" spans="1:10" ht="9.75" customHeight="1">
      <c r="A247" s="116"/>
      <c r="B247" s="117"/>
      <c r="C247" s="118"/>
      <c r="D247" s="118"/>
      <c r="E247" s="118"/>
      <c r="F247" s="118"/>
      <c r="G247" s="118"/>
      <c r="H247" s="118"/>
      <c r="I247" s="118"/>
      <c r="J247" s="119"/>
    </row>
    <row r="248" spans="1:10" s="80" customFormat="1" ht="9.75" customHeight="1">
      <c r="A248" s="120">
        <v>0</v>
      </c>
      <c r="B248" s="121">
        <v>1</v>
      </c>
      <c r="C248" s="122">
        <v>2</v>
      </c>
      <c r="D248" s="122">
        <v>3</v>
      </c>
      <c r="E248" s="122">
        <v>4</v>
      </c>
      <c r="F248" s="122">
        <v>5</v>
      </c>
      <c r="G248" s="122">
        <v>6</v>
      </c>
      <c r="H248" s="122">
        <v>7</v>
      </c>
      <c r="I248" s="122">
        <v>8</v>
      </c>
      <c r="J248" s="123">
        <v>9</v>
      </c>
    </row>
    <row r="249" spans="1:10" s="80" customFormat="1" ht="12.75" customHeight="1">
      <c r="A249" s="340"/>
      <c r="B249" s="341"/>
      <c r="C249" s="341"/>
      <c r="D249" s="341"/>
      <c r="E249" s="341"/>
      <c r="F249" s="341"/>
      <c r="G249" s="341"/>
      <c r="H249" s="341"/>
      <c r="I249" s="341"/>
      <c r="J249" s="342"/>
    </row>
    <row r="250" spans="1:10" ht="12.75" customHeight="1">
      <c r="A250" s="120">
        <v>1</v>
      </c>
      <c r="B250" s="260" t="s">
        <v>78</v>
      </c>
      <c r="C250" s="267">
        <f aca="true" t="shared" si="42" ref="C250:H259">C8+C24+C43+C59+C78+C94+C113+C129+C148+C164+C183+C199+C218+C234</f>
        <v>4169</v>
      </c>
      <c r="D250" s="267">
        <f t="shared" si="42"/>
        <v>3138</v>
      </c>
      <c r="E250" s="267">
        <f t="shared" si="42"/>
        <v>5563</v>
      </c>
      <c r="F250" s="267">
        <f t="shared" si="42"/>
        <v>806155</v>
      </c>
      <c r="G250" s="267">
        <f t="shared" si="42"/>
        <v>0</v>
      </c>
      <c r="H250" s="267">
        <f t="shared" si="42"/>
        <v>5880</v>
      </c>
      <c r="I250" s="268">
        <f aca="true" t="shared" si="43" ref="I250:I260">D250/E250*100</f>
        <v>56.40841272694589</v>
      </c>
      <c r="J250" s="269">
        <f aca="true" t="shared" si="44" ref="J250:J260">F250/D250</f>
        <v>256.9008922880816</v>
      </c>
    </row>
    <row r="251" spans="1:10" ht="12.75" customHeight="1">
      <c r="A251" s="261">
        <v>2</v>
      </c>
      <c r="B251" s="262" t="s">
        <v>79</v>
      </c>
      <c r="C251" s="270">
        <f t="shared" si="42"/>
        <v>882</v>
      </c>
      <c r="D251" s="270">
        <f t="shared" si="42"/>
        <v>1266</v>
      </c>
      <c r="E251" s="270">
        <f t="shared" si="42"/>
        <v>6888</v>
      </c>
      <c r="F251" s="270">
        <f t="shared" si="42"/>
        <v>316450</v>
      </c>
      <c r="G251" s="270">
        <f t="shared" si="42"/>
        <v>2440</v>
      </c>
      <c r="H251" s="270">
        <f t="shared" si="42"/>
        <v>2179</v>
      </c>
      <c r="I251" s="268">
        <f t="shared" si="43"/>
        <v>18.37979094076655</v>
      </c>
      <c r="J251" s="271">
        <f t="shared" si="44"/>
        <v>249.9605055292259</v>
      </c>
    </row>
    <row r="252" spans="1:10" ht="12.75" customHeight="1">
      <c r="A252" s="261">
        <v>3</v>
      </c>
      <c r="B252" s="262" t="s">
        <v>80</v>
      </c>
      <c r="C252" s="270">
        <f t="shared" si="42"/>
        <v>174</v>
      </c>
      <c r="D252" s="270">
        <f t="shared" si="42"/>
        <v>225</v>
      </c>
      <c r="E252" s="270">
        <f t="shared" si="42"/>
        <v>726</v>
      </c>
      <c r="F252" s="270">
        <f t="shared" si="42"/>
        <v>15460</v>
      </c>
      <c r="G252" s="270">
        <f t="shared" si="42"/>
        <v>50</v>
      </c>
      <c r="H252" s="270">
        <f t="shared" si="42"/>
        <v>290</v>
      </c>
      <c r="I252" s="268">
        <f t="shared" si="43"/>
        <v>30.991735537190085</v>
      </c>
      <c r="J252" s="271">
        <f t="shared" si="44"/>
        <v>68.71111111111111</v>
      </c>
    </row>
    <row r="253" spans="1:10" ht="12.75" customHeight="1">
      <c r="A253" s="261">
        <v>4</v>
      </c>
      <c r="B253" s="263" t="s">
        <v>81</v>
      </c>
      <c r="C253" s="270">
        <f t="shared" si="42"/>
        <v>1148</v>
      </c>
      <c r="D253" s="270">
        <f t="shared" si="42"/>
        <v>162</v>
      </c>
      <c r="E253" s="270">
        <f t="shared" si="42"/>
        <v>693</v>
      </c>
      <c r="F253" s="270">
        <f t="shared" si="42"/>
        <v>34406</v>
      </c>
      <c r="G253" s="270">
        <f t="shared" si="42"/>
        <v>0</v>
      </c>
      <c r="H253" s="270">
        <f t="shared" si="42"/>
        <v>225</v>
      </c>
      <c r="I253" s="268">
        <f t="shared" si="43"/>
        <v>23.376623376623375</v>
      </c>
      <c r="J253" s="271">
        <f t="shared" si="44"/>
        <v>212.3827160493827</v>
      </c>
    </row>
    <row r="254" spans="1:10" ht="12.75" customHeight="1">
      <c r="A254" s="261">
        <v>5</v>
      </c>
      <c r="B254" s="263" t="s">
        <v>82</v>
      </c>
      <c r="C254" s="270">
        <f t="shared" si="42"/>
        <v>2661</v>
      </c>
      <c r="D254" s="270">
        <f t="shared" si="42"/>
        <v>2664</v>
      </c>
      <c r="E254" s="270">
        <f t="shared" si="42"/>
        <v>4357</v>
      </c>
      <c r="F254" s="270">
        <f t="shared" si="42"/>
        <v>279807</v>
      </c>
      <c r="G254" s="270">
        <f t="shared" si="42"/>
        <v>774</v>
      </c>
      <c r="H254" s="270">
        <f t="shared" si="42"/>
        <v>4264</v>
      </c>
      <c r="I254" s="268">
        <f t="shared" si="43"/>
        <v>61.142988294698185</v>
      </c>
      <c r="J254" s="271">
        <f t="shared" si="44"/>
        <v>105.03265765765765</v>
      </c>
    </row>
    <row r="255" spans="1:10" ht="12.75" customHeight="1">
      <c r="A255" s="261">
        <v>6</v>
      </c>
      <c r="B255" s="262" t="s">
        <v>76</v>
      </c>
      <c r="C255" s="270">
        <f t="shared" si="42"/>
        <v>4928</v>
      </c>
      <c r="D255" s="270">
        <f t="shared" si="42"/>
        <v>5026</v>
      </c>
      <c r="E255" s="270">
        <f t="shared" si="42"/>
        <v>9040</v>
      </c>
      <c r="F255" s="270">
        <f t="shared" si="42"/>
        <v>657520</v>
      </c>
      <c r="G255" s="270">
        <f t="shared" si="42"/>
        <v>0</v>
      </c>
      <c r="H255" s="270">
        <f t="shared" si="42"/>
        <v>733</v>
      </c>
      <c r="I255" s="268">
        <f t="shared" si="43"/>
        <v>55.59734513274336</v>
      </c>
      <c r="J255" s="271">
        <f t="shared" si="44"/>
        <v>130.82371667329883</v>
      </c>
    </row>
    <row r="256" spans="1:10" ht="24.75" customHeight="1">
      <c r="A256" s="261">
        <v>7</v>
      </c>
      <c r="B256" s="263" t="s">
        <v>77</v>
      </c>
      <c r="C256" s="270">
        <f t="shared" si="42"/>
        <v>0</v>
      </c>
      <c r="D256" s="270">
        <f t="shared" si="42"/>
        <v>0</v>
      </c>
      <c r="E256" s="270">
        <f t="shared" si="42"/>
        <v>0</v>
      </c>
      <c r="F256" s="270">
        <f t="shared" si="42"/>
        <v>0</v>
      </c>
      <c r="G256" s="270">
        <f t="shared" si="42"/>
        <v>0</v>
      </c>
      <c r="H256" s="270">
        <f t="shared" si="42"/>
        <v>0</v>
      </c>
      <c r="I256" s="272" t="e">
        <f t="shared" si="43"/>
        <v>#DIV/0!</v>
      </c>
      <c r="J256" s="271" t="e">
        <f t="shared" si="44"/>
        <v>#DIV/0!</v>
      </c>
    </row>
    <row r="257" spans="1:10" ht="12.75" customHeight="1">
      <c r="A257" s="261">
        <v>8</v>
      </c>
      <c r="B257" s="263" t="s">
        <v>75</v>
      </c>
      <c r="C257" s="270">
        <f t="shared" si="42"/>
        <v>10868</v>
      </c>
      <c r="D257" s="270">
        <f t="shared" si="42"/>
        <v>745</v>
      </c>
      <c r="E257" s="270">
        <f t="shared" si="42"/>
        <v>1116</v>
      </c>
      <c r="F257" s="270">
        <f t="shared" si="42"/>
        <v>428516</v>
      </c>
      <c r="G257" s="270">
        <f t="shared" si="42"/>
        <v>779</v>
      </c>
      <c r="H257" s="270">
        <f t="shared" si="42"/>
        <v>2289</v>
      </c>
      <c r="I257" s="268">
        <f t="shared" si="43"/>
        <v>66.75627240143369</v>
      </c>
      <c r="J257" s="271">
        <f t="shared" si="44"/>
        <v>575.1892617449664</v>
      </c>
    </row>
    <row r="258" spans="1:10" ht="12.75" customHeight="1">
      <c r="A258" s="261">
        <v>9</v>
      </c>
      <c r="B258" s="262" t="s">
        <v>150</v>
      </c>
      <c r="C258" s="270">
        <f t="shared" si="42"/>
        <v>40</v>
      </c>
      <c r="D258" s="270">
        <f t="shared" si="42"/>
        <v>40</v>
      </c>
      <c r="E258" s="270">
        <f t="shared" si="42"/>
        <v>528</v>
      </c>
      <c r="F258" s="270">
        <f t="shared" si="42"/>
        <v>1609</v>
      </c>
      <c r="G258" s="270">
        <f t="shared" si="42"/>
        <v>5</v>
      </c>
      <c r="H258" s="270">
        <f t="shared" si="42"/>
        <v>11</v>
      </c>
      <c r="I258" s="268">
        <f t="shared" si="43"/>
        <v>7.575757575757576</v>
      </c>
      <c r="J258" s="271">
        <f t="shared" si="44"/>
        <v>40.225</v>
      </c>
    </row>
    <row r="259" spans="1:10" ht="12.75" customHeight="1">
      <c r="A259" s="264">
        <v>10</v>
      </c>
      <c r="B259" s="265"/>
      <c r="C259" s="273">
        <f t="shared" si="42"/>
        <v>0</v>
      </c>
      <c r="D259" s="273">
        <f t="shared" si="42"/>
        <v>0</v>
      </c>
      <c r="E259" s="273">
        <f t="shared" si="42"/>
        <v>0</v>
      </c>
      <c r="F259" s="273">
        <f t="shared" si="42"/>
        <v>0</v>
      </c>
      <c r="G259" s="273">
        <f t="shared" si="42"/>
        <v>0</v>
      </c>
      <c r="H259" s="273">
        <f t="shared" si="42"/>
        <v>0</v>
      </c>
      <c r="I259" s="268" t="e">
        <f t="shared" si="43"/>
        <v>#DIV/0!</v>
      </c>
      <c r="J259" s="271" t="e">
        <f t="shared" si="44"/>
        <v>#DIV/0!</v>
      </c>
    </row>
    <row r="260" spans="1:10" s="107" customFormat="1" ht="19.5" customHeight="1">
      <c r="A260" s="343" t="s">
        <v>161</v>
      </c>
      <c r="B260" s="344"/>
      <c r="C260" s="257">
        <f aca="true" t="shared" si="45" ref="C260:H260">C250+C251+C252+C253+C254+C255+C256+C257+C258+C259</f>
        <v>24870</v>
      </c>
      <c r="D260" s="257">
        <f t="shared" si="45"/>
        <v>13266</v>
      </c>
      <c r="E260" s="257">
        <f t="shared" si="45"/>
        <v>28911</v>
      </c>
      <c r="F260" s="257">
        <f t="shared" si="45"/>
        <v>2539923</v>
      </c>
      <c r="G260" s="257">
        <f t="shared" si="45"/>
        <v>4048</v>
      </c>
      <c r="H260" s="257">
        <f t="shared" si="45"/>
        <v>15871</v>
      </c>
      <c r="I260" s="258">
        <f t="shared" si="43"/>
        <v>45.88564906091107</v>
      </c>
      <c r="J260" s="259">
        <f t="shared" si="44"/>
        <v>191.46110357304389</v>
      </c>
    </row>
    <row r="262" spans="1:5" ht="15.75">
      <c r="A262" s="108" t="s">
        <v>30</v>
      </c>
      <c r="B262" s="256" t="s">
        <v>68</v>
      </c>
      <c r="E262" s="107" t="s">
        <v>100</v>
      </c>
    </row>
    <row r="265" spans="4:8" ht="12.75">
      <c r="D265" s="67">
        <v>4</v>
      </c>
      <c r="E265" s="67">
        <v>46</v>
      </c>
      <c r="F265" s="67">
        <v>135</v>
      </c>
      <c r="H265" s="67">
        <v>4</v>
      </c>
    </row>
    <row r="266" spans="3:8" ht="12.75">
      <c r="C266" s="266">
        <f aca="true" t="shared" si="46" ref="C266:H266">C265+C260</f>
        <v>24870</v>
      </c>
      <c r="D266" s="266">
        <f t="shared" si="46"/>
        <v>13270</v>
      </c>
      <c r="E266" s="266">
        <f t="shared" si="46"/>
        <v>28957</v>
      </c>
      <c r="F266" s="266">
        <f t="shared" si="46"/>
        <v>2540058</v>
      </c>
      <c r="G266" s="266">
        <f t="shared" si="46"/>
        <v>4048</v>
      </c>
      <c r="H266" s="266">
        <f t="shared" si="46"/>
        <v>15875</v>
      </c>
    </row>
  </sheetData>
  <sheetProtection/>
  <mergeCells count="38">
    <mergeCell ref="I1:J1"/>
    <mergeCell ref="A2:J2"/>
    <mergeCell ref="A7:J7"/>
    <mergeCell ref="A18:B18"/>
    <mergeCell ref="A23:J23"/>
    <mergeCell ref="A34:B34"/>
    <mergeCell ref="A37:J37"/>
    <mergeCell ref="A42:J42"/>
    <mergeCell ref="A53:B53"/>
    <mergeCell ref="A58:J58"/>
    <mergeCell ref="A69:B69"/>
    <mergeCell ref="A72:J72"/>
    <mergeCell ref="A158:B158"/>
    <mergeCell ref="A77:J77"/>
    <mergeCell ref="A88:B88"/>
    <mergeCell ref="A93:J93"/>
    <mergeCell ref="A104:B104"/>
    <mergeCell ref="A112:J112"/>
    <mergeCell ref="A107:J107"/>
    <mergeCell ref="A163:J163"/>
    <mergeCell ref="A174:B174"/>
    <mergeCell ref="A182:J182"/>
    <mergeCell ref="A193:B193"/>
    <mergeCell ref="A198:J198"/>
    <mergeCell ref="A123:B123"/>
    <mergeCell ref="A128:J128"/>
    <mergeCell ref="A139:B139"/>
    <mergeCell ref="A142:J142"/>
    <mergeCell ref="A147:J147"/>
    <mergeCell ref="A177:J177"/>
    <mergeCell ref="A249:J249"/>
    <mergeCell ref="A260:B260"/>
    <mergeCell ref="A209:B209"/>
    <mergeCell ref="A212:J212"/>
    <mergeCell ref="A217:J217"/>
    <mergeCell ref="A228:B228"/>
    <mergeCell ref="A233:J233"/>
    <mergeCell ref="A244:B24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87">
      <selection activeCell="A74" sqref="A74:B76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169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216"/>
      <c r="P3" s="216" t="s">
        <v>23</v>
      </c>
    </row>
    <row r="4" spans="1:16" ht="15" customHeight="1">
      <c r="A4" s="219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95">
        <v>2007</v>
      </c>
      <c r="D6" s="195">
        <v>2008</v>
      </c>
      <c r="E6" s="195">
        <v>2009</v>
      </c>
      <c r="F6" s="195">
        <v>2010</v>
      </c>
      <c r="G6" s="195">
        <v>2011</v>
      </c>
      <c r="H6" s="195">
        <v>2012</v>
      </c>
      <c r="I6" s="195">
        <v>2013</v>
      </c>
      <c r="J6" s="195">
        <v>2014</v>
      </c>
      <c r="K6" s="195">
        <v>2015</v>
      </c>
      <c r="L6" s="195">
        <v>2016</v>
      </c>
      <c r="M6" s="195">
        <v>2017</v>
      </c>
      <c r="N6" s="286">
        <v>2018</v>
      </c>
      <c r="O6" s="195">
        <v>2019</v>
      </c>
      <c r="P6" s="215">
        <v>2020</v>
      </c>
    </row>
    <row r="7" spans="1:16" ht="15" customHeight="1">
      <c r="A7" s="154">
        <v>1</v>
      </c>
      <c r="B7" s="155" t="s">
        <v>78</v>
      </c>
      <c r="C7" s="23">
        <v>1903</v>
      </c>
      <c r="D7" s="24">
        <v>930</v>
      </c>
      <c r="E7" s="24">
        <v>837</v>
      </c>
      <c r="F7" s="24">
        <v>1538</v>
      </c>
      <c r="G7" s="24">
        <v>1509</v>
      </c>
      <c r="H7" s="24">
        <v>1324</v>
      </c>
      <c r="I7" s="24">
        <v>1852</v>
      </c>
      <c r="J7" s="24">
        <v>1910</v>
      </c>
      <c r="K7" s="24">
        <v>4009</v>
      </c>
      <c r="L7" s="24">
        <v>5792</v>
      </c>
      <c r="M7" s="24"/>
      <c r="N7" s="288"/>
      <c r="O7" s="288"/>
      <c r="P7" s="288"/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9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9"/>
      <c r="P9" s="288"/>
    </row>
    <row r="10" spans="1:16" ht="15" customHeight="1">
      <c r="A10" s="154">
        <v>4</v>
      </c>
      <c r="B10" s="155" t="s">
        <v>81</v>
      </c>
      <c r="C10" s="23">
        <v>897</v>
      </c>
      <c r="D10" s="24">
        <v>210</v>
      </c>
      <c r="E10" s="24">
        <v>588</v>
      </c>
      <c r="F10" s="24">
        <v>1614</v>
      </c>
      <c r="G10" s="24">
        <v>1252</v>
      </c>
      <c r="H10" s="24">
        <v>998</v>
      </c>
      <c r="I10" s="24">
        <v>1040</v>
      </c>
      <c r="J10" s="24">
        <v>558</v>
      </c>
      <c r="K10" s="24">
        <v>1300</v>
      </c>
      <c r="L10" s="24">
        <v>1635</v>
      </c>
      <c r="M10" s="24">
        <v>933</v>
      </c>
      <c r="N10" s="289"/>
      <c r="O10" s="289"/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/>
      <c r="O11" s="289"/>
      <c r="P11" s="288"/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/>
      <c r="O12" s="289">
        <f>'LISTE CEKANJA  TAB 38 GOD 2019'!C13</f>
        <v>37</v>
      </c>
      <c r="P12" s="288"/>
    </row>
    <row r="13" spans="1:17" ht="24.75" customHeight="1">
      <c r="A13" s="154">
        <v>7</v>
      </c>
      <c r="B13" s="155" t="s">
        <v>77</v>
      </c>
      <c r="C13" s="23"/>
      <c r="D13" s="24">
        <v>263</v>
      </c>
      <c r="E13" s="24"/>
      <c r="F13" s="24">
        <v>581</v>
      </c>
      <c r="G13" s="24">
        <v>681</v>
      </c>
      <c r="H13" s="24">
        <v>929</v>
      </c>
      <c r="I13" s="24">
        <v>1141</v>
      </c>
      <c r="J13" s="24">
        <v>449</v>
      </c>
      <c r="K13" s="24">
        <v>690</v>
      </c>
      <c r="L13" s="24">
        <v>438</v>
      </c>
      <c r="M13" s="24"/>
      <c r="N13" s="289">
        <f>'[1]LISTE CEKANJA  TAB 38 GOD 2018'!C14</f>
        <v>215</v>
      </c>
      <c r="O13" s="289">
        <f>'LISTE CEKANJA  TAB 38 GOD 2019'!C14</f>
        <v>689</v>
      </c>
      <c r="P13" s="288">
        <f>'LISTE CEKANJA  TAB 38 GOD 2020'!C14</f>
        <v>0</v>
      </c>
      <c r="Q13" s="167"/>
    </row>
    <row r="14" spans="1:16" ht="12.75" customHeight="1">
      <c r="A14" s="154"/>
      <c r="B14" s="155"/>
      <c r="C14" s="156"/>
      <c r="D14" s="156"/>
      <c r="E14" s="156"/>
      <c r="F14" s="156"/>
      <c r="G14" s="156"/>
      <c r="H14" s="156"/>
      <c r="I14" s="157"/>
      <c r="J14" s="158"/>
      <c r="K14" s="157"/>
      <c r="L14" s="158"/>
      <c r="M14" s="157"/>
      <c r="N14" s="289"/>
      <c r="O14" s="289"/>
      <c r="P14" s="288"/>
    </row>
    <row r="15" spans="1:16" ht="15" customHeight="1">
      <c r="A15" s="154"/>
      <c r="B15" s="164"/>
      <c r="C15" s="161"/>
      <c r="D15" s="161"/>
      <c r="E15" s="161"/>
      <c r="F15" s="161"/>
      <c r="G15" s="161"/>
      <c r="H15" s="161"/>
      <c r="I15" s="163"/>
      <c r="J15" s="158"/>
      <c r="K15" s="163"/>
      <c r="L15" s="158"/>
      <c r="M15" s="163"/>
      <c r="N15" s="289"/>
      <c r="O15" s="289"/>
      <c r="P15" s="288"/>
    </row>
    <row r="16" spans="1:16" ht="15" customHeight="1">
      <c r="A16" s="154"/>
      <c r="B16" s="165"/>
      <c r="C16" s="156"/>
      <c r="D16" s="156"/>
      <c r="E16" s="156"/>
      <c r="F16" s="156"/>
      <c r="G16" s="161"/>
      <c r="H16" s="161"/>
      <c r="I16" s="163"/>
      <c r="J16" s="158"/>
      <c r="K16" s="163"/>
      <c r="L16" s="158"/>
      <c r="M16" s="163"/>
      <c r="N16" s="289"/>
      <c r="O16" s="289"/>
      <c r="P16" s="288"/>
    </row>
    <row r="17" spans="1:16" ht="15" customHeight="1">
      <c r="A17" s="369" t="s">
        <v>67</v>
      </c>
      <c r="B17" s="369"/>
      <c r="C17" s="166">
        <f aca="true" t="shared" si="0" ref="C17:J17">SUM(C7:C16)</f>
        <v>2800</v>
      </c>
      <c r="D17" s="166">
        <f t="shared" si="0"/>
        <v>1403</v>
      </c>
      <c r="E17" s="166">
        <f t="shared" si="0"/>
        <v>1425</v>
      </c>
      <c r="F17" s="166">
        <f t="shared" si="0"/>
        <v>3733</v>
      </c>
      <c r="G17" s="166">
        <f t="shared" si="0"/>
        <v>3442</v>
      </c>
      <c r="H17" s="166">
        <f t="shared" si="0"/>
        <v>3251</v>
      </c>
      <c r="I17" s="166">
        <f t="shared" si="0"/>
        <v>4033</v>
      </c>
      <c r="J17" s="166">
        <f t="shared" si="0"/>
        <v>2917</v>
      </c>
      <c r="K17" s="166">
        <f aca="true" t="shared" si="1" ref="K17:P17">SUM(K7:K16)</f>
        <v>5999</v>
      </c>
      <c r="L17" s="166">
        <f t="shared" si="1"/>
        <v>7865</v>
      </c>
      <c r="M17" s="166">
        <f t="shared" si="1"/>
        <v>933</v>
      </c>
      <c r="N17" s="166">
        <f t="shared" si="1"/>
        <v>215</v>
      </c>
      <c r="O17" s="166">
        <f t="shared" si="1"/>
        <v>726</v>
      </c>
      <c r="P17" s="166">
        <f t="shared" si="1"/>
        <v>0</v>
      </c>
    </row>
    <row r="18" spans="1:16" ht="15" customHeight="1">
      <c r="A18" s="170"/>
      <c r="B18" s="171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72"/>
      <c r="O18" s="172"/>
      <c r="P18" s="172"/>
    </row>
    <row r="19" spans="1:16" ht="15" customHeight="1">
      <c r="A19" s="219" t="s">
        <v>1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21"/>
      <c r="P19" s="221"/>
    </row>
    <row r="20" spans="1:16" ht="15" customHeight="1">
      <c r="A20" s="363" t="s">
        <v>0</v>
      </c>
      <c r="B20" s="366" t="s">
        <v>13</v>
      </c>
      <c r="C20" s="222" t="s">
        <v>11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24"/>
      <c r="P20" s="224"/>
    </row>
    <row r="21" spans="1:16" ht="15" customHeight="1">
      <c r="A21" s="363"/>
      <c r="B21" s="366"/>
      <c r="C21" s="194">
        <v>2007</v>
      </c>
      <c r="D21" s="194">
        <v>2008</v>
      </c>
      <c r="E21" s="194">
        <v>2009</v>
      </c>
      <c r="F21" s="194">
        <v>2010</v>
      </c>
      <c r="G21" s="194">
        <v>2011</v>
      </c>
      <c r="H21" s="194">
        <v>2012</v>
      </c>
      <c r="I21" s="194">
        <v>2013</v>
      </c>
      <c r="J21" s="194">
        <v>2014</v>
      </c>
      <c r="K21" s="194">
        <v>2015</v>
      </c>
      <c r="L21" s="194">
        <v>2016</v>
      </c>
      <c r="M21" s="195">
        <v>2017</v>
      </c>
      <c r="N21" s="286">
        <v>2018</v>
      </c>
      <c r="O21" s="195">
        <v>2019</v>
      </c>
      <c r="P21" s="215">
        <v>2020</v>
      </c>
    </row>
    <row r="22" spans="1:16" ht="15" customHeight="1">
      <c r="A22" s="154">
        <v>1</v>
      </c>
      <c r="B22" s="155" t="s">
        <v>78</v>
      </c>
      <c r="C22" s="23">
        <v>851</v>
      </c>
      <c r="D22" s="24">
        <v>1816</v>
      </c>
      <c r="E22" s="24">
        <v>3123</v>
      </c>
      <c r="F22" s="24">
        <v>2872</v>
      </c>
      <c r="G22" s="24">
        <v>1274</v>
      </c>
      <c r="H22" s="24">
        <v>4143</v>
      </c>
      <c r="I22" s="24">
        <v>4817</v>
      </c>
      <c r="J22" s="24">
        <v>9722</v>
      </c>
      <c r="K22" s="24">
        <v>11687</v>
      </c>
      <c r="L22" s="24">
        <v>10208</v>
      </c>
      <c r="M22" s="24"/>
      <c r="N22" s="288"/>
      <c r="O22" s="288"/>
      <c r="P22" s="288"/>
    </row>
    <row r="23" spans="1:16" ht="15" customHeight="1">
      <c r="A23" s="154">
        <v>2</v>
      </c>
      <c r="B23" s="159" t="s">
        <v>79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/>
      <c r="O23" s="288"/>
      <c r="P23" s="288"/>
    </row>
    <row r="24" spans="1:16" ht="15" customHeight="1">
      <c r="A24" s="154">
        <v>3</v>
      </c>
      <c r="B24" s="159" t="s">
        <v>80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/>
      <c r="O24" s="288"/>
      <c r="P24" s="288"/>
    </row>
    <row r="25" spans="1:16" ht="15" customHeight="1">
      <c r="A25" s="154">
        <v>4</v>
      </c>
      <c r="B25" s="155" t="s">
        <v>81</v>
      </c>
      <c r="C25" s="23">
        <v>145</v>
      </c>
      <c r="D25" s="24">
        <v>4817</v>
      </c>
      <c r="E25" s="24">
        <v>9894</v>
      </c>
      <c r="F25" s="24">
        <v>1566</v>
      </c>
      <c r="G25" s="24">
        <v>3794</v>
      </c>
      <c r="H25" s="24">
        <v>6136</v>
      </c>
      <c r="I25" s="24">
        <v>7472</v>
      </c>
      <c r="J25" s="24">
        <v>7179</v>
      </c>
      <c r="K25" s="24">
        <v>6458</v>
      </c>
      <c r="L25" s="24">
        <v>5106</v>
      </c>
      <c r="M25" s="24">
        <v>3885</v>
      </c>
      <c r="N25" s="288">
        <f>'[1]LISTE CEKANJA  TAB 38 GOD 2018'!D11</f>
        <v>3083</v>
      </c>
      <c r="O25" s="288"/>
      <c r="P25" s="288"/>
    </row>
    <row r="26" spans="1:16" ht="15" customHeight="1">
      <c r="A26" s="154">
        <v>5</v>
      </c>
      <c r="B26" s="155" t="s">
        <v>82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>
        <f>'[1]LISTE CEKANJA  TAB 38 GOD 2018'!D12</f>
        <v>0</v>
      </c>
      <c r="O26" s="288"/>
      <c r="P26" s="288"/>
    </row>
    <row r="27" spans="1:16" ht="15" customHeight="1">
      <c r="A27" s="154">
        <v>6</v>
      </c>
      <c r="B27" s="159" t="s">
        <v>76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>
        <f>'[1]LISTE CEKANJA  TAB 38 GOD 2018'!D13</f>
        <v>1200</v>
      </c>
      <c r="O27" s="288">
        <f>'LISTE CEKANJA  TAB 38 GOD 2019'!D13</f>
        <v>318</v>
      </c>
      <c r="P27" s="288">
        <f>'LISTE CEKANJA  TAB 38 GOD 2020'!D13</f>
        <v>0</v>
      </c>
    </row>
    <row r="28" spans="1:16" ht="24.75" customHeight="1">
      <c r="A28" s="154">
        <v>7</v>
      </c>
      <c r="B28" s="155" t="s">
        <v>77</v>
      </c>
      <c r="C28" s="23"/>
      <c r="D28" s="24">
        <v>273</v>
      </c>
      <c r="E28" s="24"/>
      <c r="F28" s="24">
        <v>948</v>
      </c>
      <c r="G28" s="24">
        <v>1092</v>
      </c>
      <c r="H28" s="24">
        <v>1958</v>
      </c>
      <c r="I28" s="24">
        <v>2278</v>
      </c>
      <c r="J28" s="24">
        <v>3189</v>
      </c>
      <c r="K28" s="24">
        <v>3556</v>
      </c>
      <c r="L28" s="24">
        <v>2636</v>
      </c>
      <c r="M28" s="24">
        <v>244</v>
      </c>
      <c r="N28" s="288">
        <f>'[1]LISTE CEKANJA  TAB 38 GOD 2018'!D14</f>
        <v>1580</v>
      </c>
      <c r="O28" s="288">
        <f>'LISTE CEKANJA  TAB 38 GOD 2019'!D14</f>
        <v>1414</v>
      </c>
      <c r="P28" s="288">
        <f>'LISTE CEKANJA  TAB 38 GOD 2020'!D14</f>
        <v>0</v>
      </c>
    </row>
    <row r="29" spans="1:16" ht="15" customHeight="1">
      <c r="A29" s="154"/>
      <c r="B29" s="155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88"/>
      <c r="O29" s="288"/>
      <c r="P29" s="288"/>
    </row>
    <row r="30" spans="1:16" ht="15" customHeight="1">
      <c r="A30" s="154"/>
      <c r="B30" s="164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88"/>
      <c r="O30" s="288"/>
      <c r="P30" s="288"/>
    </row>
    <row r="31" spans="1:16" ht="15" customHeight="1">
      <c r="A31" s="154"/>
      <c r="B31" s="165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88"/>
      <c r="O31" s="288"/>
      <c r="P31" s="288"/>
    </row>
    <row r="32" spans="1:16" ht="15" customHeight="1">
      <c r="A32" s="363" t="s">
        <v>2</v>
      </c>
      <c r="B32" s="363"/>
      <c r="C32" s="25">
        <f aca="true" t="shared" si="2" ref="C32:M32">SUM(C22:C31)</f>
        <v>996</v>
      </c>
      <c r="D32" s="25">
        <f t="shared" si="2"/>
        <v>6906</v>
      </c>
      <c r="E32" s="25">
        <f t="shared" si="2"/>
        <v>13017</v>
      </c>
      <c r="F32" s="25">
        <f t="shared" si="2"/>
        <v>5386</v>
      </c>
      <c r="G32" s="25">
        <f t="shared" si="2"/>
        <v>6160</v>
      </c>
      <c r="H32" s="25">
        <f t="shared" si="2"/>
        <v>12237</v>
      </c>
      <c r="I32" s="25">
        <f t="shared" si="2"/>
        <v>14567</v>
      </c>
      <c r="J32" s="25">
        <f t="shared" si="2"/>
        <v>20090</v>
      </c>
      <c r="K32" s="25">
        <f t="shared" si="2"/>
        <v>21701</v>
      </c>
      <c r="L32" s="25">
        <f t="shared" si="2"/>
        <v>17950</v>
      </c>
      <c r="M32" s="25">
        <f t="shared" si="2"/>
        <v>4129</v>
      </c>
      <c r="N32" s="25">
        <f>SUM(N22:N31)</f>
        <v>5863</v>
      </c>
      <c r="O32" s="25">
        <f>SUM(O22:O31)</f>
        <v>1732</v>
      </c>
      <c r="P32" s="25">
        <f>SUM(P22:P31)</f>
        <v>0</v>
      </c>
    </row>
    <row r="33" spans="1:16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1"/>
      <c r="N33" s="26"/>
      <c r="O33" s="26"/>
      <c r="P33" s="26"/>
    </row>
    <row r="34" spans="1:16" ht="15" customHeight="1">
      <c r="A34" s="219" t="s">
        <v>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21"/>
      <c r="P34" s="221"/>
    </row>
    <row r="35" spans="1:16" ht="15" customHeight="1">
      <c r="A35" s="363" t="s">
        <v>0</v>
      </c>
      <c r="B35" s="366" t="s">
        <v>13</v>
      </c>
      <c r="C35" s="222" t="s">
        <v>12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  <c r="O35" s="224"/>
      <c r="P35" s="224"/>
    </row>
    <row r="36" spans="1:16" ht="15" customHeight="1">
      <c r="A36" s="363"/>
      <c r="B36" s="366"/>
      <c r="C36" s="195">
        <v>2007</v>
      </c>
      <c r="D36" s="195">
        <v>2008</v>
      </c>
      <c r="E36" s="195">
        <v>2009</v>
      </c>
      <c r="F36" s="195">
        <v>2010</v>
      </c>
      <c r="G36" s="195">
        <v>2011</v>
      </c>
      <c r="H36" s="195">
        <v>2012</v>
      </c>
      <c r="I36" s="195">
        <v>2013</v>
      </c>
      <c r="J36" s="195">
        <v>2014</v>
      </c>
      <c r="K36" s="195">
        <v>2015</v>
      </c>
      <c r="L36" s="195">
        <v>2016</v>
      </c>
      <c r="M36" s="195">
        <v>2017</v>
      </c>
      <c r="N36" s="286">
        <v>2018</v>
      </c>
      <c r="O36" s="250">
        <v>2019</v>
      </c>
      <c r="P36" s="250">
        <v>2020</v>
      </c>
    </row>
    <row r="37" spans="1:16" ht="15" customHeight="1">
      <c r="A37" s="154">
        <v>1</v>
      </c>
      <c r="B37" s="155" t="s">
        <v>78</v>
      </c>
      <c r="C37" s="23">
        <v>2758</v>
      </c>
      <c r="D37" s="24">
        <v>5854</v>
      </c>
      <c r="E37" s="24">
        <v>8563</v>
      </c>
      <c r="F37" s="24">
        <v>9255</v>
      </c>
      <c r="G37" s="24">
        <v>4777</v>
      </c>
      <c r="H37" s="24">
        <v>12091</v>
      </c>
      <c r="I37" s="24">
        <v>13001</v>
      </c>
      <c r="J37" s="24">
        <v>19498</v>
      </c>
      <c r="K37" s="24">
        <v>18295</v>
      </c>
      <c r="L37" s="24">
        <v>22930</v>
      </c>
      <c r="M37" s="24"/>
      <c r="N37" s="288"/>
      <c r="O37" s="288"/>
      <c r="P37" s="288"/>
    </row>
    <row r="38" spans="1:16" ht="15" customHeight="1">
      <c r="A38" s="154">
        <v>2</v>
      </c>
      <c r="B38" s="159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/>
      <c r="O38" s="288"/>
      <c r="P38" s="288"/>
    </row>
    <row r="39" spans="1:16" ht="15" customHeight="1">
      <c r="A39" s="154">
        <v>3</v>
      </c>
      <c r="B39" s="159" t="s">
        <v>80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>
        <v>4</v>
      </c>
      <c r="B40" s="155" t="s">
        <v>81</v>
      </c>
      <c r="C40" s="23"/>
      <c r="D40" s="24">
        <v>4817</v>
      </c>
      <c r="E40" s="24">
        <v>9894</v>
      </c>
      <c r="F40" s="24">
        <v>1566</v>
      </c>
      <c r="G40" s="24">
        <v>4040</v>
      </c>
      <c r="H40" s="24">
        <v>6686</v>
      </c>
      <c r="I40" s="24">
        <v>7826</v>
      </c>
      <c r="J40" s="24">
        <v>7227</v>
      </c>
      <c r="K40" s="24">
        <v>6545</v>
      </c>
      <c r="L40" s="24">
        <v>5112</v>
      </c>
      <c r="M40" s="24">
        <v>3885</v>
      </c>
      <c r="N40" s="288">
        <f>'[1]LISTE CEKANJA  TAB 38 GOD 2018'!E11</f>
        <v>3083</v>
      </c>
      <c r="O40" s="288"/>
      <c r="P40" s="288"/>
    </row>
    <row r="41" spans="1:16" ht="15" customHeight="1">
      <c r="A41" s="154">
        <v>5</v>
      </c>
      <c r="B41" s="155" t="s">
        <v>82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88"/>
      <c r="O41" s="288"/>
      <c r="P41" s="288"/>
    </row>
    <row r="42" spans="1:16" ht="15" customHeight="1">
      <c r="A42" s="154">
        <v>6</v>
      </c>
      <c r="B42" s="159" t="s">
        <v>76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88">
        <f>'[1]LISTE CEKANJA  TAB 38 GOD 2018'!E13</f>
        <v>1374</v>
      </c>
      <c r="O42" s="288">
        <f>'LISTE CEKANJA  TAB 38 GOD 2019'!E13</f>
        <v>1292</v>
      </c>
      <c r="P42" s="288"/>
    </row>
    <row r="43" spans="1:16" ht="24.75" customHeight="1">
      <c r="A43" s="154">
        <v>7</v>
      </c>
      <c r="B43" s="155" t="s">
        <v>77</v>
      </c>
      <c r="C43" s="23"/>
      <c r="D43" s="24">
        <v>3831</v>
      </c>
      <c r="E43" s="24">
        <v>4650</v>
      </c>
      <c r="F43" s="24">
        <v>1529</v>
      </c>
      <c r="G43" s="24">
        <v>3101</v>
      </c>
      <c r="H43" s="24">
        <v>6493</v>
      </c>
      <c r="I43" s="24">
        <v>7325</v>
      </c>
      <c r="J43" s="24">
        <v>7175</v>
      </c>
      <c r="K43" s="24">
        <v>8946</v>
      </c>
      <c r="L43" s="24">
        <v>6981</v>
      </c>
      <c r="M43" s="24">
        <v>744</v>
      </c>
      <c r="N43" s="288">
        <f>'[1]LISTE CEKANJA  TAB 38 GOD 2018'!E14</f>
        <v>2493</v>
      </c>
      <c r="O43" s="288">
        <f>'LISTE CEKANJA  TAB 38 GOD 2019'!E14</f>
        <v>2376</v>
      </c>
      <c r="P43" s="288"/>
    </row>
    <row r="44" spans="1:16" ht="15" customHeight="1">
      <c r="A44" s="154"/>
      <c r="B44" s="155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88"/>
      <c r="O44" s="288"/>
      <c r="P44" s="288"/>
    </row>
    <row r="45" spans="1:16" ht="15" customHeight="1">
      <c r="A45" s="154"/>
      <c r="B45" s="164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88"/>
      <c r="O45" s="288"/>
      <c r="P45" s="288"/>
    </row>
    <row r="46" spans="1:16" ht="15" customHeight="1">
      <c r="A46" s="154"/>
      <c r="B46" s="16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/>
      <c r="O46" s="288"/>
      <c r="P46" s="288"/>
    </row>
    <row r="47" spans="1:16" ht="15" customHeight="1">
      <c r="A47" s="363" t="s">
        <v>2</v>
      </c>
      <c r="B47" s="363"/>
      <c r="C47" s="25">
        <f aca="true" t="shared" si="3" ref="C47:M47">SUM(C37:C46)</f>
        <v>2758</v>
      </c>
      <c r="D47" s="25">
        <f t="shared" si="3"/>
        <v>14502</v>
      </c>
      <c r="E47" s="25">
        <f t="shared" si="3"/>
        <v>23107</v>
      </c>
      <c r="F47" s="25">
        <f t="shared" si="3"/>
        <v>12350</v>
      </c>
      <c r="G47" s="25">
        <f t="shared" si="3"/>
        <v>11918</v>
      </c>
      <c r="H47" s="25">
        <f t="shared" si="3"/>
        <v>25270</v>
      </c>
      <c r="I47" s="25">
        <f t="shared" si="3"/>
        <v>28152</v>
      </c>
      <c r="J47" s="25">
        <f t="shared" si="3"/>
        <v>33900</v>
      </c>
      <c r="K47" s="25">
        <f t="shared" si="3"/>
        <v>33786</v>
      </c>
      <c r="L47" s="25">
        <f t="shared" si="3"/>
        <v>35023</v>
      </c>
      <c r="M47" s="25">
        <f t="shared" si="3"/>
        <v>4629</v>
      </c>
      <c r="N47" s="25">
        <f>SUM(N37:N46)</f>
        <v>6950</v>
      </c>
      <c r="O47" s="25">
        <f>SUM(O37:O46)</f>
        <v>3668</v>
      </c>
      <c r="P47" s="25"/>
    </row>
    <row r="48" spans="1:16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2"/>
      <c r="N48" s="26"/>
      <c r="O48" s="26"/>
      <c r="P48" s="26"/>
    </row>
    <row r="49" spans="1:16" ht="15" customHeight="1">
      <c r="A49" s="219" t="s">
        <v>1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221"/>
      <c r="P49" s="221"/>
    </row>
    <row r="50" spans="1:16" ht="15" customHeight="1">
      <c r="A50" s="364" t="s">
        <v>0</v>
      </c>
      <c r="B50" s="365" t="s">
        <v>13</v>
      </c>
      <c r="C50" s="222" t="s">
        <v>8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  <c r="O50" s="224"/>
      <c r="P50" s="224"/>
    </row>
    <row r="51" spans="1:16" ht="15" customHeight="1">
      <c r="A51" s="363"/>
      <c r="B51" s="366"/>
      <c r="C51" s="195">
        <v>2007</v>
      </c>
      <c r="D51" s="195">
        <v>2008</v>
      </c>
      <c r="E51" s="195">
        <v>2009</v>
      </c>
      <c r="F51" s="195">
        <v>2010</v>
      </c>
      <c r="G51" s="195">
        <v>2011</v>
      </c>
      <c r="H51" s="195">
        <v>2012</v>
      </c>
      <c r="I51" s="195">
        <v>2013</v>
      </c>
      <c r="J51" s="195">
        <v>2014</v>
      </c>
      <c r="K51" s="195">
        <v>2015</v>
      </c>
      <c r="L51" s="195">
        <v>2016</v>
      </c>
      <c r="M51" s="195">
        <v>2017</v>
      </c>
      <c r="N51" s="286">
        <v>2018</v>
      </c>
      <c r="O51" s="250">
        <v>2019</v>
      </c>
      <c r="P51" s="250">
        <v>2020</v>
      </c>
    </row>
    <row r="52" spans="1:16" ht="15" customHeight="1">
      <c r="A52" s="154">
        <v>1</v>
      </c>
      <c r="B52" s="155" t="s">
        <v>78</v>
      </c>
      <c r="C52" s="23">
        <v>1158</v>
      </c>
      <c r="D52" s="24">
        <v>2578</v>
      </c>
      <c r="E52" s="24">
        <v>3960</v>
      </c>
      <c r="F52" s="24">
        <v>4410</v>
      </c>
      <c r="G52" s="24">
        <v>2059</v>
      </c>
      <c r="H52" s="24">
        <v>5151</v>
      </c>
      <c r="I52" s="24">
        <v>5191</v>
      </c>
      <c r="J52" s="24"/>
      <c r="K52" s="24">
        <v>15477</v>
      </c>
      <c r="L52" s="24">
        <v>14449</v>
      </c>
      <c r="M52" s="24"/>
      <c r="N52" s="288"/>
      <c r="O52" s="288"/>
      <c r="P52" s="288"/>
    </row>
    <row r="53" spans="1:16" ht="15" customHeight="1">
      <c r="A53" s="154">
        <v>2</v>
      </c>
      <c r="B53" s="159" t="s">
        <v>79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154">
        <v>3</v>
      </c>
      <c r="B54" s="159" t="s">
        <v>80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88"/>
      <c r="O54" s="288"/>
      <c r="P54" s="288"/>
    </row>
    <row r="55" spans="1:16" ht="15" customHeight="1">
      <c r="A55" s="154">
        <v>4</v>
      </c>
      <c r="B55" s="155" t="s">
        <v>81</v>
      </c>
      <c r="C55" s="23">
        <v>897</v>
      </c>
      <c r="D55" s="24">
        <v>5027</v>
      </c>
      <c r="E55" s="24">
        <v>10482</v>
      </c>
      <c r="F55" s="24">
        <v>2654</v>
      </c>
      <c r="G55" s="24">
        <v>4446</v>
      </c>
      <c r="H55" s="24">
        <v>6255</v>
      </c>
      <c r="I55" s="24">
        <v>8160</v>
      </c>
      <c r="J55" s="24">
        <v>7515</v>
      </c>
      <c r="K55" s="24">
        <v>7722</v>
      </c>
      <c r="L55" s="24">
        <v>6337</v>
      </c>
      <c r="M55" s="24">
        <v>4485</v>
      </c>
      <c r="N55" s="288">
        <f>'[1]LISTE CEKANJA  TAB 38 GOD 2018'!H11</f>
        <v>2609</v>
      </c>
      <c r="O55" s="288"/>
      <c r="P55" s="288"/>
    </row>
    <row r="56" spans="1:16" ht="15" customHeight="1">
      <c r="A56" s="154">
        <v>5</v>
      </c>
      <c r="B56" s="155" t="s">
        <v>82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88"/>
      <c r="O56" s="288"/>
      <c r="P56" s="288"/>
    </row>
    <row r="57" spans="1:16" ht="15" customHeight="1">
      <c r="A57" s="154">
        <v>6</v>
      </c>
      <c r="B57" s="159" t="s">
        <v>76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88"/>
      <c r="O57" s="288"/>
      <c r="P57" s="288"/>
    </row>
    <row r="58" spans="1:16" ht="24.75" customHeight="1">
      <c r="A58" s="154">
        <v>7</v>
      </c>
      <c r="B58" s="155" t="s">
        <v>77</v>
      </c>
      <c r="C58" s="23"/>
      <c r="D58" s="24">
        <v>536</v>
      </c>
      <c r="E58" s="24"/>
      <c r="F58" s="24">
        <v>1529</v>
      </c>
      <c r="G58" s="24">
        <v>1254</v>
      </c>
      <c r="H58" s="24">
        <v>2604</v>
      </c>
      <c r="I58" s="24">
        <v>2932</v>
      </c>
      <c r="J58" s="24">
        <v>3537</v>
      </c>
      <c r="K58" s="24">
        <v>4201</v>
      </c>
      <c r="L58" s="24">
        <v>3032</v>
      </c>
      <c r="M58" s="24">
        <v>6</v>
      </c>
      <c r="N58" s="288">
        <f>'[1]LISTE CEKANJA  TAB 38 GOD 2018'!H14</f>
        <v>1972</v>
      </c>
      <c r="O58" s="288">
        <f>'LISTE CEKANJA  TAB 38 GOD 2019'!H14</f>
        <v>1955</v>
      </c>
      <c r="P58" s="288"/>
    </row>
    <row r="59" spans="1:16" ht="15" customHeight="1">
      <c r="A59" s="154"/>
      <c r="B59" s="155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88"/>
      <c r="O59" s="288"/>
      <c r="P59" s="288"/>
    </row>
    <row r="60" spans="1:16" ht="15" customHeight="1">
      <c r="A60" s="154"/>
      <c r="B60" s="164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88"/>
      <c r="O60" s="288"/>
      <c r="P60" s="288"/>
    </row>
    <row r="61" spans="1:16" ht="15" customHeight="1">
      <c r="A61" s="154"/>
      <c r="B61" s="165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88"/>
      <c r="O61" s="288"/>
      <c r="P61" s="288"/>
    </row>
    <row r="62" spans="1:17" ht="15" customHeight="1">
      <c r="A62" s="363" t="s">
        <v>2</v>
      </c>
      <c r="B62" s="363"/>
      <c r="C62" s="25">
        <f aca="true" t="shared" si="4" ref="C62:M62">SUM(C52:C61)</f>
        <v>2055</v>
      </c>
      <c r="D62" s="25">
        <f t="shared" si="4"/>
        <v>8141</v>
      </c>
      <c r="E62" s="25">
        <f t="shared" si="4"/>
        <v>14442</v>
      </c>
      <c r="F62" s="25">
        <f t="shared" si="4"/>
        <v>8593</v>
      </c>
      <c r="G62" s="25">
        <f t="shared" si="4"/>
        <v>7759</v>
      </c>
      <c r="H62" s="25">
        <f t="shared" si="4"/>
        <v>14010</v>
      </c>
      <c r="I62" s="25">
        <f t="shared" si="4"/>
        <v>16283</v>
      </c>
      <c r="J62" s="25">
        <f t="shared" si="4"/>
        <v>11052</v>
      </c>
      <c r="K62" s="25">
        <f t="shared" si="4"/>
        <v>27400</v>
      </c>
      <c r="L62" s="25">
        <f t="shared" si="4"/>
        <v>23818</v>
      </c>
      <c r="M62" s="25">
        <f t="shared" si="4"/>
        <v>4491</v>
      </c>
      <c r="N62" s="25">
        <f>SUM(N52:N61)</f>
        <v>4581</v>
      </c>
      <c r="O62" s="25">
        <f>SUM(O52:O61)</f>
        <v>1955</v>
      </c>
      <c r="P62" s="25">
        <f>SUM(P52:P61)</f>
        <v>0</v>
      </c>
      <c r="Q62" s="202"/>
    </row>
    <row r="63" spans="1:17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61"/>
      <c r="N63" s="26"/>
      <c r="O63" s="26"/>
      <c r="P63" s="26"/>
      <c r="Q63" s="374" t="s">
        <v>11</v>
      </c>
    </row>
    <row r="64" spans="1:17" ht="15" customHeight="1">
      <c r="A64" s="219" t="s">
        <v>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221"/>
      <c r="P64" s="221"/>
      <c r="Q64" s="375"/>
    </row>
    <row r="65" spans="1:17" ht="15" customHeight="1">
      <c r="A65" s="364" t="s">
        <v>0</v>
      </c>
      <c r="B65" s="365" t="s">
        <v>13</v>
      </c>
      <c r="C65" s="222" t="s">
        <v>10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224"/>
      <c r="P65" s="224"/>
      <c r="Q65" s="375"/>
    </row>
    <row r="66" spans="1:17" ht="15" customHeight="1">
      <c r="A66" s="363"/>
      <c r="B66" s="366"/>
      <c r="C66" s="195">
        <v>2007</v>
      </c>
      <c r="D66" s="195">
        <v>2008</v>
      </c>
      <c r="E66" s="195">
        <v>2009</v>
      </c>
      <c r="F66" s="195">
        <v>2010</v>
      </c>
      <c r="G66" s="195">
        <v>2011</v>
      </c>
      <c r="H66" s="195">
        <v>2012</v>
      </c>
      <c r="I66" s="195">
        <v>2013</v>
      </c>
      <c r="J66" s="195">
        <v>2014</v>
      </c>
      <c r="K66" s="195">
        <v>2015</v>
      </c>
      <c r="L66" s="195">
        <v>2016</v>
      </c>
      <c r="M66" s="195">
        <v>2017</v>
      </c>
      <c r="N66" s="286">
        <v>2018</v>
      </c>
      <c r="O66" s="195">
        <v>2019</v>
      </c>
      <c r="P66" s="215">
        <v>2020</v>
      </c>
      <c r="Q66" s="375"/>
    </row>
    <row r="67" spans="1:17" ht="15" customHeight="1">
      <c r="A67" s="173">
        <v>1</v>
      </c>
      <c r="B67" s="174" t="s">
        <v>78</v>
      </c>
      <c r="C67" s="33">
        <f aca="true" t="shared" si="5" ref="C67:P67">C22/C37*100</f>
        <v>30.855692530819432</v>
      </c>
      <c r="D67" s="33">
        <f t="shared" si="5"/>
        <v>31.021523744448242</v>
      </c>
      <c r="E67" s="33">
        <f t="shared" si="5"/>
        <v>36.47086301529838</v>
      </c>
      <c r="F67" s="33">
        <f t="shared" si="5"/>
        <v>31.031874662344677</v>
      </c>
      <c r="G67" s="33">
        <f t="shared" si="5"/>
        <v>26.669457818714676</v>
      </c>
      <c r="H67" s="33">
        <f t="shared" si="5"/>
        <v>34.265155901083446</v>
      </c>
      <c r="I67" s="33">
        <f t="shared" si="5"/>
        <v>37.05099607722483</v>
      </c>
      <c r="J67" s="33">
        <f t="shared" si="5"/>
        <v>49.86152425889835</v>
      </c>
      <c r="K67" s="33">
        <f t="shared" si="5"/>
        <v>63.88084176004373</v>
      </c>
      <c r="L67" s="33">
        <f t="shared" si="5"/>
        <v>44.51809856083733</v>
      </c>
      <c r="M67" s="33" t="e">
        <f t="shared" si="5"/>
        <v>#DIV/0!</v>
      </c>
      <c r="N67" s="33" t="e">
        <f t="shared" si="5"/>
        <v>#DIV/0!</v>
      </c>
      <c r="O67" s="33" t="e">
        <f t="shared" si="5"/>
        <v>#DIV/0!</v>
      </c>
      <c r="P67" s="33" t="e">
        <f t="shared" si="5"/>
        <v>#DIV/0!</v>
      </c>
      <c r="Q67" s="375"/>
    </row>
    <row r="68" spans="1:17" ht="15" customHeight="1">
      <c r="A68" s="173">
        <v>2</v>
      </c>
      <c r="B68" s="175" t="s">
        <v>79</v>
      </c>
      <c r="C68" s="33" t="e">
        <f aca="true" t="shared" si="6" ref="C68:P68">C23/C38*100</f>
        <v>#DIV/0!</v>
      </c>
      <c r="D68" s="33" t="e">
        <f t="shared" si="6"/>
        <v>#DIV/0!</v>
      </c>
      <c r="E68" s="33" t="e">
        <f t="shared" si="6"/>
        <v>#DIV/0!</v>
      </c>
      <c r="F68" s="33" t="e">
        <f t="shared" si="6"/>
        <v>#DIV/0!</v>
      </c>
      <c r="G68" s="33" t="e">
        <f t="shared" si="6"/>
        <v>#DIV/0!</v>
      </c>
      <c r="H68" s="33" t="e">
        <f t="shared" si="6"/>
        <v>#DIV/0!</v>
      </c>
      <c r="I68" s="33" t="e">
        <f t="shared" si="6"/>
        <v>#DIV/0!</v>
      </c>
      <c r="J68" s="33" t="e">
        <f t="shared" si="6"/>
        <v>#DIV/0!</v>
      </c>
      <c r="K68" s="33" t="e">
        <f t="shared" si="6"/>
        <v>#DIV/0!</v>
      </c>
      <c r="L68" s="33" t="e">
        <f t="shared" si="6"/>
        <v>#DIV/0!</v>
      </c>
      <c r="M68" s="33" t="e">
        <f t="shared" si="6"/>
        <v>#DIV/0!</v>
      </c>
      <c r="N68" s="33" t="e">
        <f aca="true" t="shared" si="7" ref="N68:N77">N23/N38*100</f>
        <v>#DIV/0!</v>
      </c>
      <c r="O68" s="33" t="e">
        <f t="shared" si="6"/>
        <v>#DIV/0!</v>
      </c>
      <c r="P68" s="33" t="e">
        <f t="shared" si="6"/>
        <v>#DIV/0!</v>
      </c>
      <c r="Q68" s="197" t="s">
        <v>21</v>
      </c>
    </row>
    <row r="69" spans="1:17" ht="15" customHeight="1">
      <c r="A69" s="173">
        <v>3</v>
      </c>
      <c r="B69" s="175" t="s">
        <v>80</v>
      </c>
      <c r="C69" s="33" t="e">
        <f aca="true" t="shared" si="8" ref="C69:P69">C24/C39*100</f>
        <v>#DIV/0!</v>
      </c>
      <c r="D69" s="33" t="e">
        <f t="shared" si="8"/>
        <v>#DIV/0!</v>
      </c>
      <c r="E69" s="33" t="e">
        <f t="shared" si="8"/>
        <v>#DIV/0!</v>
      </c>
      <c r="F69" s="33" t="e">
        <f t="shared" si="8"/>
        <v>#DIV/0!</v>
      </c>
      <c r="G69" s="33" t="e">
        <f t="shared" si="8"/>
        <v>#DIV/0!</v>
      </c>
      <c r="H69" s="33" t="e">
        <f t="shared" si="8"/>
        <v>#DIV/0!</v>
      </c>
      <c r="I69" s="33" t="e">
        <f t="shared" si="8"/>
        <v>#DIV/0!</v>
      </c>
      <c r="J69" s="33" t="e">
        <f t="shared" si="8"/>
        <v>#DIV/0!</v>
      </c>
      <c r="K69" s="33" t="e">
        <f t="shared" si="8"/>
        <v>#DIV/0!</v>
      </c>
      <c r="L69" s="33" t="e">
        <f t="shared" si="8"/>
        <v>#DIV/0!</v>
      </c>
      <c r="M69" s="33" t="e">
        <f t="shared" si="8"/>
        <v>#DIV/0!</v>
      </c>
      <c r="N69" s="33" t="e">
        <f t="shared" si="7"/>
        <v>#DIV/0!</v>
      </c>
      <c r="O69" s="33" t="e">
        <f t="shared" si="8"/>
        <v>#DIV/0!</v>
      </c>
      <c r="P69" s="33" t="e">
        <f t="shared" si="8"/>
        <v>#DIV/0!</v>
      </c>
      <c r="Q69" s="376" t="s">
        <v>140</v>
      </c>
    </row>
    <row r="70" spans="1:17" ht="15" customHeight="1">
      <c r="A70" s="173">
        <v>4</v>
      </c>
      <c r="B70" s="174" t="s">
        <v>81</v>
      </c>
      <c r="C70" s="33" t="e">
        <f aca="true" t="shared" si="9" ref="C70:P70">C25/C40*100</f>
        <v>#DIV/0!</v>
      </c>
      <c r="D70" s="33">
        <f t="shared" si="9"/>
        <v>100</v>
      </c>
      <c r="E70" s="33">
        <f t="shared" si="9"/>
        <v>100</v>
      </c>
      <c r="F70" s="33">
        <f t="shared" si="9"/>
        <v>100</v>
      </c>
      <c r="G70" s="33">
        <f t="shared" si="9"/>
        <v>93.9108910891089</v>
      </c>
      <c r="H70" s="33">
        <f t="shared" si="9"/>
        <v>91.77385581812743</v>
      </c>
      <c r="I70" s="33">
        <f t="shared" si="9"/>
        <v>95.47661640684896</v>
      </c>
      <c r="J70" s="33">
        <f t="shared" si="9"/>
        <v>99.33582399335825</v>
      </c>
      <c r="K70" s="33">
        <f t="shared" si="9"/>
        <v>98.6707410236822</v>
      </c>
      <c r="L70" s="33">
        <f t="shared" si="9"/>
        <v>99.88262910798123</v>
      </c>
      <c r="M70" s="33">
        <f t="shared" si="9"/>
        <v>100</v>
      </c>
      <c r="N70" s="33">
        <f t="shared" si="7"/>
        <v>100</v>
      </c>
      <c r="O70" s="33" t="e">
        <f t="shared" si="9"/>
        <v>#DIV/0!</v>
      </c>
      <c r="P70" s="33" t="e">
        <f t="shared" si="9"/>
        <v>#DIV/0!</v>
      </c>
      <c r="Q70" s="376"/>
    </row>
    <row r="71" spans="1:17" ht="15" customHeight="1">
      <c r="A71" s="173">
        <v>5</v>
      </c>
      <c r="B71" s="174" t="s">
        <v>82</v>
      </c>
      <c r="C71" s="33" t="e">
        <f aca="true" t="shared" si="10" ref="C71:P71">C26/C41*100</f>
        <v>#DIV/0!</v>
      </c>
      <c r="D71" s="33" t="e">
        <f t="shared" si="10"/>
        <v>#DIV/0!</v>
      </c>
      <c r="E71" s="33" t="e">
        <f t="shared" si="10"/>
        <v>#DIV/0!</v>
      </c>
      <c r="F71" s="33" t="e">
        <f t="shared" si="10"/>
        <v>#DIV/0!</v>
      </c>
      <c r="G71" s="33" t="e">
        <f t="shared" si="10"/>
        <v>#DIV/0!</v>
      </c>
      <c r="H71" s="33" t="e">
        <f t="shared" si="10"/>
        <v>#DIV/0!</v>
      </c>
      <c r="I71" s="33" t="e">
        <f t="shared" si="10"/>
        <v>#DIV/0!</v>
      </c>
      <c r="J71" s="33" t="e">
        <f t="shared" si="10"/>
        <v>#DIV/0!</v>
      </c>
      <c r="K71" s="33" t="e">
        <f t="shared" si="10"/>
        <v>#DIV/0!</v>
      </c>
      <c r="L71" s="33" t="e">
        <f t="shared" si="10"/>
        <v>#DIV/0!</v>
      </c>
      <c r="M71" s="33" t="e">
        <f t="shared" si="10"/>
        <v>#DIV/0!</v>
      </c>
      <c r="N71" s="33" t="e">
        <f t="shared" si="7"/>
        <v>#DIV/0!</v>
      </c>
      <c r="O71" s="33" t="e">
        <f t="shared" si="10"/>
        <v>#DIV/0!</v>
      </c>
      <c r="P71" s="33" t="e">
        <f t="shared" si="10"/>
        <v>#DIV/0!</v>
      </c>
      <c r="Q71" s="376"/>
    </row>
    <row r="72" spans="1:17" ht="15" customHeight="1">
      <c r="A72" s="173">
        <v>6</v>
      </c>
      <c r="B72" s="175" t="s">
        <v>76</v>
      </c>
      <c r="C72" s="33" t="e">
        <f aca="true" t="shared" si="11" ref="C72:P72">C27/C42*100</f>
        <v>#DIV/0!</v>
      </c>
      <c r="D72" s="33" t="e">
        <f t="shared" si="11"/>
        <v>#DIV/0!</v>
      </c>
      <c r="E72" s="33" t="e">
        <f t="shared" si="11"/>
        <v>#DIV/0!</v>
      </c>
      <c r="F72" s="33" t="e">
        <f t="shared" si="11"/>
        <v>#DIV/0!</v>
      </c>
      <c r="G72" s="33" t="e">
        <f t="shared" si="11"/>
        <v>#DIV/0!</v>
      </c>
      <c r="H72" s="33" t="e">
        <f t="shared" si="11"/>
        <v>#DIV/0!</v>
      </c>
      <c r="I72" s="33" t="e">
        <f t="shared" si="11"/>
        <v>#DIV/0!</v>
      </c>
      <c r="J72" s="33" t="e">
        <f t="shared" si="11"/>
        <v>#DIV/0!</v>
      </c>
      <c r="K72" s="33" t="e">
        <f t="shared" si="11"/>
        <v>#DIV/0!</v>
      </c>
      <c r="L72" s="33" t="e">
        <f t="shared" si="11"/>
        <v>#DIV/0!</v>
      </c>
      <c r="M72" s="33" t="e">
        <f t="shared" si="11"/>
        <v>#DIV/0!</v>
      </c>
      <c r="N72" s="33">
        <f t="shared" si="7"/>
        <v>87.33624454148472</v>
      </c>
      <c r="O72" s="33">
        <f t="shared" si="11"/>
        <v>24.613003095975234</v>
      </c>
      <c r="P72" s="33" t="e">
        <f t="shared" si="11"/>
        <v>#DIV/0!</v>
      </c>
      <c r="Q72" s="376"/>
    </row>
    <row r="73" spans="1:17" ht="24.75" customHeight="1">
      <c r="A73" s="173">
        <v>7</v>
      </c>
      <c r="B73" s="174" t="s">
        <v>77</v>
      </c>
      <c r="C73" s="33" t="e">
        <f aca="true" t="shared" si="12" ref="C73:P73">C28/C43*100</f>
        <v>#DIV/0!</v>
      </c>
      <c r="D73" s="33">
        <f t="shared" si="12"/>
        <v>7.126076742364917</v>
      </c>
      <c r="E73" s="33">
        <f t="shared" si="12"/>
        <v>0</v>
      </c>
      <c r="F73" s="33">
        <f t="shared" si="12"/>
        <v>62.00130804447351</v>
      </c>
      <c r="G73" s="33">
        <f t="shared" si="12"/>
        <v>35.214446952595935</v>
      </c>
      <c r="H73" s="33">
        <f t="shared" si="12"/>
        <v>30.155552133066376</v>
      </c>
      <c r="I73" s="33">
        <f t="shared" si="12"/>
        <v>31.098976109215016</v>
      </c>
      <c r="J73" s="33">
        <f t="shared" si="12"/>
        <v>44.44599303135888</v>
      </c>
      <c r="K73" s="33">
        <f t="shared" si="12"/>
        <v>39.749608763693274</v>
      </c>
      <c r="L73" s="33">
        <f t="shared" si="12"/>
        <v>37.759633290359545</v>
      </c>
      <c r="M73" s="33">
        <f t="shared" si="12"/>
        <v>32.795698924731184</v>
      </c>
      <c r="N73" s="33">
        <f t="shared" si="7"/>
        <v>63.37745687926193</v>
      </c>
      <c r="O73" s="33">
        <f t="shared" si="12"/>
        <v>59.51178451178451</v>
      </c>
      <c r="P73" s="33" t="e">
        <f t="shared" si="12"/>
        <v>#DIV/0!</v>
      </c>
      <c r="Q73" s="198" t="s">
        <v>141</v>
      </c>
    </row>
    <row r="74" spans="1:17" ht="15" customHeight="1">
      <c r="A74" s="173"/>
      <c r="B74" s="174"/>
      <c r="C74" s="33" t="e">
        <f aca="true" t="shared" si="13" ref="C74:P74">C29/C44*100</f>
        <v>#DIV/0!</v>
      </c>
      <c r="D74" s="33" t="e">
        <f t="shared" si="13"/>
        <v>#DIV/0!</v>
      </c>
      <c r="E74" s="33" t="e">
        <f t="shared" si="13"/>
        <v>#DIV/0!</v>
      </c>
      <c r="F74" s="33" t="e">
        <f t="shared" si="13"/>
        <v>#DIV/0!</v>
      </c>
      <c r="G74" s="33" t="e">
        <f t="shared" si="13"/>
        <v>#DIV/0!</v>
      </c>
      <c r="H74" s="33" t="e">
        <f t="shared" si="13"/>
        <v>#DIV/0!</v>
      </c>
      <c r="I74" s="33" t="e">
        <f t="shared" si="13"/>
        <v>#DIV/0!</v>
      </c>
      <c r="J74" s="33" t="e">
        <f t="shared" si="13"/>
        <v>#DIV/0!</v>
      </c>
      <c r="K74" s="33" t="e">
        <f t="shared" si="13"/>
        <v>#DIV/0!</v>
      </c>
      <c r="L74" s="33" t="e">
        <f t="shared" si="13"/>
        <v>#DIV/0!</v>
      </c>
      <c r="M74" s="33" t="e">
        <f t="shared" si="13"/>
        <v>#DIV/0!</v>
      </c>
      <c r="N74" s="33" t="e">
        <f t="shared" si="7"/>
        <v>#DIV/0!</v>
      </c>
      <c r="O74" s="33" t="e">
        <f t="shared" si="13"/>
        <v>#DIV/0!</v>
      </c>
      <c r="P74" s="33" t="e">
        <f t="shared" si="13"/>
        <v>#DIV/0!</v>
      </c>
      <c r="Q74" s="377" t="s">
        <v>10</v>
      </c>
    </row>
    <row r="75" spans="1:17" ht="15" customHeight="1">
      <c r="A75" s="173"/>
      <c r="B75" s="175"/>
      <c r="C75" s="33" t="e">
        <f aca="true" t="shared" si="14" ref="C75:P75">C30/C45*100</f>
        <v>#DIV/0!</v>
      </c>
      <c r="D75" s="33" t="e">
        <f t="shared" si="14"/>
        <v>#DIV/0!</v>
      </c>
      <c r="E75" s="33" t="e">
        <f t="shared" si="14"/>
        <v>#DIV/0!</v>
      </c>
      <c r="F75" s="33" t="e">
        <f t="shared" si="14"/>
        <v>#DIV/0!</v>
      </c>
      <c r="G75" s="33" t="e">
        <f t="shared" si="14"/>
        <v>#DIV/0!</v>
      </c>
      <c r="H75" s="33" t="e">
        <f t="shared" si="14"/>
        <v>#DIV/0!</v>
      </c>
      <c r="I75" s="33" t="e">
        <f t="shared" si="14"/>
        <v>#DIV/0!</v>
      </c>
      <c r="J75" s="33" t="e">
        <f t="shared" si="14"/>
        <v>#DIV/0!</v>
      </c>
      <c r="K75" s="33" t="e">
        <f t="shared" si="14"/>
        <v>#DIV/0!</v>
      </c>
      <c r="L75" s="33" t="e">
        <f t="shared" si="14"/>
        <v>#DIV/0!</v>
      </c>
      <c r="M75" s="33" t="e">
        <f t="shared" si="14"/>
        <v>#DIV/0!</v>
      </c>
      <c r="N75" s="33" t="e">
        <f t="shared" si="7"/>
        <v>#DIV/0!</v>
      </c>
      <c r="O75" s="33" t="e">
        <f t="shared" si="14"/>
        <v>#DIV/0!</v>
      </c>
      <c r="P75" s="33" t="e">
        <f t="shared" si="14"/>
        <v>#DIV/0!</v>
      </c>
      <c r="Q75" s="377"/>
    </row>
    <row r="76" spans="1:17" ht="15" customHeight="1">
      <c r="A76" s="173"/>
      <c r="B76" s="175"/>
      <c r="C76" s="33" t="e">
        <f aca="true" t="shared" si="15" ref="C76:P76">C31/C46*100</f>
        <v>#DIV/0!</v>
      </c>
      <c r="D76" s="33" t="e">
        <f t="shared" si="15"/>
        <v>#DIV/0!</v>
      </c>
      <c r="E76" s="33" t="e">
        <f t="shared" si="15"/>
        <v>#DIV/0!</v>
      </c>
      <c r="F76" s="33" t="e">
        <f t="shared" si="15"/>
        <v>#DIV/0!</v>
      </c>
      <c r="G76" s="33" t="e">
        <f t="shared" si="15"/>
        <v>#DIV/0!</v>
      </c>
      <c r="H76" s="33" t="e">
        <f t="shared" si="15"/>
        <v>#DIV/0!</v>
      </c>
      <c r="I76" s="33" t="e">
        <f t="shared" si="15"/>
        <v>#DIV/0!</v>
      </c>
      <c r="J76" s="33" t="e">
        <f t="shared" si="15"/>
        <v>#DIV/0!</v>
      </c>
      <c r="K76" s="33" t="e">
        <f t="shared" si="15"/>
        <v>#DIV/0!</v>
      </c>
      <c r="L76" s="33" t="e">
        <f t="shared" si="15"/>
        <v>#DIV/0!</v>
      </c>
      <c r="M76" s="33" t="e">
        <f t="shared" si="15"/>
        <v>#DIV/0!</v>
      </c>
      <c r="N76" s="33" t="e">
        <f t="shared" si="7"/>
        <v>#DIV/0!</v>
      </c>
      <c r="O76" s="33" t="e">
        <f t="shared" si="15"/>
        <v>#DIV/0!</v>
      </c>
      <c r="P76" s="33" t="e">
        <f t="shared" si="15"/>
        <v>#DIV/0!</v>
      </c>
      <c r="Q76" s="377"/>
    </row>
    <row r="77" spans="1:17" ht="15" customHeight="1">
      <c r="A77" s="363" t="s">
        <v>2</v>
      </c>
      <c r="B77" s="363"/>
      <c r="C77" s="33">
        <f aca="true" t="shared" si="16" ref="C77:P77">C32/C47*100</f>
        <v>36.11312545322697</v>
      </c>
      <c r="D77" s="33">
        <f t="shared" si="16"/>
        <v>47.62101779064957</v>
      </c>
      <c r="E77" s="33">
        <f t="shared" si="16"/>
        <v>56.333578569264716</v>
      </c>
      <c r="F77" s="33">
        <f t="shared" si="16"/>
        <v>43.611336032388664</v>
      </c>
      <c r="G77" s="33">
        <f t="shared" si="16"/>
        <v>51.68652458466185</v>
      </c>
      <c r="H77" s="33">
        <f t="shared" si="16"/>
        <v>48.425009893153934</v>
      </c>
      <c r="I77" s="33">
        <f t="shared" si="16"/>
        <v>51.74410343847684</v>
      </c>
      <c r="J77" s="33">
        <f t="shared" si="16"/>
        <v>59.26253687315635</v>
      </c>
      <c r="K77" s="33">
        <f t="shared" si="16"/>
        <v>64.23074646303203</v>
      </c>
      <c r="L77" s="33">
        <f t="shared" si="16"/>
        <v>51.25203437740913</v>
      </c>
      <c r="M77" s="33">
        <f t="shared" si="16"/>
        <v>89.19853100021604</v>
      </c>
      <c r="N77" s="33">
        <f t="shared" si="7"/>
        <v>84.35971223021582</v>
      </c>
      <c r="O77" s="33">
        <f t="shared" si="16"/>
        <v>47.21919302071974</v>
      </c>
      <c r="P77" s="33" t="e">
        <f t="shared" si="16"/>
        <v>#DIV/0!</v>
      </c>
      <c r="Q77" s="377"/>
    </row>
    <row r="78" spans="1:17" ht="15" customHeight="1">
      <c r="A78" s="225"/>
      <c r="B78" s="226"/>
      <c r="C78" s="227"/>
      <c r="D78" s="227"/>
      <c r="E78" s="227"/>
      <c r="F78" s="227"/>
      <c r="G78" s="227"/>
      <c r="H78" s="227"/>
      <c r="I78" s="228"/>
      <c r="J78" s="228"/>
      <c r="K78" s="228"/>
      <c r="L78" s="228"/>
      <c r="M78" s="229"/>
      <c r="N78" s="230"/>
      <c r="O78" s="230"/>
      <c r="P78" s="230"/>
      <c r="Q78" s="378"/>
    </row>
    <row r="79" spans="1:17" ht="15" customHeight="1">
      <c r="A79" s="219" t="s">
        <v>1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1"/>
      <c r="O79" s="221"/>
      <c r="P79" s="221"/>
      <c r="Q79" s="199"/>
    </row>
    <row r="80" spans="1:17" ht="15" customHeight="1">
      <c r="A80" s="363" t="s">
        <v>0</v>
      </c>
      <c r="B80" s="366" t="s">
        <v>13</v>
      </c>
      <c r="C80" s="222" t="s">
        <v>9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4"/>
      <c r="O80" s="224"/>
      <c r="P80" s="224"/>
      <c r="Q80" s="370" t="s">
        <v>20</v>
      </c>
    </row>
    <row r="81" spans="1:17" ht="15" customHeight="1">
      <c r="A81" s="363"/>
      <c r="B81" s="366"/>
      <c r="C81" s="195">
        <v>2007</v>
      </c>
      <c r="D81" s="195">
        <v>2008</v>
      </c>
      <c r="E81" s="195">
        <v>2009</v>
      </c>
      <c r="F81" s="195">
        <v>2010</v>
      </c>
      <c r="G81" s="195">
        <v>2011</v>
      </c>
      <c r="H81" s="195">
        <v>2012</v>
      </c>
      <c r="I81" s="195">
        <v>2013</v>
      </c>
      <c r="J81" s="195">
        <v>2014</v>
      </c>
      <c r="K81" s="195">
        <v>2015</v>
      </c>
      <c r="L81" s="195">
        <v>2016</v>
      </c>
      <c r="M81" s="195">
        <v>2017</v>
      </c>
      <c r="N81" s="286">
        <v>2018</v>
      </c>
      <c r="O81" s="195">
        <v>2019</v>
      </c>
      <c r="P81" s="215">
        <v>2020</v>
      </c>
      <c r="Q81" s="371"/>
    </row>
    <row r="82" spans="1:17" ht="15" customHeight="1">
      <c r="A82" s="173">
        <v>1</v>
      </c>
      <c r="B82" s="174" t="s">
        <v>78</v>
      </c>
      <c r="C82" s="290">
        <v>82.5</v>
      </c>
      <c r="D82" s="291">
        <v>88.6</v>
      </c>
      <c r="E82" s="34">
        <f aca="true" t="shared" si="17" ref="E82:P82">E97/E22</f>
        <v>89.6256804354787</v>
      </c>
      <c r="F82" s="34">
        <f t="shared" si="17"/>
        <v>88.78133704735376</v>
      </c>
      <c r="G82" s="34">
        <f t="shared" si="17"/>
        <v>145.67817896389326</v>
      </c>
      <c r="H82" s="34">
        <f t="shared" si="17"/>
        <v>128.7798696596669</v>
      </c>
      <c r="I82" s="34">
        <f t="shared" si="17"/>
        <v>118.11583973427445</v>
      </c>
      <c r="J82" s="34">
        <f t="shared" si="17"/>
        <v>62.25869162723719</v>
      </c>
      <c r="K82" s="34">
        <f t="shared" si="17"/>
        <v>69.24060922392403</v>
      </c>
      <c r="L82" s="34">
        <f t="shared" si="17"/>
        <v>113.17770376175548</v>
      </c>
      <c r="M82" s="34" t="e">
        <f t="shared" si="17"/>
        <v>#DIV/0!</v>
      </c>
      <c r="N82" s="34" t="e">
        <f t="shared" si="17"/>
        <v>#DIV/0!</v>
      </c>
      <c r="O82" s="34" t="e">
        <f t="shared" si="17"/>
        <v>#DIV/0!</v>
      </c>
      <c r="P82" s="34" t="e">
        <f t="shared" si="17"/>
        <v>#DIV/0!</v>
      </c>
      <c r="Q82" s="371"/>
    </row>
    <row r="83" spans="1:17" ht="15" customHeight="1">
      <c r="A83" s="173">
        <v>2</v>
      </c>
      <c r="B83" s="175" t="s">
        <v>79</v>
      </c>
      <c r="C83" s="292"/>
      <c r="D83" s="291"/>
      <c r="E83" s="34" t="e">
        <f aca="true" t="shared" si="18" ref="E83:P83">E98/E23</f>
        <v>#DIV/0!</v>
      </c>
      <c r="F83" s="34" t="e">
        <f t="shared" si="18"/>
        <v>#DIV/0!</v>
      </c>
      <c r="G83" s="34" t="e">
        <f t="shared" si="18"/>
        <v>#DIV/0!</v>
      </c>
      <c r="H83" s="34" t="e">
        <f t="shared" si="18"/>
        <v>#DIV/0!</v>
      </c>
      <c r="I83" s="34" t="e">
        <f t="shared" si="18"/>
        <v>#DIV/0!</v>
      </c>
      <c r="J83" s="34" t="e">
        <f t="shared" si="18"/>
        <v>#DIV/0!</v>
      </c>
      <c r="K83" s="34" t="e">
        <f t="shared" si="18"/>
        <v>#DIV/0!</v>
      </c>
      <c r="L83" s="34" t="e">
        <f t="shared" si="18"/>
        <v>#DIV/0!</v>
      </c>
      <c r="M83" s="34" t="e">
        <f t="shared" si="18"/>
        <v>#DIV/0!</v>
      </c>
      <c r="N83" s="34" t="e">
        <f aca="true" t="shared" si="19" ref="N83:N92">N98/N23</f>
        <v>#DIV/0!</v>
      </c>
      <c r="O83" s="34" t="e">
        <f t="shared" si="18"/>
        <v>#DIV/0!</v>
      </c>
      <c r="P83" s="34" t="e">
        <f t="shared" si="18"/>
        <v>#DIV/0!</v>
      </c>
      <c r="Q83" s="200" t="s">
        <v>21</v>
      </c>
    </row>
    <row r="84" spans="1:17" ht="15" customHeight="1">
      <c r="A84" s="173">
        <v>3</v>
      </c>
      <c r="B84" s="175" t="s">
        <v>80</v>
      </c>
      <c r="C84" s="290"/>
      <c r="D84" s="291"/>
      <c r="E84" s="34" t="e">
        <f aca="true" t="shared" si="20" ref="E84:P84">E99/E24</f>
        <v>#DIV/0!</v>
      </c>
      <c r="F84" s="34" t="e">
        <f t="shared" si="20"/>
        <v>#DIV/0!</v>
      </c>
      <c r="G84" s="34" t="e">
        <f t="shared" si="20"/>
        <v>#DIV/0!</v>
      </c>
      <c r="H84" s="34" t="e">
        <f t="shared" si="20"/>
        <v>#DIV/0!</v>
      </c>
      <c r="I84" s="34" t="e">
        <f t="shared" si="20"/>
        <v>#DIV/0!</v>
      </c>
      <c r="J84" s="34" t="e">
        <f t="shared" si="20"/>
        <v>#DIV/0!</v>
      </c>
      <c r="K84" s="34" t="e">
        <f t="shared" si="20"/>
        <v>#DIV/0!</v>
      </c>
      <c r="L84" s="34" t="e">
        <f t="shared" si="20"/>
        <v>#DIV/0!</v>
      </c>
      <c r="M84" s="34" t="e">
        <f t="shared" si="20"/>
        <v>#DIV/0!</v>
      </c>
      <c r="N84" s="34" t="e">
        <f t="shared" si="19"/>
        <v>#DIV/0!</v>
      </c>
      <c r="O84" s="34" t="e">
        <f t="shared" si="20"/>
        <v>#DIV/0!</v>
      </c>
      <c r="P84" s="34" t="e">
        <f t="shared" si="20"/>
        <v>#DIV/0!</v>
      </c>
      <c r="Q84" s="371" t="s">
        <v>11</v>
      </c>
    </row>
    <row r="85" spans="1:17" ht="15" customHeight="1">
      <c r="A85" s="173">
        <v>4</v>
      </c>
      <c r="B85" s="174" t="s">
        <v>81</v>
      </c>
      <c r="C85" s="292"/>
      <c r="D85" s="291">
        <v>34.7</v>
      </c>
      <c r="E85" s="34">
        <f aca="true" t="shared" si="21" ref="E85:P85">E100/E25</f>
        <v>124.39003436426117</v>
      </c>
      <c r="F85" s="34">
        <f t="shared" si="21"/>
        <v>49.897828863346106</v>
      </c>
      <c r="G85" s="34">
        <f t="shared" si="21"/>
        <v>55.63890353189246</v>
      </c>
      <c r="H85" s="34">
        <f t="shared" si="21"/>
        <v>85.8722294654498</v>
      </c>
      <c r="I85" s="34">
        <f t="shared" si="21"/>
        <v>59.274892933618844</v>
      </c>
      <c r="J85" s="34">
        <f t="shared" si="21"/>
        <v>45.74049310488926</v>
      </c>
      <c r="K85" s="34">
        <f t="shared" si="21"/>
        <v>51.288479405388664</v>
      </c>
      <c r="L85" s="34">
        <f t="shared" si="21"/>
        <v>65.34449667058362</v>
      </c>
      <c r="M85" s="34">
        <f t="shared" si="21"/>
        <v>101.68288288288288</v>
      </c>
      <c r="N85" s="34">
        <f t="shared" si="19"/>
        <v>48.482646772624065</v>
      </c>
      <c r="O85" s="34" t="e">
        <f t="shared" si="21"/>
        <v>#DIV/0!</v>
      </c>
      <c r="P85" s="34" t="e">
        <f t="shared" si="21"/>
        <v>#DIV/0!</v>
      </c>
      <c r="Q85" s="371"/>
    </row>
    <row r="86" spans="1:17" ht="15" customHeight="1">
      <c r="A86" s="173">
        <v>5</v>
      </c>
      <c r="B86" s="174" t="s">
        <v>82</v>
      </c>
      <c r="C86" s="292"/>
      <c r="D86" s="291"/>
      <c r="E86" s="34" t="e">
        <f aca="true" t="shared" si="22" ref="E86:P86">E101/E26</f>
        <v>#DIV/0!</v>
      </c>
      <c r="F86" s="34" t="e">
        <f t="shared" si="22"/>
        <v>#DIV/0!</v>
      </c>
      <c r="G86" s="34" t="e">
        <f t="shared" si="22"/>
        <v>#DIV/0!</v>
      </c>
      <c r="H86" s="34" t="e">
        <f t="shared" si="22"/>
        <v>#DIV/0!</v>
      </c>
      <c r="I86" s="34" t="e">
        <f t="shared" si="22"/>
        <v>#DIV/0!</v>
      </c>
      <c r="J86" s="34" t="e">
        <f t="shared" si="22"/>
        <v>#DIV/0!</v>
      </c>
      <c r="K86" s="34" t="e">
        <f t="shared" si="22"/>
        <v>#DIV/0!</v>
      </c>
      <c r="L86" s="34" t="e">
        <f t="shared" si="22"/>
        <v>#DIV/0!</v>
      </c>
      <c r="M86" s="34" t="e">
        <f t="shared" si="22"/>
        <v>#DIV/0!</v>
      </c>
      <c r="N86" s="34" t="e">
        <f t="shared" si="19"/>
        <v>#DIV/0!</v>
      </c>
      <c r="O86" s="34" t="e">
        <f t="shared" si="22"/>
        <v>#DIV/0!</v>
      </c>
      <c r="P86" s="34" t="e">
        <f t="shared" si="22"/>
        <v>#DIV/0!</v>
      </c>
      <c r="Q86" s="371"/>
    </row>
    <row r="87" spans="1:17" ht="15" customHeight="1">
      <c r="A87" s="173">
        <v>6</v>
      </c>
      <c r="B87" s="175" t="s">
        <v>76</v>
      </c>
      <c r="C87" s="292"/>
      <c r="D87" s="291"/>
      <c r="E87" s="34" t="e">
        <f aca="true" t="shared" si="23" ref="E87:P87">E102/E27</f>
        <v>#DIV/0!</v>
      </c>
      <c r="F87" s="34" t="e">
        <f t="shared" si="23"/>
        <v>#DIV/0!</v>
      </c>
      <c r="G87" s="34" t="e">
        <f t="shared" si="23"/>
        <v>#DIV/0!</v>
      </c>
      <c r="H87" s="34" t="e">
        <f t="shared" si="23"/>
        <v>#DIV/0!</v>
      </c>
      <c r="I87" s="34" t="e">
        <f t="shared" si="23"/>
        <v>#DIV/0!</v>
      </c>
      <c r="J87" s="34" t="e">
        <f t="shared" si="23"/>
        <v>#DIV/0!</v>
      </c>
      <c r="K87" s="34" t="e">
        <f t="shared" si="23"/>
        <v>#DIV/0!</v>
      </c>
      <c r="L87" s="34" t="e">
        <f t="shared" si="23"/>
        <v>#DIV/0!</v>
      </c>
      <c r="M87" s="34" t="e">
        <f t="shared" si="23"/>
        <v>#DIV/0!</v>
      </c>
      <c r="N87" s="34">
        <f t="shared" si="19"/>
        <v>90</v>
      </c>
      <c r="O87" s="34">
        <f t="shared" si="23"/>
        <v>60</v>
      </c>
      <c r="P87" s="34" t="e">
        <f t="shared" si="23"/>
        <v>#DIV/0!</v>
      </c>
      <c r="Q87" s="371"/>
    </row>
    <row r="88" spans="1:17" ht="24.75" customHeight="1">
      <c r="A88" s="173">
        <v>7</v>
      </c>
      <c r="B88" s="174" t="s">
        <v>77</v>
      </c>
      <c r="C88" s="34"/>
      <c r="D88" s="291">
        <v>53.8</v>
      </c>
      <c r="E88" s="34" t="e">
        <f aca="true" t="shared" si="24" ref="E88:P88">E103/E28</f>
        <v>#DIV/0!</v>
      </c>
      <c r="F88" s="34">
        <f t="shared" si="24"/>
        <v>93.44831223628692</v>
      </c>
      <c r="G88" s="34">
        <f t="shared" si="24"/>
        <v>132.1602564102564</v>
      </c>
      <c r="H88" s="34">
        <f t="shared" si="24"/>
        <v>136.01021450459652</v>
      </c>
      <c r="I88" s="34">
        <f t="shared" si="24"/>
        <v>145.79938542581212</v>
      </c>
      <c r="J88" s="34">
        <f t="shared" si="24"/>
        <v>104.90059579805582</v>
      </c>
      <c r="K88" s="34">
        <f t="shared" si="24"/>
        <v>63.167885264341955</v>
      </c>
      <c r="L88" s="34">
        <f t="shared" si="24"/>
        <v>122.98141122913505</v>
      </c>
      <c r="M88" s="34">
        <f t="shared" si="24"/>
        <v>666.483606557377</v>
      </c>
      <c r="N88" s="34">
        <f t="shared" si="19"/>
        <v>71.73924050632911</v>
      </c>
      <c r="O88" s="34">
        <f t="shared" si="24"/>
        <v>96.6018387553041</v>
      </c>
      <c r="P88" s="34" t="e">
        <f t="shared" si="24"/>
        <v>#DIV/0!</v>
      </c>
      <c r="Q88" s="371"/>
    </row>
    <row r="89" spans="1:17" ht="15" customHeight="1">
      <c r="A89" s="173">
        <v>8</v>
      </c>
      <c r="B89" s="174" t="s">
        <v>75</v>
      </c>
      <c r="C89" s="292"/>
      <c r="D89" s="291"/>
      <c r="E89" s="34" t="e">
        <f aca="true" t="shared" si="25" ref="E89:P89">E104/E29</f>
        <v>#DIV/0!</v>
      </c>
      <c r="F89" s="34" t="e">
        <f t="shared" si="25"/>
        <v>#DIV/0!</v>
      </c>
      <c r="G89" s="34" t="e">
        <f t="shared" si="25"/>
        <v>#DIV/0!</v>
      </c>
      <c r="H89" s="34" t="e">
        <f t="shared" si="25"/>
        <v>#DIV/0!</v>
      </c>
      <c r="I89" s="34" t="e">
        <f t="shared" si="25"/>
        <v>#DIV/0!</v>
      </c>
      <c r="J89" s="34" t="e">
        <f t="shared" si="25"/>
        <v>#DIV/0!</v>
      </c>
      <c r="K89" s="34" t="e">
        <f t="shared" si="25"/>
        <v>#DIV/0!</v>
      </c>
      <c r="L89" s="34" t="e">
        <f t="shared" si="25"/>
        <v>#DIV/0!</v>
      </c>
      <c r="M89" s="34" t="e">
        <f t="shared" si="25"/>
        <v>#DIV/0!</v>
      </c>
      <c r="N89" s="34" t="e">
        <f t="shared" si="19"/>
        <v>#DIV/0!</v>
      </c>
      <c r="O89" s="34" t="e">
        <f t="shared" si="25"/>
        <v>#DIV/0!</v>
      </c>
      <c r="P89" s="34" t="e">
        <f t="shared" si="25"/>
        <v>#DIV/0!</v>
      </c>
      <c r="Q89" s="198" t="s">
        <v>22</v>
      </c>
    </row>
    <row r="90" spans="1:17" ht="15" customHeight="1">
      <c r="A90" s="173">
        <v>9</v>
      </c>
      <c r="B90" s="175"/>
      <c r="C90" s="292"/>
      <c r="D90" s="291"/>
      <c r="E90" s="34" t="e">
        <f aca="true" t="shared" si="26" ref="E90:P90">E105/E30</f>
        <v>#DIV/0!</v>
      </c>
      <c r="F90" s="34" t="e">
        <f t="shared" si="26"/>
        <v>#DIV/0!</v>
      </c>
      <c r="G90" s="34" t="e">
        <f t="shared" si="26"/>
        <v>#DIV/0!</v>
      </c>
      <c r="H90" s="34" t="e">
        <f t="shared" si="26"/>
        <v>#DIV/0!</v>
      </c>
      <c r="I90" s="34" t="e">
        <f t="shared" si="26"/>
        <v>#DIV/0!</v>
      </c>
      <c r="J90" s="34" t="e">
        <f t="shared" si="26"/>
        <v>#DIV/0!</v>
      </c>
      <c r="K90" s="34" t="e">
        <f t="shared" si="26"/>
        <v>#DIV/0!</v>
      </c>
      <c r="L90" s="34" t="e">
        <f t="shared" si="26"/>
        <v>#DIV/0!</v>
      </c>
      <c r="M90" s="34" t="e">
        <f t="shared" si="26"/>
        <v>#DIV/0!</v>
      </c>
      <c r="N90" s="34" t="e">
        <f t="shared" si="19"/>
        <v>#DIV/0!</v>
      </c>
      <c r="O90" s="34" t="e">
        <f t="shared" si="26"/>
        <v>#DIV/0!</v>
      </c>
      <c r="P90" s="34" t="e">
        <f t="shared" si="26"/>
        <v>#DIV/0!</v>
      </c>
      <c r="Q90" s="372" t="s">
        <v>9</v>
      </c>
    </row>
    <row r="91" spans="1:17" ht="15" customHeight="1">
      <c r="A91" s="173">
        <v>10</v>
      </c>
      <c r="B91" s="175"/>
      <c r="C91" s="292"/>
      <c r="D91" s="291"/>
      <c r="E91" s="34" t="e">
        <f aca="true" t="shared" si="27" ref="E91:P91">E106/E31</f>
        <v>#DIV/0!</v>
      </c>
      <c r="F91" s="34" t="e">
        <f t="shared" si="27"/>
        <v>#DIV/0!</v>
      </c>
      <c r="G91" s="34" t="e">
        <f t="shared" si="27"/>
        <v>#DIV/0!</v>
      </c>
      <c r="H91" s="34" t="e">
        <f t="shared" si="27"/>
        <v>#DIV/0!</v>
      </c>
      <c r="I91" s="34" t="e">
        <f t="shared" si="27"/>
        <v>#DIV/0!</v>
      </c>
      <c r="J91" s="34" t="e">
        <f t="shared" si="27"/>
        <v>#DIV/0!</v>
      </c>
      <c r="K91" s="34" t="e">
        <f t="shared" si="27"/>
        <v>#DIV/0!</v>
      </c>
      <c r="L91" s="34" t="e">
        <f t="shared" si="27"/>
        <v>#DIV/0!</v>
      </c>
      <c r="M91" s="34" t="e">
        <f t="shared" si="27"/>
        <v>#DIV/0!</v>
      </c>
      <c r="N91" s="34" t="e">
        <f t="shared" si="19"/>
        <v>#DIV/0!</v>
      </c>
      <c r="O91" s="34" t="e">
        <f t="shared" si="27"/>
        <v>#DIV/0!</v>
      </c>
      <c r="P91" s="34" t="e">
        <f t="shared" si="27"/>
        <v>#DIV/0!</v>
      </c>
      <c r="Q91" s="372"/>
    </row>
    <row r="92" spans="1:17" ht="15" customHeight="1">
      <c r="A92" s="363" t="s">
        <v>2</v>
      </c>
      <c r="B92" s="363"/>
      <c r="C92" s="33">
        <v>82.5</v>
      </c>
      <c r="D92" s="291">
        <v>49.6</v>
      </c>
      <c r="E92" s="34">
        <f aca="true" t="shared" si="28" ref="E92:P92">E107/E32</f>
        <v>116.04947376507644</v>
      </c>
      <c r="F92" s="34">
        <f t="shared" si="28"/>
        <v>78.29725213516524</v>
      </c>
      <c r="G92" s="34">
        <f t="shared" si="28"/>
        <v>87.82581168831169</v>
      </c>
      <c r="H92" s="34">
        <f t="shared" si="28"/>
        <v>108.42159025905042</v>
      </c>
      <c r="I92" s="34">
        <f t="shared" si="28"/>
        <v>92.26312899018329</v>
      </c>
      <c r="J92" s="34">
        <f t="shared" si="28"/>
        <v>63.12483822797412</v>
      </c>
      <c r="K92" s="34">
        <f t="shared" si="28"/>
        <v>62.90313810423483</v>
      </c>
      <c r="L92" s="34">
        <f t="shared" si="28"/>
        <v>101.01091922005571</v>
      </c>
      <c r="M92" s="34">
        <f t="shared" si="28"/>
        <v>135.05933640106562</v>
      </c>
      <c r="N92" s="34">
        <f t="shared" si="19"/>
        <v>63.24748422309398</v>
      </c>
      <c r="O92" s="34">
        <f t="shared" si="28"/>
        <v>89.88163972286374</v>
      </c>
      <c r="P92" s="34" t="e">
        <f t="shared" si="28"/>
        <v>#DIV/0!</v>
      </c>
      <c r="Q92" s="373"/>
    </row>
    <row r="93" spans="1:17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64"/>
      <c r="O93" s="64"/>
      <c r="P93" s="64"/>
      <c r="Q93" s="199"/>
    </row>
    <row r="94" spans="1:17" ht="15" customHeight="1">
      <c r="A94" s="219" t="s">
        <v>1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1"/>
      <c r="O94" s="221"/>
      <c r="P94" s="221"/>
      <c r="Q94" s="199"/>
    </row>
    <row r="95" spans="1:17" ht="15" customHeight="1">
      <c r="A95" s="364" t="s">
        <v>0</v>
      </c>
      <c r="B95" s="365" t="s">
        <v>13</v>
      </c>
      <c r="C95" s="222" t="s">
        <v>20</v>
      </c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4"/>
      <c r="O95" s="224"/>
      <c r="P95" s="224"/>
      <c r="Q95" s="184"/>
    </row>
    <row r="96" spans="1:17" ht="15" customHeight="1">
      <c r="A96" s="363"/>
      <c r="B96" s="366"/>
      <c r="C96" s="285">
        <v>2007</v>
      </c>
      <c r="D96" s="285">
        <v>2008</v>
      </c>
      <c r="E96" s="285">
        <v>2009</v>
      </c>
      <c r="F96" s="285">
        <v>2010</v>
      </c>
      <c r="G96" s="285">
        <v>2011</v>
      </c>
      <c r="H96" s="285">
        <v>2012</v>
      </c>
      <c r="I96" s="285">
        <v>2013</v>
      </c>
      <c r="J96" s="285">
        <v>2014</v>
      </c>
      <c r="K96" s="285">
        <v>2015</v>
      </c>
      <c r="L96" s="285">
        <v>2016</v>
      </c>
      <c r="M96" s="285">
        <v>2017</v>
      </c>
      <c r="N96" s="286">
        <v>2018</v>
      </c>
      <c r="O96" s="285">
        <v>2019</v>
      </c>
      <c r="P96" s="285">
        <v>2020</v>
      </c>
      <c r="Q96" s="184"/>
    </row>
    <row r="97" spans="1:17" ht="15" customHeight="1">
      <c r="A97" s="173">
        <v>1</v>
      </c>
      <c r="B97" s="174" t="s">
        <v>78</v>
      </c>
      <c r="C97" s="293">
        <f aca="true" t="shared" si="29" ref="C97:D103">C82*C22</f>
        <v>70207.5</v>
      </c>
      <c r="D97" s="293">
        <f t="shared" si="29"/>
        <v>160897.59999999998</v>
      </c>
      <c r="E97" s="294">
        <v>279901</v>
      </c>
      <c r="F97" s="294">
        <v>254980</v>
      </c>
      <c r="G97" s="294">
        <v>185594</v>
      </c>
      <c r="H97" s="294">
        <v>533535</v>
      </c>
      <c r="I97" s="294">
        <v>568964</v>
      </c>
      <c r="J97" s="294">
        <v>605279</v>
      </c>
      <c r="K97" s="294">
        <v>809215</v>
      </c>
      <c r="L97" s="294">
        <v>1155318</v>
      </c>
      <c r="M97" s="294"/>
      <c r="N97" s="294"/>
      <c r="O97" s="294"/>
      <c r="P97" s="294"/>
      <c r="Q97" s="184"/>
    </row>
    <row r="98" spans="1:17" ht="15" customHeight="1">
      <c r="A98" s="173">
        <v>2</v>
      </c>
      <c r="B98" s="175" t="s">
        <v>79</v>
      </c>
      <c r="C98" s="274">
        <f t="shared" si="29"/>
        <v>0</v>
      </c>
      <c r="D98" s="274">
        <f t="shared" si="29"/>
        <v>0</v>
      </c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185"/>
    </row>
    <row r="99" spans="1:17" ht="15" customHeight="1">
      <c r="A99" s="173">
        <v>3</v>
      </c>
      <c r="B99" s="175" t="s">
        <v>80</v>
      </c>
      <c r="C99" s="274">
        <f t="shared" si="29"/>
        <v>0</v>
      </c>
      <c r="D99" s="274">
        <f t="shared" si="29"/>
        <v>0</v>
      </c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01"/>
    </row>
    <row r="100" spans="1:17" ht="15" customHeight="1">
      <c r="A100" s="173">
        <v>4</v>
      </c>
      <c r="B100" s="174" t="s">
        <v>81</v>
      </c>
      <c r="C100" s="274">
        <f t="shared" si="29"/>
        <v>0</v>
      </c>
      <c r="D100" s="274">
        <f t="shared" si="29"/>
        <v>167149.90000000002</v>
      </c>
      <c r="E100" s="294">
        <v>1230715</v>
      </c>
      <c r="F100" s="294">
        <v>78140</v>
      </c>
      <c r="G100" s="294">
        <v>211094</v>
      </c>
      <c r="H100" s="294">
        <v>526912</v>
      </c>
      <c r="I100" s="294">
        <v>442902</v>
      </c>
      <c r="J100" s="294">
        <v>328371</v>
      </c>
      <c r="K100" s="294">
        <v>331221</v>
      </c>
      <c r="L100" s="294">
        <v>333649</v>
      </c>
      <c r="M100" s="294">
        <v>395038</v>
      </c>
      <c r="N100" s="294">
        <f>'[1]LISTE CEKANJA  TAB 38 GOD 2018'!F11</f>
        <v>149472</v>
      </c>
      <c r="O100" s="294"/>
      <c r="P100" s="294"/>
      <c r="Q100" s="184"/>
    </row>
    <row r="101" spans="1:17" ht="15" customHeight="1">
      <c r="A101" s="173">
        <v>5</v>
      </c>
      <c r="B101" s="174" t="s">
        <v>82</v>
      </c>
      <c r="C101" s="274">
        <f t="shared" si="29"/>
        <v>0</v>
      </c>
      <c r="D101" s="274">
        <f t="shared" si="29"/>
        <v>0</v>
      </c>
      <c r="E101" s="295"/>
      <c r="F101" s="295"/>
      <c r="G101" s="295"/>
      <c r="H101" s="294"/>
      <c r="I101" s="294"/>
      <c r="J101" s="295"/>
      <c r="K101" s="295"/>
      <c r="L101" s="294"/>
      <c r="M101" s="294"/>
      <c r="N101" s="294"/>
      <c r="O101" s="294"/>
      <c r="P101" s="294"/>
      <c r="Q101" s="184"/>
    </row>
    <row r="102" spans="1:17" ht="15" customHeight="1">
      <c r="A102" s="173">
        <v>6</v>
      </c>
      <c r="B102" s="175" t="s">
        <v>76</v>
      </c>
      <c r="C102" s="274">
        <f t="shared" si="29"/>
        <v>0</v>
      </c>
      <c r="D102" s="274">
        <f t="shared" si="29"/>
        <v>0</v>
      </c>
      <c r="E102" s="295"/>
      <c r="F102" s="295"/>
      <c r="G102" s="295"/>
      <c r="H102" s="294"/>
      <c r="I102" s="294"/>
      <c r="J102" s="295"/>
      <c r="K102" s="295"/>
      <c r="L102" s="294"/>
      <c r="M102" s="294"/>
      <c r="N102" s="294">
        <f>'[1]LISTE CEKANJA  TAB 38 GOD 2018'!F13</f>
        <v>108000</v>
      </c>
      <c r="O102" s="294">
        <f>'LISTE CEKANJA  TAB 38 GOD 2019'!F13</f>
        <v>19080</v>
      </c>
      <c r="P102" s="294"/>
      <c r="Q102" s="184"/>
    </row>
    <row r="103" spans="1:17" ht="24.75" customHeight="1">
      <c r="A103" s="173">
        <v>7</v>
      </c>
      <c r="B103" s="174" t="s">
        <v>77</v>
      </c>
      <c r="C103" s="274">
        <f t="shared" si="29"/>
        <v>0</v>
      </c>
      <c r="D103" s="274">
        <f t="shared" si="29"/>
        <v>14687.4</v>
      </c>
      <c r="E103" s="296"/>
      <c r="F103" s="294">
        <v>88589</v>
      </c>
      <c r="G103" s="294">
        <v>144319</v>
      </c>
      <c r="H103" s="294">
        <v>266308</v>
      </c>
      <c r="I103" s="294">
        <v>332131</v>
      </c>
      <c r="J103" s="294">
        <v>334528</v>
      </c>
      <c r="K103" s="294">
        <v>224625</v>
      </c>
      <c r="L103" s="294">
        <v>324179</v>
      </c>
      <c r="M103" s="294">
        <v>162622</v>
      </c>
      <c r="N103" s="294">
        <f>'[1]LISTE CEKANJA  TAB 38 GOD 2018'!F14</f>
        <v>113348</v>
      </c>
      <c r="O103" s="294">
        <f>'LISTE CEKANJA  TAB 38 GOD 2019'!F14</f>
        <v>136595</v>
      </c>
      <c r="P103" s="294"/>
      <c r="Q103" s="184"/>
    </row>
    <row r="104" spans="1:17" ht="15" customHeight="1">
      <c r="A104" s="173">
        <v>8</v>
      </c>
      <c r="B104" s="174"/>
      <c r="C104" s="274"/>
      <c r="D104" s="274"/>
      <c r="E104" s="295"/>
      <c r="F104" s="295"/>
      <c r="G104" s="295"/>
      <c r="H104" s="294"/>
      <c r="I104" s="294"/>
      <c r="J104" s="295"/>
      <c r="K104" s="295"/>
      <c r="L104" s="294"/>
      <c r="M104" s="294"/>
      <c r="N104" s="294"/>
      <c r="O104" s="294"/>
      <c r="P104" s="294"/>
      <c r="Q104" s="199"/>
    </row>
    <row r="105" spans="1:17" ht="15" customHeight="1">
      <c r="A105" s="173">
        <v>9</v>
      </c>
      <c r="B105" s="175"/>
      <c r="C105" s="274"/>
      <c r="D105" s="274"/>
      <c r="E105" s="295"/>
      <c r="F105" s="295"/>
      <c r="G105" s="295"/>
      <c r="H105" s="294"/>
      <c r="I105" s="294"/>
      <c r="J105" s="295"/>
      <c r="K105" s="295"/>
      <c r="L105" s="294"/>
      <c r="M105" s="294"/>
      <c r="N105" s="294"/>
      <c r="O105" s="294"/>
      <c r="P105" s="294"/>
      <c r="Q105" s="199"/>
    </row>
    <row r="106" spans="1:17" ht="15" customHeight="1">
      <c r="A106" s="173">
        <v>10</v>
      </c>
      <c r="B106" s="175"/>
      <c r="C106" s="274"/>
      <c r="D106" s="274"/>
      <c r="E106" s="294"/>
      <c r="F106" s="295"/>
      <c r="G106" s="295"/>
      <c r="H106" s="294"/>
      <c r="I106" s="294"/>
      <c r="J106" s="295"/>
      <c r="K106" s="295"/>
      <c r="L106" s="294"/>
      <c r="M106" s="294"/>
      <c r="N106" s="294"/>
      <c r="O106" s="294"/>
      <c r="P106" s="294"/>
      <c r="Q106" s="184"/>
    </row>
    <row r="107" spans="1:17" ht="15" customHeight="1">
      <c r="A107" s="363" t="s">
        <v>2</v>
      </c>
      <c r="B107" s="363"/>
      <c r="C107" s="25">
        <f aca="true" t="shared" si="30" ref="C107:M107">SUM(C97:C106)</f>
        <v>70207.5</v>
      </c>
      <c r="D107" s="25">
        <f>SUM(D97:D106)</f>
        <v>342734.9</v>
      </c>
      <c r="E107" s="25">
        <f t="shared" si="30"/>
        <v>1510616</v>
      </c>
      <c r="F107" s="25">
        <f t="shared" si="30"/>
        <v>421709</v>
      </c>
      <c r="G107" s="25">
        <f t="shared" si="30"/>
        <v>541007</v>
      </c>
      <c r="H107" s="25">
        <f t="shared" si="30"/>
        <v>1326755</v>
      </c>
      <c r="I107" s="25">
        <f t="shared" si="30"/>
        <v>1343997</v>
      </c>
      <c r="J107" s="25">
        <f t="shared" si="30"/>
        <v>1268178</v>
      </c>
      <c r="K107" s="25">
        <f t="shared" si="30"/>
        <v>1365061</v>
      </c>
      <c r="L107" s="25">
        <f t="shared" si="30"/>
        <v>1813146</v>
      </c>
      <c r="M107" s="25">
        <f t="shared" si="30"/>
        <v>557660</v>
      </c>
      <c r="N107" s="25">
        <f>SUM(N97:N106)</f>
        <v>370820</v>
      </c>
      <c r="O107" s="25">
        <f>SUM(O97:O106)</f>
        <v>155675</v>
      </c>
      <c r="P107" s="25"/>
      <c r="Q107" s="184"/>
    </row>
    <row r="108" spans="1:16" ht="15" customHeight="1">
      <c r="A108" s="19"/>
      <c r="B108" s="19"/>
      <c r="C108" s="20"/>
      <c r="D108" s="20"/>
      <c r="E108" s="20"/>
      <c r="F108" s="20"/>
      <c r="G108" s="20"/>
      <c r="H108" s="20"/>
      <c r="I108" s="21"/>
      <c r="J108" s="21"/>
      <c r="K108" s="21"/>
      <c r="L108" s="21"/>
      <c r="M108" s="12"/>
      <c r="N108" s="12"/>
      <c r="O108" s="12"/>
      <c r="P108" s="12"/>
    </row>
    <row r="109" spans="1:16" ht="15" customHeight="1">
      <c r="A109" s="19"/>
      <c r="B109" s="19"/>
      <c r="C109" s="20"/>
      <c r="D109" s="20"/>
      <c r="E109" s="20"/>
      <c r="F109" s="20"/>
      <c r="G109" s="20"/>
      <c r="H109" s="20"/>
      <c r="I109" s="21"/>
      <c r="J109" s="21"/>
      <c r="K109" s="21"/>
      <c r="L109" s="21"/>
      <c r="M109" s="12"/>
      <c r="N109" s="12"/>
      <c r="O109" s="12"/>
      <c r="P109" s="12"/>
    </row>
    <row r="110" spans="1:16" ht="15" customHeight="1">
      <c r="A110" s="367" t="s">
        <v>14</v>
      </c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</row>
    <row r="111" spans="1:17" ht="15" customHeight="1">
      <c r="A111" s="367"/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2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31">
    <mergeCell ref="Q80:Q82"/>
    <mergeCell ref="Q84:Q88"/>
    <mergeCell ref="Q90:Q92"/>
    <mergeCell ref="Q63:Q67"/>
    <mergeCell ref="Q69:Q72"/>
    <mergeCell ref="Q74:Q78"/>
    <mergeCell ref="A17:B17"/>
    <mergeCell ref="A20:A21"/>
    <mergeCell ref="B20:B21"/>
    <mergeCell ref="I1:K1"/>
    <mergeCell ref="L1:O1"/>
    <mergeCell ref="A5:A6"/>
    <mergeCell ref="B5:B6"/>
    <mergeCell ref="A65:A66"/>
    <mergeCell ref="B65:B66"/>
    <mergeCell ref="A47:B47"/>
    <mergeCell ref="A50:A51"/>
    <mergeCell ref="B50:B51"/>
    <mergeCell ref="A32:B32"/>
    <mergeCell ref="A35:A36"/>
    <mergeCell ref="B35:B36"/>
    <mergeCell ref="A92:B92"/>
    <mergeCell ref="A95:A96"/>
    <mergeCell ref="B95:B96"/>
    <mergeCell ref="A110:P111"/>
    <mergeCell ref="A2:P2"/>
    <mergeCell ref="A77:B77"/>
    <mergeCell ref="A80:A81"/>
    <mergeCell ref="B80:B81"/>
    <mergeCell ref="A107:B107"/>
    <mergeCell ref="A62:B6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9"/>
  <sheetViews>
    <sheetView zoomScalePageLayoutView="0" workbookViewId="0" topLeftCell="A84">
      <selection activeCell="C101" sqref="C101:D104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170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216"/>
      <c r="P3" s="216" t="s">
        <v>24</v>
      </c>
    </row>
    <row r="4" spans="1:16" ht="15" customHeight="1">
      <c r="A4" s="219" t="s">
        <v>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43">
        <v>2007</v>
      </c>
      <c r="D6" s="143">
        <v>2008</v>
      </c>
      <c r="E6" s="143">
        <v>2009</v>
      </c>
      <c r="F6" s="143">
        <v>2010</v>
      </c>
      <c r="G6" s="143">
        <v>2011</v>
      </c>
      <c r="H6" s="143">
        <v>2012</v>
      </c>
      <c r="I6" s="143">
        <v>2013</v>
      </c>
      <c r="J6" s="143">
        <v>2014</v>
      </c>
      <c r="K6" s="143">
        <v>2015</v>
      </c>
      <c r="L6" s="143">
        <v>2016</v>
      </c>
      <c r="M6" s="143">
        <v>2017</v>
      </c>
      <c r="N6" s="286">
        <v>2018</v>
      </c>
      <c r="O6" s="250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>
        <v>3</v>
      </c>
      <c r="D7" s="24">
        <v>160</v>
      </c>
      <c r="E7" s="24">
        <v>152</v>
      </c>
      <c r="F7" s="24">
        <v>133</v>
      </c>
      <c r="G7" s="24">
        <v>106</v>
      </c>
      <c r="H7" s="24">
        <v>82</v>
      </c>
      <c r="I7" s="24">
        <v>91</v>
      </c>
      <c r="J7" s="24">
        <v>80</v>
      </c>
      <c r="K7" s="24">
        <v>77</v>
      </c>
      <c r="L7" s="24">
        <v>55</v>
      </c>
      <c r="M7" s="24">
        <v>55</v>
      </c>
      <c r="N7" s="288">
        <f>'[1]LISTE CEKANJA  TAB 38 GOD 2018'!C24</f>
        <v>15</v>
      </c>
      <c r="O7" s="288">
        <v>23</v>
      </c>
      <c r="P7" s="288"/>
    </row>
    <row r="8" spans="1:16" ht="15" customHeight="1">
      <c r="A8" s="154">
        <v>2</v>
      </c>
      <c r="B8" s="159" t="s">
        <v>79</v>
      </c>
      <c r="C8" s="38"/>
      <c r="D8" s="24"/>
      <c r="E8" s="24">
        <v>2</v>
      </c>
      <c r="F8" s="24">
        <v>1</v>
      </c>
      <c r="G8" s="24">
        <v>20</v>
      </c>
      <c r="H8" s="24">
        <v>68</v>
      </c>
      <c r="I8" s="24">
        <v>240</v>
      </c>
      <c r="J8" s="24">
        <v>159</v>
      </c>
      <c r="K8" s="24">
        <v>79</v>
      </c>
      <c r="L8" s="24">
        <v>4</v>
      </c>
      <c r="M8" s="24">
        <v>207</v>
      </c>
      <c r="N8" s="288">
        <f>'[1]LISTE CEKANJA  TAB 38 GOD 2018'!C25</f>
        <v>11</v>
      </c>
      <c r="O8" s="288">
        <v>1</v>
      </c>
      <c r="P8" s="288"/>
    </row>
    <row r="9" spans="1:16" ht="15" customHeight="1">
      <c r="A9" s="154">
        <v>3</v>
      </c>
      <c r="B9" s="159" t="s">
        <v>80</v>
      </c>
      <c r="C9" s="23">
        <v>150</v>
      </c>
      <c r="D9" s="24">
        <v>256</v>
      </c>
      <c r="E9" s="24">
        <v>277</v>
      </c>
      <c r="F9" s="24">
        <v>277</v>
      </c>
      <c r="G9" s="24">
        <v>40</v>
      </c>
      <c r="H9" s="24">
        <v>125</v>
      </c>
      <c r="I9" s="24">
        <v>152</v>
      </c>
      <c r="J9" s="24">
        <v>45</v>
      </c>
      <c r="K9" s="24">
        <v>36</v>
      </c>
      <c r="L9" s="24">
        <v>23</v>
      </c>
      <c r="M9" s="24">
        <v>176</v>
      </c>
      <c r="N9" s="288">
        <f>'[1]LISTE CEKANJA  TAB 38 GOD 2018'!C26</f>
        <v>25</v>
      </c>
      <c r="O9" s="288">
        <v>21</v>
      </c>
      <c r="P9" s="288"/>
    </row>
    <row r="10" spans="1:16" ht="15" customHeight="1">
      <c r="A10" s="154">
        <v>4</v>
      </c>
      <c r="B10" s="155" t="s">
        <v>81</v>
      </c>
      <c r="C10" s="38"/>
      <c r="D10" s="24"/>
      <c r="E10" s="24">
        <v>13</v>
      </c>
      <c r="F10" s="24">
        <v>29</v>
      </c>
      <c r="G10" s="24">
        <v>5</v>
      </c>
      <c r="H10" s="24">
        <v>5</v>
      </c>
      <c r="I10" s="24">
        <v>24</v>
      </c>
      <c r="J10" s="24">
        <v>6</v>
      </c>
      <c r="K10" s="24">
        <v>20</v>
      </c>
      <c r="L10" s="24">
        <v>16</v>
      </c>
      <c r="M10" s="24">
        <v>16</v>
      </c>
      <c r="N10" s="288">
        <f>'[1]LISTE CEKANJA  TAB 38 GOD 2018'!C27</f>
        <v>0</v>
      </c>
      <c r="O10" s="288">
        <v>10</v>
      </c>
      <c r="P10" s="288"/>
    </row>
    <row r="11" spans="1:16" ht="15" customHeight="1">
      <c r="A11" s="154">
        <v>5</v>
      </c>
      <c r="B11" s="155" t="s">
        <v>82</v>
      </c>
      <c r="C11" s="23">
        <v>764</v>
      </c>
      <c r="D11" s="24">
        <v>38</v>
      </c>
      <c r="E11" s="24">
        <v>96</v>
      </c>
      <c r="F11" s="24">
        <v>183</v>
      </c>
      <c r="G11" s="24">
        <v>136</v>
      </c>
      <c r="H11" s="24">
        <v>386</v>
      </c>
      <c r="I11" s="24">
        <v>332</v>
      </c>
      <c r="J11" s="24">
        <v>278</v>
      </c>
      <c r="K11" s="24">
        <v>244</v>
      </c>
      <c r="L11" s="24">
        <v>312</v>
      </c>
      <c r="M11" s="24">
        <v>285</v>
      </c>
      <c r="N11" s="288">
        <f>'[1]LISTE CEKANJA  TAB 38 GOD 2018'!C28</f>
        <v>383</v>
      </c>
      <c r="O11" s="288">
        <v>302</v>
      </c>
      <c r="P11" s="288"/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8">
        <f>'[1]LISTE CEKANJA  TAB 38 GOD 2018'!C29</f>
        <v>3</v>
      </c>
      <c r="O12" s="288">
        <v>3</v>
      </c>
      <c r="P12" s="288"/>
    </row>
    <row r="13" spans="1:17" ht="24.75" customHeight="1">
      <c r="A13" s="154"/>
      <c r="B13" s="155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88"/>
      <c r="O13" s="288"/>
      <c r="P13" s="288"/>
      <c r="Q13" s="167"/>
    </row>
    <row r="14" spans="1:16" ht="12.75" customHeight="1">
      <c r="A14" s="154"/>
      <c r="B14" s="155"/>
      <c r="C14" s="156"/>
      <c r="D14" s="156"/>
      <c r="E14" s="156"/>
      <c r="F14" s="156"/>
      <c r="G14" s="156"/>
      <c r="H14" s="156"/>
      <c r="I14" s="157"/>
      <c r="J14" s="158"/>
      <c r="K14" s="157"/>
      <c r="L14" s="158"/>
      <c r="M14" s="157"/>
      <c r="N14" s="288"/>
      <c r="O14" s="288"/>
      <c r="P14" s="288"/>
    </row>
    <row r="15" spans="1:16" ht="15" customHeight="1">
      <c r="A15" s="154"/>
      <c r="B15" s="164"/>
      <c r="C15" s="161"/>
      <c r="D15" s="161"/>
      <c r="E15" s="161"/>
      <c r="F15" s="161"/>
      <c r="G15" s="161"/>
      <c r="H15" s="161"/>
      <c r="I15" s="163"/>
      <c r="J15" s="158"/>
      <c r="K15" s="163"/>
      <c r="L15" s="158"/>
      <c r="M15" s="163"/>
      <c r="N15" s="288"/>
      <c r="O15" s="288"/>
      <c r="P15" s="288"/>
    </row>
    <row r="16" spans="1:16" ht="15" customHeight="1">
      <c r="A16" s="154"/>
      <c r="B16" s="165"/>
      <c r="C16" s="156"/>
      <c r="D16" s="156"/>
      <c r="E16" s="156"/>
      <c r="F16" s="156"/>
      <c r="G16" s="161"/>
      <c r="H16" s="161"/>
      <c r="I16" s="163"/>
      <c r="J16" s="158"/>
      <c r="K16" s="163"/>
      <c r="L16" s="158"/>
      <c r="M16" s="163"/>
      <c r="N16" s="288"/>
      <c r="O16" s="288"/>
      <c r="P16" s="288"/>
    </row>
    <row r="17" spans="1:16" ht="15" customHeight="1">
      <c r="A17" s="369" t="s">
        <v>67</v>
      </c>
      <c r="B17" s="369"/>
      <c r="C17" s="166">
        <v>917</v>
      </c>
      <c r="D17" s="166">
        <v>454</v>
      </c>
      <c r="E17" s="166">
        <v>540</v>
      </c>
      <c r="F17" s="166">
        <v>623</v>
      </c>
      <c r="G17" s="166">
        <v>307</v>
      </c>
      <c r="H17" s="166">
        <v>666</v>
      </c>
      <c r="I17" s="166">
        <v>839</v>
      </c>
      <c r="J17" s="166">
        <v>568</v>
      </c>
      <c r="K17" s="166">
        <v>456</v>
      </c>
      <c r="L17" s="166">
        <v>410</v>
      </c>
      <c r="M17" s="166">
        <v>739</v>
      </c>
      <c r="N17" s="166">
        <f>SUM(N7:N16)</f>
        <v>437</v>
      </c>
      <c r="O17" s="166">
        <v>360</v>
      </c>
      <c r="P17" s="166">
        <v>0</v>
      </c>
    </row>
    <row r="18" spans="1:16" ht="15" customHeight="1">
      <c r="A18" s="170"/>
      <c r="B18" s="171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69"/>
      <c r="N18" s="172"/>
      <c r="O18" s="172"/>
      <c r="P18" s="172"/>
    </row>
    <row r="19" spans="1:16" ht="15" customHeight="1">
      <c r="A19" s="219" t="s">
        <v>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221"/>
      <c r="P19" s="221"/>
    </row>
    <row r="20" spans="1:16" ht="15" customHeight="1">
      <c r="A20" s="363" t="s">
        <v>0</v>
      </c>
      <c r="B20" s="366" t="s">
        <v>13</v>
      </c>
      <c r="C20" s="222" t="s">
        <v>11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24"/>
      <c r="P20" s="224"/>
    </row>
    <row r="21" spans="1:16" ht="15" customHeight="1">
      <c r="A21" s="363"/>
      <c r="B21" s="366"/>
      <c r="C21" s="144">
        <v>2007</v>
      </c>
      <c r="D21" s="144">
        <v>2008</v>
      </c>
      <c r="E21" s="144">
        <v>2009</v>
      </c>
      <c r="F21" s="144">
        <v>2010</v>
      </c>
      <c r="G21" s="144">
        <v>2011</v>
      </c>
      <c r="H21" s="144">
        <v>2012</v>
      </c>
      <c r="I21" s="144">
        <v>2013</v>
      </c>
      <c r="J21" s="144">
        <v>2014</v>
      </c>
      <c r="K21" s="144">
        <v>2015</v>
      </c>
      <c r="L21" s="144">
        <v>2016</v>
      </c>
      <c r="M21" s="143">
        <v>2017</v>
      </c>
      <c r="N21" s="286">
        <v>2018</v>
      </c>
      <c r="O21" s="285">
        <v>2019</v>
      </c>
      <c r="P21" s="285">
        <v>2020</v>
      </c>
    </row>
    <row r="22" spans="1:16" ht="15" customHeight="1">
      <c r="A22" s="154">
        <v>1</v>
      </c>
      <c r="B22" s="155" t="s">
        <v>78</v>
      </c>
      <c r="C22" s="23">
        <v>216</v>
      </c>
      <c r="D22" s="24">
        <v>427</v>
      </c>
      <c r="E22" s="24">
        <v>382</v>
      </c>
      <c r="F22" s="24">
        <v>397</v>
      </c>
      <c r="G22" s="24">
        <v>162</v>
      </c>
      <c r="H22" s="24">
        <v>356</v>
      </c>
      <c r="I22" s="24">
        <v>272</v>
      </c>
      <c r="J22" s="24">
        <v>188</v>
      </c>
      <c r="K22" s="24">
        <v>225</v>
      </c>
      <c r="L22" s="24">
        <v>198</v>
      </c>
      <c r="M22" s="24">
        <v>158</v>
      </c>
      <c r="N22" s="288">
        <f>'[1]LISTE CEKANJA  TAB 38 GOD 2018'!D24</f>
        <v>141</v>
      </c>
      <c r="O22" s="288">
        <v>142</v>
      </c>
      <c r="P22" s="288"/>
    </row>
    <row r="23" spans="1:16" ht="15" customHeight="1">
      <c r="A23" s="154">
        <v>2</v>
      </c>
      <c r="B23" s="159" t="s">
        <v>79</v>
      </c>
      <c r="C23" s="23"/>
      <c r="D23" s="24"/>
      <c r="E23" s="24">
        <v>78</v>
      </c>
      <c r="F23" s="24">
        <v>124</v>
      </c>
      <c r="G23" s="24">
        <v>386</v>
      </c>
      <c r="H23" s="24">
        <v>294</v>
      </c>
      <c r="I23" s="24">
        <v>894</v>
      </c>
      <c r="J23" s="24">
        <v>1539</v>
      </c>
      <c r="K23" s="24">
        <v>1059</v>
      </c>
      <c r="L23" s="24">
        <v>652</v>
      </c>
      <c r="M23" s="24">
        <v>1976</v>
      </c>
      <c r="N23" s="288">
        <f>'[1]LISTE CEKANJA  TAB 38 GOD 2018'!D25</f>
        <v>41</v>
      </c>
      <c r="O23" s="288">
        <v>22</v>
      </c>
      <c r="P23" s="288"/>
    </row>
    <row r="24" spans="1:16" ht="15" customHeight="1">
      <c r="A24" s="154">
        <v>3</v>
      </c>
      <c r="B24" s="159" t="s">
        <v>80</v>
      </c>
      <c r="C24" s="23">
        <v>95</v>
      </c>
      <c r="D24" s="24">
        <v>255</v>
      </c>
      <c r="E24" s="24">
        <v>207</v>
      </c>
      <c r="F24" s="24">
        <v>220</v>
      </c>
      <c r="G24" s="24">
        <v>168</v>
      </c>
      <c r="H24" s="24">
        <v>13</v>
      </c>
      <c r="I24" s="24">
        <v>77</v>
      </c>
      <c r="J24" s="24">
        <v>91</v>
      </c>
      <c r="K24" s="24">
        <v>65</v>
      </c>
      <c r="L24" s="24">
        <v>55</v>
      </c>
      <c r="M24" s="24">
        <v>173</v>
      </c>
      <c r="N24" s="288">
        <f>'[1]LISTE CEKANJA  TAB 38 GOD 2018'!D26</f>
        <v>99</v>
      </c>
      <c r="O24" s="288">
        <v>86</v>
      </c>
      <c r="P24" s="288"/>
    </row>
    <row r="25" spans="1:16" ht="15" customHeight="1">
      <c r="A25" s="154">
        <v>4</v>
      </c>
      <c r="B25" s="155" t="s">
        <v>81</v>
      </c>
      <c r="C25" s="38"/>
      <c r="D25" s="24"/>
      <c r="E25" s="24">
        <v>90</v>
      </c>
      <c r="F25" s="24">
        <v>77</v>
      </c>
      <c r="G25" s="24">
        <v>249</v>
      </c>
      <c r="H25" s="24">
        <v>384</v>
      </c>
      <c r="I25" s="24">
        <v>226</v>
      </c>
      <c r="J25" s="24">
        <v>132</v>
      </c>
      <c r="K25" s="24">
        <v>111</v>
      </c>
      <c r="L25" s="24">
        <v>104</v>
      </c>
      <c r="M25" s="24">
        <v>34</v>
      </c>
      <c r="N25" s="288">
        <f>'[1]LISTE CEKANJA  TAB 38 GOD 2018'!D27</f>
        <v>98</v>
      </c>
      <c r="O25" s="288">
        <v>73</v>
      </c>
      <c r="P25" s="288"/>
    </row>
    <row r="26" spans="1:16" ht="15" customHeight="1">
      <c r="A26" s="154">
        <v>5</v>
      </c>
      <c r="B26" s="155" t="s">
        <v>82</v>
      </c>
      <c r="C26" s="23">
        <v>604</v>
      </c>
      <c r="D26" s="24">
        <v>1215</v>
      </c>
      <c r="E26" s="24">
        <v>1221</v>
      </c>
      <c r="F26" s="24">
        <v>1116</v>
      </c>
      <c r="G26" s="24">
        <v>1125</v>
      </c>
      <c r="H26" s="24">
        <v>858</v>
      </c>
      <c r="I26" s="24">
        <v>1113</v>
      </c>
      <c r="J26" s="24">
        <v>958</v>
      </c>
      <c r="K26" s="24">
        <v>953</v>
      </c>
      <c r="L26" s="24">
        <v>952</v>
      </c>
      <c r="M26" s="24">
        <v>1101</v>
      </c>
      <c r="N26" s="288">
        <f>'[1]LISTE CEKANJA  TAB 38 GOD 2018'!D28</f>
        <v>902</v>
      </c>
      <c r="O26" s="288">
        <v>1340</v>
      </c>
      <c r="P26" s="288"/>
    </row>
    <row r="27" spans="1:16" ht="15" customHeight="1">
      <c r="A27" s="154">
        <v>6</v>
      </c>
      <c r="B27" s="159" t="s">
        <v>76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>
        <v>4</v>
      </c>
      <c r="N27" s="288">
        <f>'[1]LISTE CEKANJA  TAB 38 GOD 2018'!D29</f>
        <v>9</v>
      </c>
      <c r="O27" s="288">
        <v>10</v>
      </c>
      <c r="P27" s="288"/>
    </row>
    <row r="28" spans="1:16" ht="24.75" customHeight="1">
      <c r="A28" s="154"/>
      <c r="B28" s="155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88"/>
      <c r="O28" s="288"/>
      <c r="P28" s="288"/>
    </row>
    <row r="29" spans="1:16" ht="15" customHeight="1">
      <c r="A29" s="154"/>
      <c r="B29" s="155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88"/>
      <c r="O29" s="288"/>
      <c r="P29" s="288"/>
    </row>
    <row r="30" spans="1:16" ht="15" customHeight="1">
      <c r="A30" s="154"/>
      <c r="B30" s="164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88"/>
      <c r="O30" s="288"/>
      <c r="P30" s="288"/>
    </row>
    <row r="31" spans="1:16" ht="15" customHeight="1">
      <c r="A31" s="154"/>
      <c r="B31" s="165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88"/>
      <c r="O31" s="288"/>
      <c r="P31" s="288"/>
    </row>
    <row r="32" spans="1:16" ht="15" customHeight="1">
      <c r="A32" s="363" t="s">
        <v>2</v>
      </c>
      <c r="B32" s="363"/>
      <c r="C32" s="25">
        <v>915</v>
      </c>
      <c r="D32" s="25">
        <v>1897</v>
      </c>
      <c r="E32" s="25">
        <v>1978</v>
      </c>
      <c r="F32" s="25">
        <v>1934</v>
      </c>
      <c r="G32" s="25">
        <v>2090</v>
      </c>
      <c r="H32" s="25">
        <v>1905</v>
      </c>
      <c r="I32" s="25">
        <v>2582</v>
      </c>
      <c r="J32" s="25">
        <v>2908</v>
      </c>
      <c r="K32" s="25">
        <v>2413</v>
      </c>
      <c r="L32" s="25">
        <v>1961</v>
      </c>
      <c r="M32" s="25">
        <v>3446</v>
      </c>
      <c r="N32" s="25">
        <f>SUM(N22:N31)</f>
        <v>1290</v>
      </c>
      <c r="O32" s="25">
        <v>1673</v>
      </c>
      <c r="P32" s="25">
        <v>0</v>
      </c>
    </row>
    <row r="33" spans="1:16" ht="15" customHeight="1">
      <c r="A33" s="15"/>
      <c r="B33" s="16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61"/>
      <c r="N33" s="26"/>
      <c r="O33" s="26"/>
      <c r="P33" s="26"/>
    </row>
    <row r="34" spans="1:16" ht="15" customHeight="1">
      <c r="A34" s="219" t="s">
        <v>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/>
      <c r="O34" s="221"/>
      <c r="P34" s="221"/>
    </row>
    <row r="35" spans="1:16" ht="15" customHeight="1">
      <c r="A35" s="363" t="s">
        <v>0</v>
      </c>
      <c r="B35" s="366" t="s">
        <v>13</v>
      </c>
      <c r="C35" s="222" t="s">
        <v>12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  <c r="O35" s="224"/>
      <c r="P35" s="224"/>
    </row>
    <row r="36" spans="1:16" ht="15" customHeight="1">
      <c r="A36" s="363"/>
      <c r="B36" s="366"/>
      <c r="C36" s="143">
        <v>2007</v>
      </c>
      <c r="D36" s="143">
        <v>2008</v>
      </c>
      <c r="E36" s="143">
        <v>2009</v>
      </c>
      <c r="F36" s="143">
        <v>2010</v>
      </c>
      <c r="G36" s="143">
        <v>2011</v>
      </c>
      <c r="H36" s="143">
        <v>2012</v>
      </c>
      <c r="I36" s="143">
        <v>2013</v>
      </c>
      <c r="J36" s="143">
        <v>2014</v>
      </c>
      <c r="K36" s="143">
        <v>2015</v>
      </c>
      <c r="L36" s="143">
        <v>2016</v>
      </c>
      <c r="M36" s="143">
        <v>2017</v>
      </c>
      <c r="N36" s="286">
        <v>2018</v>
      </c>
      <c r="O36" s="285">
        <v>2019</v>
      </c>
      <c r="P36" s="285">
        <v>2020</v>
      </c>
    </row>
    <row r="37" spans="1:16" ht="15" customHeight="1">
      <c r="A37" s="154">
        <v>1</v>
      </c>
      <c r="B37" s="155" t="s">
        <v>78</v>
      </c>
      <c r="C37" s="23">
        <v>497</v>
      </c>
      <c r="D37" s="24">
        <v>1346</v>
      </c>
      <c r="E37" s="24">
        <v>1545</v>
      </c>
      <c r="F37" s="24">
        <v>1550</v>
      </c>
      <c r="G37" s="24">
        <v>1237</v>
      </c>
      <c r="H37" s="24">
        <v>2521</v>
      </c>
      <c r="I37" s="24">
        <v>1713</v>
      </c>
      <c r="J37" s="24">
        <v>2154</v>
      </c>
      <c r="K37" s="24">
        <v>2135</v>
      </c>
      <c r="L37" s="24">
        <v>2145</v>
      </c>
      <c r="M37" s="24">
        <v>1856</v>
      </c>
      <c r="N37" s="288">
        <f>'[1]LISTE CEKANJA  TAB 38 GOD 2018'!E24</f>
        <v>1886</v>
      </c>
      <c r="O37" s="288">
        <v>1870</v>
      </c>
      <c r="P37" s="288"/>
    </row>
    <row r="38" spans="1:16" ht="15" customHeight="1">
      <c r="A38" s="154">
        <v>2</v>
      </c>
      <c r="B38" s="159" t="s">
        <v>79</v>
      </c>
      <c r="C38" s="38"/>
      <c r="D38" s="24"/>
      <c r="E38" s="24">
        <v>215</v>
      </c>
      <c r="F38" s="24">
        <v>427</v>
      </c>
      <c r="G38" s="24">
        <v>452</v>
      </c>
      <c r="H38" s="24">
        <v>384</v>
      </c>
      <c r="I38" s="24">
        <v>1580</v>
      </c>
      <c r="J38" s="24">
        <v>2193</v>
      </c>
      <c r="K38" s="24">
        <v>2332</v>
      </c>
      <c r="L38" s="24">
        <v>1091</v>
      </c>
      <c r="M38" s="24">
        <v>2516</v>
      </c>
      <c r="N38" s="288">
        <f>'[1]LISTE CEKANJA  TAB 38 GOD 2018'!E25</f>
        <v>982</v>
      </c>
      <c r="O38" s="288">
        <v>1056</v>
      </c>
      <c r="P38" s="288"/>
    </row>
    <row r="39" spans="1:16" ht="15" customHeight="1">
      <c r="A39" s="154">
        <v>3</v>
      </c>
      <c r="B39" s="159" t="s">
        <v>80</v>
      </c>
      <c r="C39" s="23">
        <v>170</v>
      </c>
      <c r="D39" s="24">
        <v>472</v>
      </c>
      <c r="E39" s="24">
        <v>602</v>
      </c>
      <c r="F39" s="24">
        <v>982</v>
      </c>
      <c r="G39" s="24">
        <v>644</v>
      </c>
      <c r="H39" s="24">
        <v>988</v>
      </c>
      <c r="I39" s="24">
        <v>984</v>
      </c>
      <c r="J39" s="24">
        <v>765</v>
      </c>
      <c r="K39" s="24">
        <v>681</v>
      </c>
      <c r="L39" s="24">
        <v>830</v>
      </c>
      <c r="M39" s="24">
        <v>1100</v>
      </c>
      <c r="N39" s="288">
        <f>'[1]LISTE CEKANJA  TAB 38 GOD 2018'!E26</f>
        <v>668</v>
      </c>
      <c r="O39" s="288">
        <v>986</v>
      </c>
      <c r="P39" s="288"/>
    </row>
    <row r="40" spans="1:16" ht="15" customHeight="1">
      <c r="A40" s="154">
        <v>4</v>
      </c>
      <c r="B40" s="155" t="s">
        <v>81</v>
      </c>
      <c r="C40" s="38"/>
      <c r="D40" s="24"/>
      <c r="E40" s="24">
        <v>103</v>
      </c>
      <c r="F40" s="24">
        <v>99</v>
      </c>
      <c r="G40" s="24">
        <v>249</v>
      </c>
      <c r="H40" s="24">
        <v>389</v>
      </c>
      <c r="I40" s="24">
        <v>369</v>
      </c>
      <c r="J40" s="24">
        <v>668</v>
      </c>
      <c r="K40" s="24">
        <v>677</v>
      </c>
      <c r="L40" s="24">
        <v>524</v>
      </c>
      <c r="M40" s="24">
        <v>254</v>
      </c>
      <c r="N40" s="288">
        <f>'[1]LISTE CEKANJA  TAB 38 GOD 2018'!E27</f>
        <v>614</v>
      </c>
      <c r="O40" s="288">
        <v>717</v>
      </c>
      <c r="P40" s="288"/>
    </row>
    <row r="41" spans="1:16" ht="15" customHeight="1">
      <c r="A41" s="154">
        <v>5</v>
      </c>
      <c r="B41" s="155" t="s">
        <v>82</v>
      </c>
      <c r="C41" s="23">
        <v>833</v>
      </c>
      <c r="D41" s="24">
        <v>1215</v>
      </c>
      <c r="E41" s="24">
        <v>1221</v>
      </c>
      <c r="F41" s="24">
        <v>1438</v>
      </c>
      <c r="G41" s="24">
        <v>1125</v>
      </c>
      <c r="H41" s="24">
        <v>858</v>
      </c>
      <c r="I41" s="24">
        <v>1360</v>
      </c>
      <c r="J41" s="24">
        <v>958</v>
      </c>
      <c r="K41" s="24">
        <v>953</v>
      </c>
      <c r="L41" s="24">
        <v>952</v>
      </c>
      <c r="M41" s="24">
        <v>1101</v>
      </c>
      <c r="N41" s="288">
        <f>'[1]LISTE CEKANJA  TAB 38 GOD 2018'!E28</f>
        <v>1080</v>
      </c>
      <c r="O41" s="288">
        <v>1340</v>
      </c>
      <c r="P41" s="288"/>
    </row>
    <row r="42" spans="1:16" ht="15" customHeight="1">
      <c r="A42" s="154">
        <v>6</v>
      </c>
      <c r="B42" s="159" t="s">
        <v>76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>
        <v>4</v>
      </c>
      <c r="N42" s="288">
        <f>'[1]LISTE CEKANJA  TAB 38 GOD 2018'!E29</f>
        <v>354</v>
      </c>
      <c r="O42" s="288">
        <v>314</v>
      </c>
      <c r="P42" s="288"/>
    </row>
    <row r="43" spans="1:16" ht="24.75" customHeight="1">
      <c r="A43" s="154"/>
      <c r="B43" s="155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88"/>
      <c r="O43" s="288"/>
      <c r="P43" s="288"/>
    </row>
    <row r="44" spans="1:16" ht="15" customHeight="1">
      <c r="A44" s="154"/>
      <c r="B44" s="155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88"/>
      <c r="O44" s="288"/>
      <c r="P44" s="288"/>
    </row>
    <row r="45" spans="1:16" ht="15" customHeight="1">
      <c r="A45" s="154"/>
      <c r="B45" s="164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88"/>
      <c r="O45" s="288"/>
      <c r="P45" s="288"/>
    </row>
    <row r="46" spans="1:16" ht="15" customHeight="1">
      <c r="A46" s="154"/>
      <c r="B46" s="16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/>
      <c r="O46" s="288"/>
      <c r="P46" s="288"/>
    </row>
    <row r="47" spans="1:16" ht="15" customHeight="1">
      <c r="A47" s="363" t="s">
        <v>2</v>
      </c>
      <c r="B47" s="363"/>
      <c r="C47" s="25">
        <v>1500</v>
      </c>
      <c r="D47" s="25">
        <v>3033</v>
      </c>
      <c r="E47" s="25">
        <v>3686</v>
      </c>
      <c r="F47" s="25">
        <v>4496</v>
      </c>
      <c r="G47" s="25">
        <v>3707</v>
      </c>
      <c r="H47" s="25">
        <v>5140</v>
      </c>
      <c r="I47" s="25">
        <v>6006</v>
      </c>
      <c r="J47" s="25">
        <v>6738</v>
      </c>
      <c r="K47" s="25">
        <v>6778</v>
      </c>
      <c r="L47" s="25">
        <v>5542</v>
      </c>
      <c r="M47" s="25">
        <v>6831</v>
      </c>
      <c r="N47" s="25">
        <f>SUM(N37:N46)</f>
        <v>5584</v>
      </c>
      <c r="O47" s="25">
        <v>6283</v>
      </c>
      <c r="P47" s="25">
        <v>0</v>
      </c>
    </row>
    <row r="48" spans="1:16" ht="15" customHeight="1">
      <c r="A48" s="15"/>
      <c r="B48" s="16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62"/>
      <c r="N48" s="26"/>
      <c r="O48" s="26"/>
      <c r="P48" s="26"/>
    </row>
    <row r="49" spans="1:16" ht="15" customHeight="1">
      <c r="A49" s="219" t="s">
        <v>3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221"/>
      <c r="P49" s="221"/>
    </row>
    <row r="50" spans="1:16" ht="15" customHeight="1">
      <c r="A50" s="364" t="s">
        <v>0</v>
      </c>
      <c r="B50" s="365" t="s">
        <v>13</v>
      </c>
      <c r="C50" s="222" t="s">
        <v>8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  <c r="O50" s="224"/>
      <c r="P50" s="224"/>
    </row>
    <row r="51" spans="1:16" ht="15" customHeight="1">
      <c r="A51" s="363"/>
      <c r="B51" s="366"/>
      <c r="C51" s="143">
        <v>2007</v>
      </c>
      <c r="D51" s="143">
        <v>2008</v>
      </c>
      <c r="E51" s="143">
        <v>2009</v>
      </c>
      <c r="F51" s="143">
        <v>2010</v>
      </c>
      <c r="G51" s="143">
        <v>2011</v>
      </c>
      <c r="H51" s="143">
        <v>2012</v>
      </c>
      <c r="I51" s="143">
        <v>2013</v>
      </c>
      <c r="J51" s="143">
        <v>2014</v>
      </c>
      <c r="K51" s="143">
        <v>2015</v>
      </c>
      <c r="L51" s="143">
        <v>2016</v>
      </c>
      <c r="M51" s="143">
        <v>2017</v>
      </c>
      <c r="N51" s="286">
        <v>2018</v>
      </c>
      <c r="O51" s="285">
        <v>2019</v>
      </c>
      <c r="P51" s="285">
        <v>2020</v>
      </c>
    </row>
    <row r="52" spans="1:16" ht="15" customHeight="1">
      <c r="A52" s="154">
        <v>1</v>
      </c>
      <c r="B52" s="155" t="s">
        <v>78</v>
      </c>
      <c r="C52" s="23">
        <v>1</v>
      </c>
      <c r="D52" s="24">
        <v>457</v>
      </c>
      <c r="E52" s="24">
        <v>441</v>
      </c>
      <c r="F52" s="24">
        <v>506</v>
      </c>
      <c r="G52" s="24">
        <v>235</v>
      </c>
      <c r="H52" s="24">
        <v>460</v>
      </c>
      <c r="I52" s="24">
        <v>393</v>
      </c>
      <c r="J52" s="24">
        <v>251</v>
      </c>
      <c r="K52" s="24">
        <v>305</v>
      </c>
      <c r="L52" s="24">
        <v>267</v>
      </c>
      <c r="M52" s="24">
        <v>204</v>
      </c>
      <c r="N52" s="288">
        <f>'[1]LISTE CEKANJA  TAB 38 GOD 2018'!H24</f>
        <v>188</v>
      </c>
      <c r="O52" s="288">
        <v>216</v>
      </c>
      <c r="P52" s="288"/>
    </row>
    <row r="53" spans="1:16" ht="15" customHeight="1">
      <c r="A53" s="154">
        <v>2</v>
      </c>
      <c r="B53" s="159" t="s">
        <v>79</v>
      </c>
      <c r="C53" s="38"/>
      <c r="D53" s="24"/>
      <c r="E53" s="24">
        <v>79</v>
      </c>
      <c r="F53" s="24">
        <v>125</v>
      </c>
      <c r="G53" s="24">
        <v>417</v>
      </c>
      <c r="H53" s="24">
        <v>388</v>
      </c>
      <c r="I53" s="24">
        <v>1099</v>
      </c>
      <c r="J53" s="24">
        <v>1460</v>
      </c>
      <c r="K53" s="24">
        <v>1076</v>
      </c>
      <c r="L53" s="24">
        <v>1240</v>
      </c>
      <c r="M53" s="24">
        <v>2218</v>
      </c>
      <c r="N53" s="288">
        <f>'[1]LISTE CEKANJA  TAB 38 GOD 2018'!H25</f>
        <v>54</v>
      </c>
      <c r="O53" s="288">
        <v>30</v>
      </c>
      <c r="P53" s="288"/>
    </row>
    <row r="54" spans="1:16" ht="15" customHeight="1">
      <c r="A54" s="154">
        <v>3</v>
      </c>
      <c r="B54" s="159" t="s">
        <v>80</v>
      </c>
      <c r="C54" s="23">
        <v>111</v>
      </c>
      <c r="D54" s="24">
        <v>1</v>
      </c>
      <c r="E54" s="24">
        <v>7</v>
      </c>
      <c r="F54" s="24">
        <v>57</v>
      </c>
      <c r="G54" s="24">
        <v>63</v>
      </c>
      <c r="H54" s="24">
        <v>221</v>
      </c>
      <c r="I54" s="24">
        <v>301</v>
      </c>
      <c r="J54" s="24">
        <v>153</v>
      </c>
      <c r="K54" s="24">
        <v>102</v>
      </c>
      <c r="L54" s="24">
        <v>78</v>
      </c>
      <c r="M54" s="24">
        <v>388</v>
      </c>
      <c r="N54" s="288">
        <f>'[1]LISTE CEKANJA  TAB 38 GOD 2018'!H26</f>
        <v>148</v>
      </c>
      <c r="O54" s="288">
        <v>24</v>
      </c>
      <c r="P54" s="288"/>
    </row>
    <row r="55" spans="1:16" ht="15" customHeight="1">
      <c r="A55" s="154">
        <v>4</v>
      </c>
      <c r="B55" s="155" t="s">
        <v>81</v>
      </c>
      <c r="C55" s="38"/>
      <c r="D55" s="24"/>
      <c r="E55" s="24">
        <v>103</v>
      </c>
      <c r="F55" s="24">
        <v>92</v>
      </c>
      <c r="G55" s="24">
        <v>242</v>
      </c>
      <c r="H55" s="24">
        <v>418</v>
      </c>
      <c r="I55" s="24">
        <v>322</v>
      </c>
      <c r="J55" s="24">
        <v>152</v>
      </c>
      <c r="K55" s="24">
        <v>138</v>
      </c>
      <c r="L55" s="24">
        <v>129</v>
      </c>
      <c r="M55" s="24">
        <v>57</v>
      </c>
      <c r="N55" s="288">
        <f>'[1]LISTE CEKANJA  TAB 38 GOD 2018'!H27</f>
        <v>120</v>
      </c>
      <c r="O55" s="288">
        <v>85</v>
      </c>
      <c r="P55" s="288"/>
    </row>
    <row r="56" spans="1:16" ht="15" customHeight="1">
      <c r="A56" s="154">
        <v>5</v>
      </c>
      <c r="B56" s="155" t="s">
        <v>82</v>
      </c>
      <c r="C56" s="23">
        <v>559</v>
      </c>
      <c r="D56" s="24">
        <v>1176</v>
      </c>
      <c r="E56" s="24">
        <v>1307</v>
      </c>
      <c r="F56" s="24">
        <v>1255</v>
      </c>
      <c r="G56" s="24">
        <v>1137</v>
      </c>
      <c r="H56" s="24">
        <v>1178</v>
      </c>
      <c r="I56" s="24">
        <v>1175</v>
      </c>
      <c r="J56" s="24">
        <v>1065</v>
      </c>
      <c r="K56" s="24">
        <v>1027</v>
      </c>
      <c r="L56" s="24">
        <v>1057</v>
      </c>
      <c r="M56" s="24">
        <v>1151</v>
      </c>
      <c r="N56" s="288">
        <f>'[1]LISTE CEKANJA  TAB 38 GOD 2018'!H28</f>
        <v>1189</v>
      </c>
      <c r="O56" s="288">
        <v>1372</v>
      </c>
      <c r="P56" s="288"/>
    </row>
    <row r="57" spans="1:16" ht="15" customHeight="1">
      <c r="A57" s="154">
        <v>6</v>
      </c>
      <c r="B57" s="159" t="s">
        <v>76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>
        <v>3</v>
      </c>
      <c r="N57" s="288">
        <f>'[1]LISTE CEKANJA  TAB 38 GOD 2018'!H29</f>
        <v>3</v>
      </c>
      <c r="O57" s="288">
        <v>5</v>
      </c>
      <c r="P57" s="288"/>
    </row>
    <row r="58" spans="1:16" ht="24.75" customHeight="1">
      <c r="A58" s="154"/>
      <c r="B58" s="155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88"/>
      <c r="O58" s="288"/>
      <c r="P58" s="288"/>
    </row>
    <row r="59" spans="1:16" ht="15" customHeight="1">
      <c r="A59" s="154"/>
      <c r="B59" s="155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88"/>
      <c r="O59" s="288"/>
      <c r="P59" s="288"/>
    </row>
    <row r="60" spans="1:16" ht="15" customHeight="1">
      <c r="A60" s="154"/>
      <c r="B60" s="164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88"/>
      <c r="O60" s="288"/>
      <c r="P60" s="288"/>
    </row>
    <row r="61" spans="1:16" ht="15" customHeight="1">
      <c r="A61" s="154"/>
      <c r="B61" s="165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88"/>
      <c r="O61" s="288"/>
      <c r="P61" s="288"/>
    </row>
    <row r="62" spans="1:16" ht="15" customHeight="1">
      <c r="A62" s="363" t="s">
        <v>2</v>
      </c>
      <c r="B62" s="363"/>
      <c r="C62" s="25">
        <v>671</v>
      </c>
      <c r="D62" s="25">
        <v>1634</v>
      </c>
      <c r="E62" s="25">
        <v>1937</v>
      </c>
      <c r="F62" s="25">
        <v>2035</v>
      </c>
      <c r="G62" s="25">
        <v>2094</v>
      </c>
      <c r="H62" s="25">
        <v>2665</v>
      </c>
      <c r="I62" s="25">
        <v>3290</v>
      </c>
      <c r="J62" s="25">
        <v>3081</v>
      </c>
      <c r="K62" s="25">
        <v>2648</v>
      </c>
      <c r="L62" s="25">
        <v>2771</v>
      </c>
      <c r="M62" s="25">
        <v>4021</v>
      </c>
      <c r="N62" s="25">
        <f>SUM(N52:N61)</f>
        <v>1702</v>
      </c>
      <c r="O62" s="25">
        <v>1732</v>
      </c>
      <c r="P62" s="25">
        <v>0</v>
      </c>
    </row>
    <row r="63" spans="1:17" ht="15" customHeight="1">
      <c r="A63" s="15"/>
      <c r="B63" s="16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61"/>
      <c r="N63" s="26"/>
      <c r="O63" s="26"/>
      <c r="P63" s="26"/>
      <c r="Q63" s="374" t="s">
        <v>11</v>
      </c>
    </row>
    <row r="64" spans="1:17" ht="15" customHeight="1">
      <c r="A64" s="219" t="s">
        <v>3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1"/>
      <c r="O64" s="221"/>
      <c r="P64" s="221"/>
      <c r="Q64" s="375"/>
    </row>
    <row r="65" spans="1:17" ht="15" customHeight="1">
      <c r="A65" s="364" t="s">
        <v>0</v>
      </c>
      <c r="B65" s="365" t="s">
        <v>13</v>
      </c>
      <c r="C65" s="222" t="s">
        <v>10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224"/>
      <c r="P65" s="224"/>
      <c r="Q65" s="375"/>
    </row>
    <row r="66" spans="1:17" ht="15" customHeight="1">
      <c r="A66" s="363"/>
      <c r="B66" s="366"/>
      <c r="C66" s="143">
        <v>2007</v>
      </c>
      <c r="D66" s="143">
        <v>2008</v>
      </c>
      <c r="E66" s="143">
        <v>2009</v>
      </c>
      <c r="F66" s="143">
        <v>2010</v>
      </c>
      <c r="G66" s="143">
        <v>2011</v>
      </c>
      <c r="H66" s="143">
        <v>2012</v>
      </c>
      <c r="I66" s="143">
        <v>2013</v>
      </c>
      <c r="J66" s="143">
        <v>2014</v>
      </c>
      <c r="K66" s="143">
        <v>2015</v>
      </c>
      <c r="L66" s="143">
        <v>2016</v>
      </c>
      <c r="M66" s="143">
        <v>2017</v>
      </c>
      <c r="N66" s="286">
        <v>2018</v>
      </c>
      <c r="O66" s="285">
        <v>2019</v>
      </c>
      <c r="P66" s="285">
        <v>2020</v>
      </c>
      <c r="Q66" s="375"/>
    </row>
    <row r="67" spans="1:17" ht="15" customHeight="1">
      <c r="A67" s="173">
        <v>1</v>
      </c>
      <c r="B67" s="174" t="s">
        <v>78</v>
      </c>
      <c r="C67" s="33">
        <v>43.460764587525155</v>
      </c>
      <c r="D67" s="33">
        <v>31.723625557206535</v>
      </c>
      <c r="E67" s="33">
        <v>24.724919093851135</v>
      </c>
      <c r="F67" s="33">
        <v>25.61290322580645</v>
      </c>
      <c r="G67" s="33">
        <v>13.096200485044463</v>
      </c>
      <c r="H67" s="33">
        <v>14.12138040460135</v>
      </c>
      <c r="I67" s="33">
        <v>15.87857559836544</v>
      </c>
      <c r="J67" s="33">
        <v>8.72794800371402</v>
      </c>
      <c r="K67" s="33">
        <v>10.53864168618267</v>
      </c>
      <c r="L67" s="33">
        <v>9.230769230769232</v>
      </c>
      <c r="M67" s="33">
        <v>8.512931034482758</v>
      </c>
      <c r="N67" s="33">
        <f aca="true" t="shared" si="0" ref="N67:N77">N22/N37*100</f>
        <v>7.4761399787910925</v>
      </c>
      <c r="O67" s="33">
        <v>7.593582887700536</v>
      </c>
      <c r="P67" s="33" t="e">
        <v>#DIV/0!</v>
      </c>
      <c r="Q67" s="375"/>
    </row>
    <row r="68" spans="1:17" ht="15" customHeight="1">
      <c r="A68" s="173">
        <v>2</v>
      </c>
      <c r="B68" s="175" t="s">
        <v>79</v>
      </c>
      <c r="C68" s="33" t="e">
        <v>#DIV/0!</v>
      </c>
      <c r="D68" s="33" t="e">
        <v>#DIV/0!</v>
      </c>
      <c r="E68" s="33">
        <v>36.27906976744186</v>
      </c>
      <c r="F68" s="33">
        <v>29.039812646370024</v>
      </c>
      <c r="G68" s="33">
        <v>85.39823008849558</v>
      </c>
      <c r="H68" s="33">
        <v>76.5625</v>
      </c>
      <c r="I68" s="33">
        <v>56.58227848101266</v>
      </c>
      <c r="J68" s="33">
        <v>70.17783857729138</v>
      </c>
      <c r="K68" s="33">
        <v>45.41166380789022</v>
      </c>
      <c r="L68" s="33">
        <v>59.76168652612282</v>
      </c>
      <c r="M68" s="33">
        <v>78.53736089030207</v>
      </c>
      <c r="N68" s="33">
        <f t="shared" si="0"/>
        <v>4.1751527494908345</v>
      </c>
      <c r="O68" s="33">
        <v>2.083333333333333</v>
      </c>
      <c r="P68" s="33" t="e">
        <v>#DIV/0!</v>
      </c>
      <c r="Q68" s="197" t="s">
        <v>21</v>
      </c>
    </row>
    <row r="69" spans="1:17" ht="15" customHeight="1">
      <c r="A69" s="173">
        <v>3</v>
      </c>
      <c r="B69" s="175" t="s">
        <v>80</v>
      </c>
      <c r="C69" s="33">
        <v>55.88235294117647</v>
      </c>
      <c r="D69" s="33">
        <v>54.02542372881356</v>
      </c>
      <c r="E69" s="33">
        <v>34.38538205980066</v>
      </c>
      <c r="F69" s="33">
        <v>22.403258655804482</v>
      </c>
      <c r="G69" s="33">
        <v>26.08695652173913</v>
      </c>
      <c r="H69" s="33">
        <v>1.3157894736842104</v>
      </c>
      <c r="I69" s="33">
        <v>7.825203252032519</v>
      </c>
      <c r="J69" s="33">
        <v>11.895424836601306</v>
      </c>
      <c r="K69" s="33">
        <v>9.544787077826726</v>
      </c>
      <c r="L69" s="33">
        <v>6.626506024096386</v>
      </c>
      <c r="M69" s="33">
        <v>15.727272727272728</v>
      </c>
      <c r="N69" s="33">
        <f t="shared" si="0"/>
        <v>14.820359281437126</v>
      </c>
      <c r="O69" s="33">
        <v>8.72210953346856</v>
      </c>
      <c r="P69" s="33" t="e">
        <v>#DIV/0!</v>
      </c>
      <c r="Q69" s="376" t="s">
        <v>140</v>
      </c>
    </row>
    <row r="70" spans="1:17" ht="15" customHeight="1">
      <c r="A70" s="173">
        <v>4</v>
      </c>
      <c r="B70" s="174" t="s">
        <v>81</v>
      </c>
      <c r="C70" s="33" t="e">
        <v>#DIV/0!</v>
      </c>
      <c r="D70" s="33" t="e">
        <v>#DIV/0!</v>
      </c>
      <c r="E70" s="33">
        <v>87.37864077669903</v>
      </c>
      <c r="F70" s="33">
        <v>77.77777777777779</v>
      </c>
      <c r="G70" s="33">
        <v>100</v>
      </c>
      <c r="H70" s="33">
        <v>98.7146529562982</v>
      </c>
      <c r="I70" s="33">
        <v>61.24661246612466</v>
      </c>
      <c r="J70" s="33">
        <v>19.760479041916167</v>
      </c>
      <c r="K70" s="33">
        <v>16.395864106351553</v>
      </c>
      <c r="L70" s="33">
        <v>19.84732824427481</v>
      </c>
      <c r="M70" s="33">
        <v>13.385826771653544</v>
      </c>
      <c r="N70" s="33">
        <f t="shared" si="0"/>
        <v>15.960912052117262</v>
      </c>
      <c r="O70" s="33">
        <v>10.181311018131103</v>
      </c>
      <c r="P70" s="33" t="e">
        <v>#DIV/0!</v>
      </c>
      <c r="Q70" s="376"/>
    </row>
    <row r="71" spans="1:17" ht="15" customHeight="1">
      <c r="A71" s="173">
        <v>5</v>
      </c>
      <c r="B71" s="174" t="s">
        <v>82</v>
      </c>
      <c r="C71" s="33">
        <v>72.50900360144058</v>
      </c>
      <c r="D71" s="33">
        <v>100</v>
      </c>
      <c r="E71" s="33">
        <v>100</v>
      </c>
      <c r="F71" s="33">
        <v>77.60778859527122</v>
      </c>
      <c r="G71" s="33">
        <v>100</v>
      </c>
      <c r="H71" s="33">
        <v>100</v>
      </c>
      <c r="I71" s="33">
        <v>81.83823529411765</v>
      </c>
      <c r="J71" s="33">
        <v>100</v>
      </c>
      <c r="K71" s="33">
        <v>100</v>
      </c>
      <c r="L71" s="33">
        <v>100</v>
      </c>
      <c r="M71" s="33">
        <v>100</v>
      </c>
      <c r="N71" s="33">
        <f t="shared" si="0"/>
        <v>83.51851851851852</v>
      </c>
      <c r="O71" s="33">
        <v>100</v>
      </c>
      <c r="P71" s="33" t="e">
        <v>#DIV/0!</v>
      </c>
      <c r="Q71" s="376"/>
    </row>
    <row r="72" spans="1:17" ht="15" customHeight="1">
      <c r="A72" s="173">
        <v>6</v>
      </c>
      <c r="B72" s="175" t="s">
        <v>76</v>
      </c>
      <c r="C72" s="33" t="e">
        <v>#DIV/0!</v>
      </c>
      <c r="D72" s="33" t="e">
        <v>#DIV/0!</v>
      </c>
      <c r="E72" s="33" t="e">
        <v>#DIV/0!</v>
      </c>
      <c r="F72" s="33" t="e">
        <v>#DIV/0!</v>
      </c>
      <c r="G72" s="33" t="e">
        <v>#DIV/0!</v>
      </c>
      <c r="H72" s="33" t="e">
        <v>#DIV/0!</v>
      </c>
      <c r="I72" s="33" t="e">
        <v>#DIV/0!</v>
      </c>
      <c r="J72" s="33" t="e">
        <v>#DIV/0!</v>
      </c>
      <c r="K72" s="33" t="e">
        <v>#DIV/0!</v>
      </c>
      <c r="L72" s="33" t="e">
        <v>#DIV/0!</v>
      </c>
      <c r="M72" s="33">
        <v>100</v>
      </c>
      <c r="N72" s="33">
        <f t="shared" si="0"/>
        <v>2.5423728813559325</v>
      </c>
      <c r="O72" s="33">
        <v>3.1847133757961785</v>
      </c>
      <c r="P72" s="33" t="e">
        <v>#DIV/0!</v>
      </c>
      <c r="Q72" s="376"/>
    </row>
    <row r="73" spans="1:17" ht="24.75" customHeight="1">
      <c r="A73" s="173">
        <v>7</v>
      </c>
      <c r="B73" s="174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198" t="s">
        <v>141</v>
      </c>
    </row>
    <row r="74" spans="1:17" ht="15" customHeight="1">
      <c r="A74" s="173">
        <v>8</v>
      </c>
      <c r="B74" s="17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77" t="s">
        <v>10</v>
      </c>
    </row>
    <row r="75" spans="1:17" ht="15" customHeight="1">
      <c r="A75" s="173">
        <v>9</v>
      </c>
      <c r="B75" s="17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77"/>
    </row>
    <row r="76" spans="1:17" ht="15" customHeight="1">
      <c r="A76" s="173">
        <v>10</v>
      </c>
      <c r="B76" s="17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77"/>
    </row>
    <row r="77" spans="1:17" ht="15" customHeight="1">
      <c r="A77" s="363" t="s">
        <v>2</v>
      </c>
      <c r="B77" s="363"/>
      <c r="C77" s="33">
        <v>61</v>
      </c>
      <c r="D77" s="33">
        <v>62.54533465215958</v>
      </c>
      <c r="E77" s="33">
        <v>53.662506782419975</v>
      </c>
      <c r="F77" s="33">
        <v>43.01601423487544</v>
      </c>
      <c r="G77" s="33">
        <v>56.37982195845698</v>
      </c>
      <c r="H77" s="33">
        <v>37.06225680933852</v>
      </c>
      <c r="I77" s="33">
        <v>42.99034299034299</v>
      </c>
      <c r="J77" s="33">
        <v>43.1582071831404</v>
      </c>
      <c r="K77" s="33">
        <v>35.60047211566834</v>
      </c>
      <c r="L77" s="33">
        <v>35.384337784193434</v>
      </c>
      <c r="M77" s="33">
        <v>50.4464939247548</v>
      </c>
      <c r="N77" s="33">
        <f t="shared" si="0"/>
        <v>23.101719197707737</v>
      </c>
      <c r="O77" s="33">
        <v>26.62740728951138</v>
      </c>
      <c r="P77" s="33" t="e">
        <v>#DIV/0!</v>
      </c>
      <c r="Q77" s="377"/>
    </row>
    <row r="78" spans="1:17" ht="15" customHeight="1">
      <c r="A78" s="15"/>
      <c r="B78" s="16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61"/>
      <c r="N78" s="26"/>
      <c r="O78" s="26"/>
      <c r="P78" s="26"/>
      <c r="Q78" s="378"/>
    </row>
    <row r="79" spans="1:17" ht="15" customHeight="1">
      <c r="A79" s="219" t="s">
        <v>3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1"/>
      <c r="O79" s="221"/>
      <c r="P79" s="221"/>
      <c r="Q79" s="199"/>
    </row>
    <row r="80" spans="1:17" ht="15" customHeight="1">
      <c r="A80" s="363" t="s">
        <v>0</v>
      </c>
      <c r="B80" s="366" t="s">
        <v>13</v>
      </c>
      <c r="C80" s="222" t="s">
        <v>9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4"/>
      <c r="O80" s="224"/>
      <c r="P80" s="224"/>
      <c r="Q80" s="370" t="s">
        <v>20</v>
      </c>
    </row>
    <row r="81" spans="1:17" ht="15" customHeight="1">
      <c r="A81" s="363"/>
      <c r="B81" s="366"/>
      <c r="C81" s="286">
        <v>2007</v>
      </c>
      <c r="D81" s="286">
        <v>2008</v>
      </c>
      <c r="E81" s="286">
        <v>2009</v>
      </c>
      <c r="F81" s="143">
        <v>2010</v>
      </c>
      <c r="G81" s="143">
        <v>2011</v>
      </c>
      <c r="H81" s="143">
        <v>2012</v>
      </c>
      <c r="I81" s="143">
        <v>2013</v>
      </c>
      <c r="J81" s="143">
        <v>2014</v>
      </c>
      <c r="K81" s="143">
        <v>2015</v>
      </c>
      <c r="L81" s="143">
        <v>2016</v>
      </c>
      <c r="M81" s="143">
        <v>2017</v>
      </c>
      <c r="N81" s="286">
        <v>2018</v>
      </c>
      <c r="O81" s="285">
        <v>2019</v>
      </c>
      <c r="P81" s="285">
        <v>2020</v>
      </c>
      <c r="Q81" s="371"/>
    </row>
    <row r="82" spans="1:17" ht="15" customHeight="1">
      <c r="A82" s="173">
        <v>1</v>
      </c>
      <c r="B82" s="174" t="s">
        <v>78</v>
      </c>
      <c r="C82" s="325">
        <v>170.03</v>
      </c>
      <c r="D82" s="313">
        <v>138</v>
      </c>
      <c r="E82" s="34">
        <v>89.6020942408377</v>
      </c>
      <c r="F82" s="34">
        <v>92.35516372795969</v>
      </c>
      <c r="G82" s="34">
        <v>72.51234567901234</v>
      </c>
      <c r="H82" s="34">
        <v>87.91292134831461</v>
      </c>
      <c r="I82" s="34">
        <v>106.69117647058823</v>
      </c>
      <c r="J82" s="34">
        <v>109.8563829787234</v>
      </c>
      <c r="K82" s="34">
        <v>89.43111111111111</v>
      </c>
      <c r="L82" s="34">
        <v>79.04040404040404</v>
      </c>
      <c r="M82" s="34">
        <v>91.0126582278481</v>
      </c>
      <c r="N82" s="34">
        <f aca="true" t="shared" si="1" ref="N82:N87">N95/N22</f>
        <v>78.80851063829788</v>
      </c>
      <c r="O82" s="34">
        <v>77.91549295774648</v>
      </c>
      <c r="P82" s="34" t="e">
        <v>#DIV/0!</v>
      </c>
      <c r="Q82" s="371"/>
    </row>
    <row r="83" spans="1:17" ht="15" customHeight="1">
      <c r="A83" s="173">
        <v>2</v>
      </c>
      <c r="B83" s="175" t="s">
        <v>79</v>
      </c>
      <c r="C83" s="292"/>
      <c r="D83" s="291"/>
      <c r="E83" s="34">
        <v>9.115384615384615</v>
      </c>
      <c r="F83" s="34">
        <v>13.67741935483871</v>
      </c>
      <c r="G83" s="34">
        <v>10.919689119170984</v>
      </c>
      <c r="H83" s="34">
        <v>25.12925170068027</v>
      </c>
      <c r="I83" s="34">
        <v>10.814317673378076</v>
      </c>
      <c r="J83" s="34">
        <v>19.236517218973358</v>
      </c>
      <c r="K83" s="34">
        <v>2.971671388101983</v>
      </c>
      <c r="L83" s="34">
        <v>2.4003067484662575</v>
      </c>
      <c r="M83" s="34">
        <v>10.163461538461538</v>
      </c>
      <c r="N83" s="34">
        <f t="shared" si="1"/>
        <v>35.78048780487805</v>
      </c>
      <c r="O83" s="34">
        <v>95.68181818181819</v>
      </c>
      <c r="P83" s="34" t="e">
        <v>#DIV/0!</v>
      </c>
      <c r="Q83" s="200" t="s">
        <v>21</v>
      </c>
    </row>
    <row r="84" spans="1:17" ht="15" customHeight="1">
      <c r="A84" s="173">
        <v>3</v>
      </c>
      <c r="B84" s="175" t="s">
        <v>80</v>
      </c>
      <c r="C84" s="325">
        <v>47.03</v>
      </c>
      <c r="D84" s="313">
        <v>33.5</v>
      </c>
      <c r="E84" s="34">
        <v>76.18357487922705</v>
      </c>
      <c r="F84" s="34">
        <v>89.12727272727273</v>
      </c>
      <c r="G84" s="34">
        <v>102.31547619047619</v>
      </c>
      <c r="H84" s="34">
        <v>92.23076923076923</v>
      </c>
      <c r="I84" s="34">
        <v>193.3116883116883</v>
      </c>
      <c r="J84" s="34">
        <v>123.36263736263736</v>
      </c>
      <c r="K84" s="34">
        <v>92.95384615384616</v>
      </c>
      <c r="L84" s="34">
        <v>63.89090909090909</v>
      </c>
      <c r="M84" s="34">
        <v>8.491329479768787</v>
      </c>
      <c r="N84" s="34">
        <f t="shared" si="1"/>
        <v>30.050505050505052</v>
      </c>
      <c r="O84" s="34">
        <v>34.593023255813954</v>
      </c>
      <c r="P84" s="34" t="e">
        <v>#DIV/0!</v>
      </c>
      <c r="Q84" s="371" t="s">
        <v>11</v>
      </c>
    </row>
    <row r="85" spans="1:17" ht="15" customHeight="1">
      <c r="A85" s="173">
        <v>4</v>
      </c>
      <c r="B85" s="174" t="s">
        <v>81</v>
      </c>
      <c r="C85" s="292"/>
      <c r="D85" s="291"/>
      <c r="E85" s="34">
        <v>14.622222222222222</v>
      </c>
      <c r="F85" s="34">
        <v>12.844155844155845</v>
      </c>
      <c r="G85" s="34">
        <v>20.73895582329317</v>
      </c>
      <c r="H85" s="34">
        <v>7.924479166666667</v>
      </c>
      <c r="I85" s="34">
        <v>20.756637168141594</v>
      </c>
      <c r="J85" s="34">
        <v>25.492424242424242</v>
      </c>
      <c r="K85" s="34">
        <v>45.612612612612615</v>
      </c>
      <c r="L85" s="34">
        <v>82.53846153846153</v>
      </c>
      <c r="M85" s="34">
        <v>67.67647058823529</v>
      </c>
      <c r="N85" s="34">
        <f t="shared" si="1"/>
        <v>56.234693877551024</v>
      </c>
      <c r="O85" s="34">
        <v>38.16438356164384</v>
      </c>
      <c r="P85" s="34" t="e">
        <v>#DIV/0!</v>
      </c>
      <c r="Q85" s="371"/>
    </row>
    <row r="86" spans="1:17" ht="15" customHeight="1">
      <c r="A86" s="173">
        <v>5</v>
      </c>
      <c r="B86" s="174" t="s">
        <v>82</v>
      </c>
      <c r="C86" s="292"/>
      <c r="D86" s="291"/>
      <c r="E86" s="34">
        <v>20.025389025389025</v>
      </c>
      <c r="F86" s="34">
        <v>45.38620071684588</v>
      </c>
      <c r="G86" s="34">
        <v>37.900444444444446</v>
      </c>
      <c r="H86" s="34">
        <v>67.03962703962704</v>
      </c>
      <c r="I86" s="34">
        <v>83.49236298292902</v>
      </c>
      <c r="J86" s="34">
        <v>101.98956158663883</v>
      </c>
      <c r="K86" s="34">
        <v>107.03777544596012</v>
      </c>
      <c r="L86" s="34">
        <v>90.28466386554622</v>
      </c>
      <c r="M86" s="34">
        <v>81.08628519527701</v>
      </c>
      <c r="N86" s="34">
        <f t="shared" si="1"/>
        <v>104.28713968957871</v>
      </c>
      <c r="O86" s="34">
        <v>86.34701492537313</v>
      </c>
      <c r="P86" s="34" t="e">
        <v>#DIV/0!</v>
      </c>
      <c r="Q86" s="371"/>
    </row>
    <row r="87" spans="1:17" ht="15" customHeight="1">
      <c r="A87" s="173">
        <v>6</v>
      </c>
      <c r="B87" s="175" t="s">
        <v>76</v>
      </c>
      <c r="C87" s="325">
        <v>47.06</v>
      </c>
      <c r="D87" s="313">
        <v>30.4</v>
      </c>
      <c r="E87" s="34" t="e">
        <v>#DIV/0!</v>
      </c>
      <c r="F87" s="34" t="e">
        <v>#DIV/0!</v>
      </c>
      <c r="G87" s="34" t="e">
        <v>#DIV/0!</v>
      </c>
      <c r="H87" s="34" t="e">
        <v>#DIV/0!</v>
      </c>
      <c r="I87" s="34" t="e">
        <v>#DIV/0!</v>
      </c>
      <c r="J87" s="34" t="e">
        <v>#DIV/0!</v>
      </c>
      <c r="K87" s="34" t="e">
        <v>#DIV/0!</v>
      </c>
      <c r="L87" s="34" t="e">
        <v>#DIV/0!</v>
      </c>
      <c r="M87" s="34">
        <v>0</v>
      </c>
      <c r="N87" s="34">
        <f t="shared" si="1"/>
        <v>60</v>
      </c>
      <c r="O87" s="34">
        <v>60</v>
      </c>
      <c r="P87" s="34" t="e">
        <v>#DIV/0!</v>
      </c>
      <c r="Q87" s="371"/>
    </row>
    <row r="88" spans="1:17" ht="15" customHeight="1">
      <c r="A88" s="173"/>
      <c r="B88" s="175"/>
      <c r="C88" s="292"/>
      <c r="D88" s="291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72" t="s">
        <v>9</v>
      </c>
    </row>
    <row r="89" spans="1:17" ht="15" customHeight="1">
      <c r="A89" s="173"/>
      <c r="B89" s="175"/>
      <c r="C89" s="292"/>
      <c r="D89" s="291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72"/>
    </row>
    <row r="90" spans="1:17" ht="15" customHeight="1">
      <c r="A90" s="363" t="s">
        <v>2</v>
      </c>
      <c r="B90" s="363"/>
      <c r="C90" s="326">
        <v>76.12</v>
      </c>
      <c r="D90" s="314">
        <v>55.1</v>
      </c>
      <c r="E90" s="34">
        <v>38.66329625884732</v>
      </c>
      <c r="F90" s="34">
        <v>56.67476732161324</v>
      </c>
      <c r="G90" s="34">
        <v>38.733492822966504</v>
      </c>
      <c r="H90" s="34">
        <v>52.728083989501314</v>
      </c>
      <c r="I90" s="34">
        <v>58.555770720371804</v>
      </c>
      <c r="J90" s="34">
        <v>55.899243466299865</v>
      </c>
      <c r="K90" s="34">
        <v>56.5192706174886</v>
      </c>
      <c r="L90" s="34">
        <v>58.778174400815914</v>
      </c>
      <c r="M90" s="34">
        <v>37.00203134068485</v>
      </c>
      <c r="N90" s="34">
        <f>N105/N32</f>
        <v>89.66821705426356</v>
      </c>
      <c r="O90" s="34">
        <v>80.833831440526</v>
      </c>
      <c r="P90" s="34" t="e">
        <v>#DIV/0!</v>
      </c>
      <c r="Q90" s="373"/>
    </row>
    <row r="91" spans="1:17" ht="1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64"/>
      <c r="O91" s="64"/>
      <c r="P91" s="64"/>
      <c r="Q91" s="199"/>
    </row>
    <row r="92" spans="1:17" ht="15" customHeight="1">
      <c r="A92" s="219" t="s">
        <v>3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1"/>
      <c r="O92" s="221"/>
      <c r="P92" s="221"/>
      <c r="Q92" s="199"/>
    </row>
    <row r="93" spans="1:17" ht="15" customHeight="1">
      <c r="A93" s="364" t="s">
        <v>0</v>
      </c>
      <c r="B93" s="365" t="s">
        <v>13</v>
      </c>
      <c r="C93" s="222" t="s">
        <v>20</v>
      </c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4"/>
      <c r="O93" s="224"/>
      <c r="P93" s="224"/>
      <c r="Q93" s="184"/>
    </row>
    <row r="94" spans="1:17" ht="15" customHeight="1">
      <c r="A94" s="363"/>
      <c r="B94" s="366"/>
      <c r="C94" s="285">
        <v>2007</v>
      </c>
      <c r="D94" s="285">
        <v>2008</v>
      </c>
      <c r="E94" s="285">
        <v>2009</v>
      </c>
      <c r="F94" s="285">
        <v>2010</v>
      </c>
      <c r="G94" s="285">
        <v>2011</v>
      </c>
      <c r="H94" s="285">
        <v>2012</v>
      </c>
      <c r="I94" s="285">
        <v>2013</v>
      </c>
      <c r="J94" s="285">
        <v>2014</v>
      </c>
      <c r="K94" s="285">
        <v>2015</v>
      </c>
      <c r="L94" s="285">
        <v>2016</v>
      </c>
      <c r="M94" s="285">
        <v>2017</v>
      </c>
      <c r="N94" s="286">
        <v>2018</v>
      </c>
      <c r="O94" s="285">
        <v>2019</v>
      </c>
      <c r="P94" s="285">
        <v>2020</v>
      </c>
      <c r="Q94" s="184"/>
    </row>
    <row r="95" spans="1:17" ht="15" customHeight="1">
      <c r="A95" s="173">
        <v>1</v>
      </c>
      <c r="B95" s="174" t="s">
        <v>78</v>
      </c>
      <c r="C95" s="293">
        <v>36726.48</v>
      </c>
      <c r="D95" s="293">
        <v>58926</v>
      </c>
      <c r="E95" s="25">
        <v>34228</v>
      </c>
      <c r="F95" s="25">
        <v>36665</v>
      </c>
      <c r="G95" s="25">
        <v>11747</v>
      </c>
      <c r="H95" s="25">
        <v>31297</v>
      </c>
      <c r="I95" s="25">
        <v>29020</v>
      </c>
      <c r="J95" s="25">
        <v>20653</v>
      </c>
      <c r="K95" s="25">
        <v>20122</v>
      </c>
      <c r="L95" s="25">
        <v>15650</v>
      </c>
      <c r="M95" s="25">
        <v>14380</v>
      </c>
      <c r="N95" s="25">
        <f>'[1]LISTE CEKANJA  TAB 38 GOD 2018'!F24</f>
        <v>11112</v>
      </c>
      <c r="O95" s="25">
        <v>11064</v>
      </c>
      <c r="P95" s="25"/>
      <c r="Q95" s="184"/>
    </row>
    <row r="96" spans="1:17" ht="15" customHeight="1">
      <c r="A96" s="173">
        <v>2</v>
      </c>
      <c r="B96" s="175" t="s">
        <v>79</v>
      </c>
      <c r="C96" s="274">
        <v>0</v>
      </c>
      <c r="D96" s="274">
        <v>0</v>
      </c>
      <c r="E96" s="25">
        <v>711</v>
      </c>
      <c r="F96" s="25">
        <v>1696</v>
      </c>
      <c r="G96" s="25">
        <v>4215</v>
      </c>
      <c r="H96" s="25">
        <v>7388</v>
      </c>
      <c r="I96" s="25">
        <v>9668</v>
      </c>
      <c r="J96" s="25">
        <v>29605</v>
      </c>
      <c r="K96" s="25">
        <v>3147</v>
      </c>
      <c r="L96" s="25">
        <v>1565</v>
      </c>
      <c r="M96" s="25">
        <v>20083</v>
      </c>
      <c r="N96" s="25">
        <f>'[1]LISTE CEKANJA  TAB 38 GOD 2018'!F25</f>
        <v>1467</v>
      </c>
      <c r="O96" s="25">
        <v>2105</v>
      </c>
      <c r="P96" s="25"/>
      <c r="Q96" s="185"/>
    </row>
    <row r="97" spans="1:17" ht="15" customHeight="1">
      <c r="A97" s="173">
        <v>3</v>
      </c>
      <c r="B97" s="175" t="s">
        <v>80</v>
      </c>
      <c r="C97" s="274">
        <v>4467.85</v>
      </c>
      <c r="D97" s="274">
        <v>8542.5</v>
      </c>
      <c r="E97" s="25">
        <v>15770</v>
      </c>
      <c r="F97" s="25">
        <v>19608</v>
      </c>
      <c r="G97" s="25">
        <v>17189</v>
      </c>
      <c r="H97" s="25">
        <v>1199</v>
      </c>
      <c r="I97" s="25">
        <v>14885</v>
      </c>
      <c r="J97" s="25">
        <v>11226</v>
      </c>
      <c r="K97" s="25">
        <v>6042</v>
      </c>
      <c r="L97" s="25">
        <v>3514</v>
      </c>
      <c r="M97" s="25">
        <v>1469</v>
      </c>
      <c r="N97" s="25">
        <f>'[1]LISTE CEKANJA  TAB 38 GOD 2018'!F26</f>
        <v>2975</v>
      </c>
      <c r="O97" s="25">
        <v>2975</v>
      </c>
      <c r="P97" s="25"/>
      <c r="Q97" s="201"/>
    </row>
    <row r="98" spans="1:17" ht="15" customHeight="1">
      <c r="A98" s="173">
        <v>4</v>
      </c>
      <c r="B98" s="174" t="s">
        <v>81</v>
      </c>
      <c r="C98" s="274">
        <v>0</v>
      </c>
      <c r="D98" s="274">
        <v>0</v>
      </c>
      <c r="E98" s="25">
        <v>1316</v>
      </c>
      <c r="F98" s="25">
        <v>989</v>
      </c>
      <c r="G98" s="25">
        <v>5164</v>
      </c>
      <c r="H98" s="25">
        <v>3043</v>
      </c>
      <c r="I98" s="25">
        <v>4691</v>
      </c>
      <c r="J98" s="25">
        <v>3365</v>
      </c>
      <c r="K98" s="25">
        <v>5063</v>
      </c>
      <c r="L98" s="25">
        <v>8584</v>
      </c>
      <c r="M98" s="25">
        <v>2301</v>
      </c>
      <c r="N98" s="25">
        <f>'[1]LISTE CEKANJA  TAB 38 GOD 2018'!F27</f>
        <v>5511</v>
      </c>
      <c r="O98" s="25">
        <v>2786</v>
      </c>
      <c r="P98" s="25"/>
      <c r="Q98" s="184"/>
    </row>
    <row r="99" spans="1:17" ht="15" customHeight="1">
      <c r="A99" s="173">
        <v>5</v>
      </c>
      <c r="B99" s="174" t="s">
        <v>82</v>
      </c>
      <c r="C99" s="274">
        <v>0</v>
      </c>
      <c r="D99" s="274">
        <v>0</v>
      </c>
      <c r="E99" s="25">
        <v>24451</v>
      </c>
      <c r="F99" s="25">
        <v>50651</v>
      </c>
      <c r="G99" s="25">
        <v>42638</v>
      </c>
      <c r="H99" s="25">
        <v>57520</v>
      </c>
      <c r="I99" s="25">
        <v>92927</v>
      </c>
      <c r="J99" s="25">
        <v>97706</v>
      </c>
      <c r="K99" s="25">
        <v>102007</v>
      </c>
      <c r="L99" s="25">
        <v>85951</v>
      </c>
      <c r="M99" s="25">
        <v>89276</v>
      </c>
      <c r="N99" s="25">
        <f>'[1]LISTE CEKANJA  TAB 38 GOD 2018'!F28</f>
        <v>94067</v>
      </c>
      <c r="O99" s="25">
        <v>115705</v>
      </c>
      <c r="P99" s="25"/>
      <c r="Q99" s="184"/>
    </row>
    <row r="100" spans="1:17" ht="15" customHeight="1">
      <c r="A100" s="173">
        <v>6</v>
      </c>
      <c r="B100" s="175" t="s">
        <v>76</v>
      </c>
      <c r="C100" s="274">
        <v>0</v>
      </c>
      <c r="D100" s="274">
        <v>0</v>
      </c>
      <c r="E100" s="295"/>
      <c r="F100" s="295"/>
      <c r="G100" s="295"/>
      <c r="H100" s="294"/>
      <c r="I100" s="294"/>
      <c r="J100" s="295"/>
      <c r="K100" s="295"/>
      <c r="L100" s="294"/>
      <c r="M100" s="294"/>
      <c r="N100" s="25">
        <f>'[1]LISTE CEKANJA  TAB 38 GOD 2018'!F29</f>
        <v>540</v>
      </c>
      <c r="O100" s="25">
        <v>600</v>
      </c>
      <c r="P100" s="25"/>
      <c r="Q100" s="184"/>
    </row>
    <row r="101" spans="1:17" ht="24.75" customHeight="1">
      <c r="A101" s="173">
        <v>7</v>
      </c>
      <c r="B101" s="174"/>
      <c r="C101" s="274"/>
      <c r="D101" s="274"/>
      <c r="E101" s="296"/>
      <c r="F101" s="294"/>
      <c r="G101" s="294"/>
      <c r="H101" s="294"/>
      <c r="I101" s="294"/>
      <c r="J101" s="294"/>
      <c r="K101" s="294"/>
      <c r="L101" s="294"/>
      <c r="M101" s="294"/>
      <c r="N101" s="25"/>
      <c r="O101" s="25"/>
      <c r="P101" s="25"/>
      <c r="Q101" s="184"/>
    </row>
    <row r="102" spans="1:17" ht="15" customHeight="1">
      <c r="A102" s="173">
        <v>8</v>
      </c>
      <c r="B102" s="174"/>
      <c r="C102" s="274"/>
      <c r="D102" s="274"/>
      <c r="E102" s="295"/>
      <c r="F102" s="295"/>
      <c r="G102" s="295"/>
      <c r="H102" s="294"/>
      <c r="I102" s="294"/>
      <c r="J102" s="295"/>
      <c r="K102" s="295"/>
      <c r="L102" s="294"/>
      <c r="M102" s="294"/>
      <c r="N102" s="25"/>
      <c r="O102" s="25"/>
      <c r="P102" s="25"/>
      <c r="Q102" s="199"/>
    </row>
    <row r="103" spans="1:17" ht="15" customHeight="1">
      <c r="A103" s="173">
        <v>9</v>
      </c>
      <c r="B103" s="175"/>
      <c r="C103" s="274"/>
      <c r="D103" s="274"/>
      <c r="E103" s="295"/>
      <c r="F103" s="295"/>
      <c r="G103" s="295"/>
      <c r="H103" s="294"/>
      <c r="I103" s="294"/>
      <c r="J103" s="295"/>
      <c r="K103" s="295"/>
      <c r="L103" s="294"/>
      <c r="M103" s="294"/>
      <c r="N103" s="25"/>
      <c r="O103" s="25"/>
      <c r="P103" s="25"/>
      <c r="Q103" s="199"/>
    </row>
    <row r="104" spans="1:17" ht="15" customHeight="1">
      <c r="A104" s="173">
        <v>10</v>
      </c>
      <c r="B104" s="175"/>
      <c r="C104" s="274"/>
      <c r="D104" s="274"/>
      <c r="E104" s="294"/>
      <c r="F104" s="295"/>
      <c r="G104" s="295"/>
      <c r="H104" s="294"/>
      <c r="I104" s="294"/>
      <c r="J104" s="295"/>
      <c r="K104" s="295"/>
      <c r="L104" s="294"/>
      <c r="M104" s="294"/>
      <c r="N104" s="25"/>
      <c r="O104" s="25"/>
      <c r="P104" s="25"/>
      <c r="Q104" s="184"/>
    </row>
    <row r="105" spans="1:17" ht="15" customHeight="1">
      <c r="A105" s="363" t="s">
        <v>2</v>
      </c>
      <c r="B105" s="363"/>
      <c r="C105" s="25">
        <v>41194.33</v>
      </c>
      <c r="D105" s="25">
        <v>67468.5</v>
      </c>
      <c r="E105" s="25">
        <v>76476</v>
      </c>
      <c r="F105" s="25">
        <v>109609</v>
      </c>
      <c r="G105" s="25">
        <v>80953</v>
      </c>
      <c r="H105" s="25">
        <v>100447</v>
      </c>
      <c r="I105" s="25">
        <v>151191</v>
      </c>
      <c r="J105" s="25">
        <v>162555</v>
      </c>
      <c r="K105" s="25">
        <v>136381</v>
      </c>
      <c r="L105" s="25">
        <v>115264</v>
      </c>
      <c r="M105" s="25">
        <v>127509</v>
      </c>
      <c r="N105" s="25">
        <f>SUM(N95:N104)</f>
        <v>115672</v>
      </c>
      <c r="O105" s="25">
        <v>135235</v>
      </c>
      <c r="P105" s="25">
        <v>0</v>
      </c>
      <c r="Q105" s="184"/>
    </row>
    <row r="106" spans="1:16" ht="15" customHeight="1">
      <c r="A106" s="19"/>
      <c r="B106" s="19"/>
      <c r="C106" s="20"/>
      <c r="D106" s="20"/>
      <c r="E106" s="20"/>
      <c r="F106" s="20"/>
      <c r="G106" s="20"/>
      <c r="H106" s="20"/>
      <c r="I106" s="21"/>
      <c r="J106" s="21"/>
      <c r="K106" s="21"/>
      <c r="L106" s="21"/>
      <c r="M106" s="12"/>
      <c r="N106" s="12"/>
      <c r="O106" s="12"/>
      <c r="P106" s="12"/>
    </row>
    <row r="107" spans="1:16" ht="15" customHeight="1">
      <c r="A107" s="19"/>
      <c r="B107" s="19"/>
      <c r="C107" s="20"/>
      <c r="D107" s="20"/>
      <c r="E107" s="20"/>
      <c r="F107" s="20"/>
      <c r="G107" s="20"/>
      <c r="H107" s="20"/>
      <c r="I107" s="21"/>
      <c r="J107" s="21"/>
      <c r="K107" s="21"/>
      <c r="L107" s="21"/>
      <c r="M107" s="12"/>
      <c r="N107" s="12"/>
      <c r="O107" s="12"/>
      <c r="P107" s="12"/>
    </row>
    <row r="108" spans="1:16" ht="15" customHeight="1">
      <c r="A108" s="19"/>
      <c r="B108" s="19"/>
      <c r="C108" s="20"/>
      <c r="D108" s="20"/>
      <c r="E108" s="20"/>
      <c r="F108" s="20"/>
      <c r="G108" s="20"/>
      <c r="H108" s="20"/>
      <c r="I108" s="21"/>
      <c r="J108" s="21"/>
      <c r="K108" s="21"/>
      <c r="L108" s="21"/>
      <c r="M108" s="12"/>
      <c r="N108" s="12"/>
      <c r="O108" s="12"/>
      <c r="P108" s="12"/>
    </row>
    <row r="109" spans="1:17" ht="15" customHeight="1">
      <c r="A109" s="367" t="s">
        <v>15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214"/>
      <c r="Q109" s="27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31">
    <mergeCell ref="Q63:Q67"/>
    <mergeCell ref="Q69:Q72"/>
    <mergeCell ref="Q74:Q78"/>
    <mergeCell ref="Q80:Q82"/>
    <mergeCell ref="Q84:Q87"/>
    <mergeCell ref="Q88:Q90"/>
    <mergeCell ref="A17:B17"/>
    <mergeCell ref="A20:A21"/>
    <mergeCell ref="B20:B21"/>
    <mergeCell ref="A32:B32"/>
    <mergeCell ref="I1:K1"/>
    <mergeCell ref="L1:O1"/>
    <mergeCell ref="A5:A6"/>
    <mergeCell ref="B5:B6"/>
    <mergeCell ref="B50:B51"/>
    <mergeCell ref="A62:B62"/>
    <mergeCell ref="A65:A66"/>
    <mergeCell ref="B65:B66"/>
    <mergeCell ref="A35:A36"/>
    <mergeCell ref="B35:B36"/>
    <mergeCell ref="A47:B47"/>
    <mergeCell ref="A105:B105"/>
    <mergeCell ref="A109:O109"/>
    <mergeCell ref="A90:B90"/>
    <mergeCell ref="A93:A94"/>
    <mergeCell ref="B93:B94"/>
    <mergeCell ref="A2:P2"/>
    <mergeCell ref="A77:B77"/>
    <mergeCell ref="A80:A81"/>
    <mergeCell ref="B80:B81"/>
    <mergeCell ref="A50:A5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B82">
      <selection activeCell="J101" sqref="J101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 customHeight="1">
      <c r="A2" s="368" t="s">
        <v>171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216"/>
      <c r="P3" s="216" t="s">
        <v>25</v>
      </c>
    </row>
    <row r="4" spans="1:16" ht="15" customHeight="1">
      <c r="A4" s="219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43">
        <v>2007</v>
      </c>
      <c r="D6" s="143">
        <v>2008</v>
      </c>
      <c r="E6" s="143">
        <v>2009</v>
      </c>
      <c r="F6" s="143">
        <v>2010</v>
      </c>
      <c r="G6" s="143">
        <v>2011</v>
      </c>
      <c r="H6" s="143">
        <v>2012</v>
      </c>
      <c r="I6" s="143">
        <v>2013</v>
      </c>
      <c r="J6" s="143">
        <v>2014</v>
      </c>
      <c r="K6" s="143">
        <v>2015</v>
      </c>
      <c r="L6" s="143">
        <v>2016</v>
      </c>
      <c r="M6" s="143">
        <v>2017</v>
      </c>
      <c r="N6" s="286">
        <v>2018</v>
      </c>
      <c r="O6" s="250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>
        <v>3238</v>
      </c>
      <c r="D7" s="24">
        <v>863</v>
      </c>
      <c r="E7" s="24">
        <v>951</v>
      </c>
      <c r="F7" s="24">
        <v>717</v>
      </c>
      <c r="G7" s="24">
        <v>739</v>
      </c>
      <c r="H7" s="24">
        <v>710</v>
      </c>
      <c r="I7" s="24">
        <v>551</v>
      </c>
      <c r="J7" s="24">
        <v>638</v>
      </c>
      <c r="K7" s="24">
        <v>451</v>
      </c>
      <c r="L7" s="24">
        <v>653</v>
      </c>
      <c r="M7" s="24">
        <v>427</v>
      </c>
      <c r="N7" s="288">
        <f>'[1]LISTE CEKANJA  TAB 38 GOD 2018'!C43</f>
        <v>192</v>
      </c>
      <c r="O7" s="288">
        <v>407</v>
      </c>
      <c r="P7" s="288">
        <v>863</v>
      </c>
    </row>
    <row r="8" spans="1:16" ht="15" customHeight="1">
      <c r="A8" s="154">
        <v>2</v>
      </c>
      <c r="B8" s="159" t="s">
        <v>79</v>
      </c>
      <c r="C8" s="23"/>
      <c r="D8" s="24"/>
      <c r="E8" s="41">
        <v>51</v>
      </c>
      <c r="F8" s="41">
        <v>5</v>
      </c>
      <c r="G8" s="41"/>
      <c r="H8" s="41"/>
      <c r="I8" s="41"/>
      <c r="J8" s="41">
        <v>194</v>
      </c>
      <c r="K8" s="41">
        <v>294</v>
      </c>
      <c r="L8" s="41">
        <v>224</v>
      </c>
      <c r="M8" s="24">
        <v>11</v>
      </c>
      <c r="N8" s="288">
        <f>'[1]LISTE CEKANJA  TAB 38 GOD 2018'!C44</f>
        <v>392</v>
      </c>
      <c r="O8" s="288">
        <v>180</v>
      </c>
      <c r="P8" s="288">
        <v>97</v>
      </c>
    </row>
    <row r="9" spans="1:16" ht="15" customHeight="1">
      <c r="A9" s="154">
        <v>3</v>
      </c>
      <c r="B9" s="159" t="s">
        <v>80</v>
      </c>
      <c r="C9" s="23">
        <v>700</v>
      </c>
      <c r="D9" s="24">
        <v>961</v>
      </c>
      <c r="E9" s="41">
        <v>1095</v>
      </c>
      <c r="F9" s="41">
        <v>1347</v>
      </c>
      <c r="G9" s="41">
        <v>96</v>
      </c>
      <c r="H9" s="41">
        <v>132</v>
      </c>
      <c r="I9" s="41">
        <v>96</v>
      </c>
      <c r="J9" s="41">
        <v>71</v>
      </c>
      <c r="K9" s="41">
        <v>135</v>
      </c>
      <c r="L9" s="41">
        <v>204</v>
      </c>
      <c r="M9" s="24">
        <v>584</v>
      </c>
      <c r="N9" s="288">
        <f>'[1]LISTE CEKANJA  TAB 38 GOD 2018'!C45</f>
        <v>141</v>
      </c>
      <c r="O9" s="288">
        <v>90</v>
      </c>
      <c r="P9" s="288">
        <v>66</v>
      </c>
    </row>
    <row r="10" spans="1:16" ht="15" customHeight="1">
      <c r="A10" s="154">
        <v>4</v>
      </c>
      <c r="B10" s="155" t="s">
        <v>81</v>
      </c>
      <c r="C10" s="23"/>
      <c r="D10" s="24"/>
      <c r="E10" s="41">
        <v>95</v>
      </c>
      <c r="F10" s="41">
        <v>23</v>
      </c>
      <c r="G10" s="41">
        <v>3</v>
      </c>
      <c r="H10" s="41">
        <v>3</v>
      </c>
      <c r="I10" s="41">
        <v>49</v>
      </c>
      <c r="J10" s="41">
        <v>48</v>
      </c>
      <c r="K10" s="41">
        <v>115</v>
      </c>
      <c r="L10" s="41">
        <v>48</v>
      </c>
      <c r="M10" s="24">
        <v>62</v>
      </c>
      <c r="N10" s="288">
        <f>'[1]LISTE CEKANJA  TAB 38 GOD 2018'!C46</f>
        <v>2</v>
      </c>
      <c r="O10" s="288">
        <v>34</v>
      </c>
      <c r="P10" s="288">
        <v>4</v>
      </c>
    </row>
    <row r="11" spans="1:16" ht="15" customHeight="1">
      <c r="A11" s="154">
        <v>5</v>
      </c>
      <c r="B11" s="155" t="s">
        <v>82</v>
      </c>
      <c r="C11" s="23">
        <v>3189</v>
      </c>
      <c r="D11" s="24">
        <v>387</v>
      </c>
      <c r="E11" s="24">
        <v>418</v>
      </c>
      <c r="F11" s="24">
        <v>266</v>
      </c>
      <c r="G11" s="24">
        <v>473</v>
      </c>
      <c r="H11" s="24">
        <v>143</v>
      </c>
      <c r="I11" s="24">
        <v>198</v>
      </c>
      <c r="J11" s="24">
        <v>254</v>
      </c>
      <c r="K11" s="24">
        <v>178</v>
      </c>
      <c r="L11" s="24">
        <v>410</v>
      </c>
      <c r="M11" s="24">
        <v>659</v>
      </c>
      <c r="N11" s="288">
        <f>'[1]LISTE CEKANJA  TAB 38 GOD 2018'!C47</f>
        <v>593</v>
      </c>
      <c r="O11" s="288">
        <v>273</v>
      </c>
      <c r="P11" s="288">
        <v>816</v>
      </c>
    </row>
    <row r="12" spans="1:16" ht="15" customHeight="1">
      <c r="A12" s="154">
        <v>6</v>
      </c>
      <c r="B12" s="159" t="s">
        <v>76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>
        <v>1</v>
      </c>
      <c r="N12" s="288">
        <f>'[1]LISTE CEKANJA  TAB 38 GOD 2018'!C48</f>
        <v>17</v>
      </c>
      <c r="O12" s="288">
        <v>6</v>
      </c>
      <c r="P12" s="288">
        <v>7</v>
      </c>
    </row>
    <row r="13" spans="1:17" ht="24.75" customHeight="1">
      <c r="A13" s="154">
        <v>7</v>
      </c>
      <c r="B13" s="155" t="s">
        <v>77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88"/>
      <c r="O13" s="288"/>
      <c r="P13" s="288"/>
      <c r="Q13" s="167"/>
    </row>
    <row r="14" spans="1:16" ht="15" customHeight="1">
      <c r="A14" s="154">
        <v>9</v>
      </c>
      <c r="B14" s="164" t="s">
        <v>183</v>
      </c>
      <c r="C14" s="161"/>
      <c r="D14" s="161"/>
      <c r="E14" s="161"/>
      <c r="F14" s="161"/>
      <c r="G14" s="161"/>
      <c r="H14" s="161"/>
      <c r="I14" s="163"/>
      <c r="J14" s="158"/>
      <c r="K14" s="163"/>
      <c r="L14" s="158"/>
      <c r="M14" s="163"/>
      <c r="N14" s="288"/>
      <c r="O14" s="288">
        <v>13</v>
      </c>
      <c r="P14" s="288">
        <v>40</v>
      </c>
    </row>
    <row r="15" spans="1:16" ht="15" customHeight="1">
      <c r="A15" s="154">
        <v>10</v>
      </c>
      <c r="B15" s="165"/>
      <c r="C15" s="156"/>
      <c r="D15" s="156"/>
      <c r="E15" s="156"/>
      <c r="F15" s="156"/>
      <c r="G15" s="161"/>
      <c r="H15" s="161"/>
      <c r="I15" s="163"/>
      <c r="J15" s="158"/>
      <c r="K15" s="163"/>
      <c r="L15" s="158"/>
      <c r="M15" s="163"/>
      <c r="N15" s="288"/>
      <c r="O15" s="288"/>
      <c r="P15" s="288"/>
    </row>
    <row r="16" spans="1:16" ht="15" customHeight="1">
      <c r="A16" s="369" t="s">
        <v>67</v>
      </c>
      <c r="B16" s="369"/>
      <c r="C16" s="166">
        <v>7127</v>
      </c>
      <c r="D16" s="166">
        <v>2211</v>
      </c>
      <c r="E16" s="166">
        <v>2610</v>
      </c>
      <c r="F16" s="166">
        <v>2358</v>
      </c>
      <c r="G16" s="166">
        <v>1311</v>
      </c>
      <c r="H16" s="166">
        <v>988</v>
      </c>
      <c r="I16" s="166">
        <v>894</v>
      </c>
      <c r="J16" s="166">
        <v>1205</v>
      </c>
      <c r="K16" s="166">
        <v>1173</v>
      </c>
      <c r="L16" s="166">
        <v>1539</v>
      </c>
      <c r="M16" s="166">
        <v>1744</v>
      </c>
      <c r="N16" s="166">
        <f>SUM(N7:N15)</f>
        <v>1337</v>
      </c>
      <c r="O16" s="166">
        <v>1003</v>
      </c>
      <c r="P16" s="166">
        <v>1893</v>
      </c>
    </row>
    <row r="17" spans="1:16" ht="15" customHeight="1">
      <c r="A17" s="170"/>
      <c r="B17" s="171"/>
      <c r="C17" s="168"/>
      <c r="D17" s="168"/>
      <c r="E17" s="168"/>
      <c r="F17" s="168"/>
      <c r="G17" s="168"/>
      <c r="H17" s="168"/>
      <c r="I17" s="169"/>
      <c r="J17" s="169"/>
      <c r="K17" s="169"/>
      <c r="L17" s="169"/>
      <c r="M17" s="169"/>
      <c r="N17" s="172"/>
      <c r="O17" s="172"/>
      <c r="P17" s="172"/>
    </row>
    <row r="18" spans="1:16" ht="15" customHeight="1">
      <c r="A18" s="219" t="s">
        <v>4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1"/>
      <c r="O18" s="221"/>
      <c r="P18" s="221"/>
    </row>
    <row r="19" spans="1:16" ht="15" customHeight="1">
      <c r="A19" s="363" t="s">
        <v>0</v>
      </c>
      <c r="B19" s="366" t="s">
        <v>13</v>
      </c>
      <c r="C19" s="222" t="s">
        <v>11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224"/>
      <c r="P19" s="224"/>
    </row>
    <row r="20" spans="1:16" ht="15" customHeight="1">
      <c r="A20" s="363"/>
      <c r="B20" s="366"/>
      <c r="C20" s="144">
        <v>2007</v>
      </c>
      <c r="D20" s="144">
        <v>2008</v>
      </c>
      <c r="E20" s="144">
        <v>2009</v>
      </c>
      <c r="F20" s="144">
        <v>2010</v>
      </c>
      <c r="G20" s="144">
        <v>2011</v>
      </c>
      <c r="H20" s="144">
        <v>2012</v>
      </c>
      <c r="I20" s="144">
        <v>2013</v>
      </c>
      <c r="J20" s="144">
        <v>2014</v>
      </c>
      <c r="K20" s="144">
        <v>2015</v>
      </c>
      <c r="L20" s="144">
        <v>2016</v>
      </c>
      <c r="M20" s="143">
        <v>2017</v>
      </c>
      <c r="N20" s="286">
        <v>2018</v>
      </c>
      <c r="O20" s="250">
        <v>2019</v>
      </c>
      <c r="P20" s="250">
        <v>2020</v>
      </c>
    </row>
    <row r="21" spans="1:16" ht="15" customHeight="1">
      <c r="A21" s="154">
        <v>1</v>
      </c>
      <c r="B21" s="155" t="s">
        <v>78</v>
      </c>
      <c r="C21" s="23">
        <v>1173</v>
      </c>
      <c r="D21" s="24">
        <v>2263</v>
      </c>
      <c r="E21" s="24">
        <v>2466</v>
      </c>
      <c r="F21" s="24">
        <v>2387</v>
      </c>
      <c r="G21" s="24">
        <v>940</v>
      </c>
      <c r="H21" s="24">
        <v>1663</v>
      </c>
      <c r="I21" s="24">
        <v>1648</v>
      </c>
      <c r="J21" s="24">
        <v>1528</v>
      </c>
      <c r="K21" s="24">
        <v>1796</v>
      </c>
      <c r="L21" s="24">
        <v>1842</v>
      </c>
      <c r="M21" s="24">
        <v>1582</v>
      </c>
      <c r="N21" s="288">
        <f>'[1]LISTE CEKANJA  TAB 38 GOD 2018'!D43</f>
        <v>1681</v>
      </c>
      <c r="O21" s="288">
        <v>1780</v>
      </c>
      <c r="P21" s="288">
        <v>1049</v>
      </c>
    </row>
    <row r="22" spans="1:16" ht="15" customHeight="1">
      <c r="A22" s="154">
        <v>2</v>
      </c>
      <c r="B22" s="159" t="s">
        <v>79</v>
      </c>
      <c r="C22" s="38"/>
      <c r="D22" s="24"/>
      <c r="E22" s="41">
        <v>333</v>
      </c>
      <c r="F22" s="41">
        <v>573</v>
      </c>
      <c r="G22" s="41">
        <v>1023</v>
      </c>
      <c r="H22" s="41">
        <v>1307</v>
      </c>
      <c r="I22" s="41">
        <v>2023</v>
      </c>
      <c r="J22" s="41">
        <v>2580</v>
      </c>
      <c r="K22" s="41">
        <v>1944</v>
      </c>
      <c r="L22" s="41">
        <v>2634</v>
      </c>
      <c r="M22" s="24">
        <v>1057</v>
      </c>
      <c r="N22" s="288">
        <f>'[1]LISTE CEKANJA  TAB 38 GOD 2018'!D44</f>
        <v>801</v>
      </c>
      <c r="O22" s="288">
        <v>728</v>
      </c>
      <c r="P22" s="288">
        <v>202</v>
      </c>
    </row>
    <row r="23" spans="1:16" ht="15" customHeight="1">
      <c r="A23" s="154">
        <v>3</v>
      </c>
      <c r="B23" s="159" t="s">
        <v>80</v>
      </c>
      <c r="C23" s="23">
        <v>449</v>
      </c>
      <c r="D23" s="24">
        <v>848</v>
      </c>
      <c r="E23" s="41">
        <v>876</v>
      </c>
      <c r="F23" s="41">
        <v>1181</v>
      </c>
      <c r="G23" s="41">
        <v>702</v>
      </c>
      <c r="H23" s="41">
        <v>1086</v>
      </c>
      <c r="I23" s="41">
        <v>921</v>
      </c>
      <c r="J23" s="41">
        <v>437</v>
      </c>
      <c r="K23" s="41">
        <v>464</v>
      </c>
      <c r="L23" s="41">
        <v>353</v>
      </c>
      <c r="M23" s="24">
        <v>724</v>
      </c>
      <c r="N23" s="288">
        <f>'[1]LISTE CEKANJA  TAB 38 GOD 2018'!D45</f>
        <v>659</v>
      </c>
      <c r="O23" s="288">
        <v>588</v>
      </c>
      <c r="P23" s="288">
        <v>212</v>
      </c>
    </row>
    <row r="24" spans="1:16" ht="15" customHeight="1">
      <c r="A24" s="154">
        <v>4</v>
      </c>
      <c r="B24" s="155" t="s">
        <v>81</v>
      </c>
      <c r="C24" s="38"/>
      <c r="D24" s="24"/>
      <c r="E24" s="41">
        <v>937</v>
      </c>
      <c r="F24" s="41">
        <v>457</v>
      </c>
      <c r="G24" s="41">
        <v>573</v>
      </c>
      <c r="H24" s="41">
        <v>1029</v>
      </c>
      <c r="I24" s="41">
        <v>661</v>
      </c>
      <c r="J24" s="41">
        <v>524</v>
      </c>
      <c r="K24" s="41">
        <v>489</v>
      </c>
      <c r="L24" s="41">
        <v>462</v>
      </c>
      <c r="M24" s="24">
        <v>77</v>
      </c>
      <c r="N24" s="288">
        <f>'[1]LISTE CEKANJA  TAB 38 GOD 2018'!D46</f>
        <v>265</v>
      </c>
      <c r="O24" s="288">
        <v>159</v>
      </c>
      <c r="P24" s="288">
        <v>73</v>
      </c>
    </row>
    <row r="25" spans="1:16" ht="15" customHeight="1">
      <c r="A25" s="154">
        <v>5</v>
      </c>
      <c r="B25" s="155" t="s">
        <v>82</v>
      </c>
      <c r="C25" s="23">
        <v>1736</v>
      </c>
      <c r="D25" s="24">
        <v>3107</v>
      </c>
      <c r="E25" s="24">
        <v>3265</v>
      </c>
      <c r="F25" s="24">
        <v>3193</v>
      </c>
      <c r="G25" s="24">
        <v>2756</v>
      </c>
      <c r="H25" s="24">
        <v>2894</v>
      </c>
      <c r="I25" s="24">
        <v>2521</v>
      </c>
      <c r="J25" s="24">
        <v>2462</v>
      </c>
      <c r="K25" s="24">
        <v>2409</v>
      </c>
      <c r="L25" s="24">
        <v>2525</v>
      </c>
      <c r="M25" s="24">
        <v>2736</v>
      </c>
      <c r="N25" s="288">
        <f>'[1]LISTE CEKANJA  TAB 38 GOD 2018'!D47</f>
        <v>1881</v>
      </c>
      <c r="O25" s="288">
        <v>2381</v>
      </c>
      <c r="P25" s="288">
        <v>791</v>
      </c>
    </row>
    <row r="26" spans="1:16" ht="15" customHeight="1">
      <c r="A26" s="154">
        <v>6</v>
      </c>
      <c r="B26" s="159" t="s">
        <v>76</v>
      </c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24"/>
      <c r="N26" s="288">
        <f>'[1]LISTE CEKANJA  TAB 38 GOD 2018'!D48</f>
        <v>53</v>
      </c>
      <c r="O26" s="288">
        <v>66</v>
      </c>
      <c r="P26" s="288">
        <v>66</v>
      </c>
    </row>
    <row r="27" spans="1:16" ht="15" customHeight="1">
      <c r="A27" s="154">
        <v>9</v>
      </c>
      <c r="B27" s="164" t="s">
        <v>183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>
        <f>'[1]LISTE CEKANJA  TAB 38 GOD 2018'!D51</f>
        <v>0</v>
      </c>
      <c r="O27" s="288">
        <v>168</v>
      </c>
      <c r="P27" s="288">
        <v>40</v>
      </c>
    </row>
    <row r="28" spans="1:16" ht="15" customHeight="1">
      <c r="A28" s="154">
        <v>10</v>
      </c>
      <c r="B28" s="165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88"/>
      <c r="O28" s="288"/>
      <c r="P28" s="288"/>
    </row>
    <row r="29" spans="1:16" ht="15" customHeight="1">
      <c r="A29" s="363" t="s">
        <v>2</v>
      </c>
      <c r="B29" s="363"/>
      <c r="C29" s="25">
        <v>3358</v>
      </c>
      <c r="D29" s="25">
        <v>6218</v>
      </c>
      <c r="E29" s="25">
        <v>7877</v>
      </c>
      <c r="F29" s="25">
        <v>7791</v>
      </c>
      <c r="G29" s="25">
        <v>5994</v>
      </c>
      <c r="H29" s="25">
        <v>7979</v>
      </c>
      <c r="I29" s="25">
        <v>7774</v>
      </c>
      <c r="J29" s="25">
        <v>7531</v>
      </c>
      <c r="K29" s="25">
        <v>7102</v>
      </c>
      <c r="L29" s="25">
        <v>7816</v>
      </c>
      <c r="M29" s="25">
        <v>6176</v>
      </c>
      <c r="N29" s="25">
        <f>SUM(N21:N28)</f>
        <v>5340</v>
      </c>
      <c r="O29" s="25">
        <v>5870</v>
      </c>
      <c r="P29" s="25">
        <v>2433</v>
      </c>
    </row>
    <row r="30" spans="1:16" ht="15" customHeight="1">
      <c r="A30" s="15"/>
      <c r="B30" s="16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61"/>
      <c r="N30" s="12"/>
      <c r="O30" s="12"/>
      <c r="P30" s="12"/>
    </row>
    <row r="31" spans="1:16" ht="15" customHeight="1">
      <c r="A31" s="219" t="s">
        <v>4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  <c r="O31" s="221"/>
      <c r="P31" s="221"/>
    </row>
    <row r="32" spans="1:16" ht="15" customHeight="1">
      <c r="A32" s="363" t="s">
        <v>0</v>
      </c>
      <c r="B32" s="366" t="s">
        <v>13</v>
      </c>
      <c r="C32" s="222" t="s">
        <v>12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  <c r="O32" s="224"/>
      <c r="P32" s="224"/>
    </row>
    <row r="33" spans="1:16" ht="15" customHeight="1">
      <c r="A33" s="363"/>
      <c r="B33" s="366"/>
      <c r="C33" s="143">
        <v>2007</v>
      </c>
      <c r="D33" s="143">
        <v>2008</v>
      </c>
      <c r="E33" s="143">
        <v>2009</v>
      </c>
      <c r="F33" s="143">
        <v>2010</v>
      </c>
      <c r="G33" s="143">
        <v>2011</v>
      </c>
      <c r="H33" s="143">
        <v>2012</v>
      </c>
      <c r="I33" s="143">
        <v>2013</v>
      </c>
      <c r="J33" s="143">
        <v>2014</v>
      </c>
      <c r="K33" s="143">
        <v>2015</v>
      </c>
      <c r="L33" s="143">
        <v>2016</v>
      </c>
      <c r="M33" s="143">
        <v>2017</v>
      </c>
      <c r="N33" s="286">
        <v>2018</v>
      </c>
      <c r="O33" s="250">
        <v>2019</v>
      </c>
      <c r="P33" s="250">
        <v>2020</v>
      </c>
    </row>
    <row r="34" spans="1:16" ht="15" customHeight="1">
      <c r="A34" s="154">
        <v>1</v>
      </c>
      <c r="B34" s="155" t="s">
        <v>78</v>
      </c>
      <c r="C34" s="23">
        <v>2133</v>
      </c>
      <c r="D34" s="24">
        <v>4384</v>
      </c>
      <c r="E34" s="24">
        <v>4392</v>
      </c>
      <c r="F34" s="24">
        <v>4401</v>
      </c>
      <c r="G34" s="24">
        <v>1498</v>
      </c>
      <c r="H34" s="24">
        <v>3349</v>
      </c>
      <c r="I34" s="24">
        <v>3886</v>
      </c>
      <c r="J34" s="24">
        <v>4160</v>
      </c>
      <c r="K34" s="24">
        <v>5007</v>
      </c>
      <c r="L34" s="24">
        <v>5077</v>
      </c>
      <c r="M34" s="24">
        <v>4577</v>
      </c>
      <c r="N34" s="288">
        <f>'[1]LISTE CEKANJA  TAB 38 GOD 2018'!E43</f>
        <v>4870</v>
      </c>
      <c r="O34" s="288">
        <v>4896</v>
      </c>
      <c r="P34" s="288">
        <v>2780</v>
      </c>
    </row>
    <row r="35" spans="1:16" ht="15" customHeight="1">
      <c r="A35" s="154">
        <v>2</v>
      </c>
      <c r="B35" s="159" t="s">
        <v>79</v>
      </c>
      <c r="C35" s="38"/>
      <c r="D35" s="24"/>
      <c r="E35" s="41">
        <v>684</v>
      </c>
      <c r="F35" s="41">
        <v>977</v>
      </c>
      <c r="G35" s="41">
        <v>1094</v>
      </c>
      <c r="H35" s="41">
        <v>1522</v>
      </c>
      <c r="I35" s="41">
        <v>2625</v>
      </c>
      <c r="J35" s="41">
        <v>3105</v>
      </c>
      <c r="K35" s="41">
        <v>2910</v>
      </c>
      <c r="L35" s="41">
        <v>3682</v>
      </c>
      <c r="M35" s="24">
        <v>1677</v>
      </c>
      <c r="N35" s="288">
        <f>'[1]LISTE CEKANJA  TAB 38 GOD 2018'!E44</f>
        <v>2096</v>
      </c>
      <c r="O35" s="288">
        <v>1998</v>
      </c>
      <c r="P35" s="288">
        <v>961</v>
      </c>
    </row>
    <row r="36" spans="1:16" ht="15" customHeight="1">
      <c r="A36" s="154">
        <v>3</v>
      </c>
      <c r="B36" s="159" t="s">
        <v>80</v>
      </c>
      <c r="C36" s="23">
        <v>546</v>
      </c>
      <c r="D36" s="24">
        <v>1420</v>
      </c>
      <c r="E36" s="41">
        <v>1779</v>
      </c>
      <c r="F36" s="41">
        <v>2436</v>
      </c>
      <c r="G36" s="41">
        <v>1902</v>
      </c>
      <c r="H36" s="41">
        <v>2382</v>
      </c>
      <c r="I36" s="41">
        <v>2116</v>
      </c>
      <c r="J36" s="41">
        <v>1402</v>
      </c>
      <c r="K36" s="41">
        <v>1301</v>
      </c>
      <c r="L36" s="41">
        <v>1440</v>
      </c>
      <c r="M36" s="24">
        <v>1972</v>
      </c>
      <c r="N36" s="288">
        <f>'[1]LISTE CEKANJA  TAB 38 GOD 2018'!E45</f>
        <v>1348</v>
      </c>
      <c r="O36" s="288">
        <v>1687</v>
      </c>
      <c r="P36" s="288">
        <v>711</v>
      </c>
    </row>
    <row r="37" spans="1:16" ht="15" customHeight="1">
      <c r="A37" s="154">
        <v>4</v>
      </c>
      <c r="B37" s="155" t="s">
        <v>81</v>
      </c>
      <c r="C37" s="38"/>
      <c r="D37" s="24"/>
      <c r="E37" s="41">
        <v>937</v>
      </c>
      <c r="F37" s="41">
        <v>458</v>
      </c>
      <c r="G37" s="41">
        <v>574</v>
      </c>
      <c r="H37" s="41">
        <v>1035</v>
      </c>
      <c r="I37" s="41">
        <v>942</v>
      </c>
      <c r="J37" s="41">
        <v>1336</v>
      </c>
      <c r="K37" s="41">
        <v>1356</v>
      </c>
      <c r="L37" s="41">
        <v>1061</v>
      </c>
      <c r="M37" s="24">
        <v>1084</v>
      </c>
      <c r="N37" s="288">
        <f>'[1]LISTE CEKANJA  TAB 38 GOD 2018'!E46</f>
        <v>918</v>
      </c>
      <c r="O37" s="288">
        <v>1356</v>
      </c>
      <c r="P37" s="288">
        <v>476</v>
      </c>
    </row>
    <row r="38" spans="1:16" ht="15" customHeight="1">
      <c r="A38" s="154">
        <v>5</v>
      </c>
      <c r="B38" s="155" t="s">
        <v>82</v>
      </c>
      <c r="C38" s="23">
        <v>2912</v>
      </c>
      <c r="D38" s="24">
        <v>3107</v>
      </c>
      <c r="E38" s="24">
        <v>3265</v>
      </c>
      <c r="F38" s="24">
        <v>3561</v>
      </c>
      <c r="G38" s="24">
        <v>2756</v>
      </c>
      <c r="H38" s="24">
        <v>2894</v>
      </c>
      <c r="I38" s="24">
        <v>2719</v>
      </c>
      <c r="J38" s="24">
        <v>2462</v>
      </c>
      <c r="K38" s="24">
        <v>2409</v>
      </c>
      <c r="L38" s="24">
        <v>2525</v>
      </c>
      <c r="M38" s="24">
        <v>2736</v>
      </c>
      <c r="N38" s="288">
        <f>'[1]LISTE CEKANJA  TAB 38 GOD 2018'!E47</f>
        <v>2666</v>
      </c>
      <c r="O38" s="288">
        <v>2381</v>
      </c>
      <c r="P38" s="288">
        <v>1871</v>
      </c>
    </row>
    <row r="39" spans="1:16" ht="15" customHeight="1">
      <c r="A39" s="154">
        <v>6</v>
      </c>
      <c r="B39" s="159" t="s">
        <v>76</v>
      </c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288">
        <f>'[1]LISTE CEKANJA  TAB 38 GOD 2018'!E48</f>
        <v>683</v>
      </c>
      <c r="O39" s="288">
        <v>760</v>
      </c>
      <c r="P39" s="288">
        <v>723</v>
      </c>
    </row>
    <row r="40" spans="1:16" ht="15" customHeight="1">
      <c r="A40" s="154">
        <v>9</v>
      </c>
      <c r="B40" s="164" t="s">
        <v>183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>
        <f>'[1]LISTE CEKANJA  TAB 38 GOD 2018'!E51</f>
        <v>0</v>
      </c>
      <c r="O40" s="288">
        <v>1548</v>
      </c>
      <c r="P40" s="288">
        <v>528</v>
      </c>
    </row>
    <row r="41" spans="1:16" ht="15" customHeight="1">
      <c r="A41" s="154">
        <v>10</v>
      </c>
      <c r="B41" s="165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88"/>
      <c r="O41" s="288"/>
      <c r="P41" s="288"/>
    </row>
    <row r="42" spans="1:16" ht="15" customHeight="1">
      <c r="A42" s="363" t="s">
        <v>2</v>
      </c>
      <c r="B42" s="363"/>
      <c r="C42" s="25">
        <v>5591</v>
      </c>
      <c r="D42" s="25">
        <v>8911</v>
      </c>
      <c r="E42" s="25">
        <v>11057</v>
      </c>
      <c r="F42" s="25">
        <v>11833</v>
      </c>
      <c r="G42" s="25">
        <v>7824</v>
      </c>
      <c r="H42" s="25">
        <v>11182</v>
      </c>
      <c r="I42" s="25">
        <v>12288</v>
      </c>
      <c r="J42" s="25">
        <v>12465</v>
      </c>
      <c r="K42" s="25">
        <v>12983</v>
      </c>
      <c r="L42" s="25">
        <v>13785</v>
      </c>
      <c r="M42" s="25">
        <v>12046</v>
      </c>
      <c r="N42" s="25">
        <f>SUM(N34:N41)</f>
        <v>12581</v>
      </c>
      <c r="O42" s="25">
        <v>14626</v>
      </c>
      <c r="P42" s="25">
        <v>8050</v>
      </c>
    </row>
    <row r="43" spans="1:16" ht="15" customHeight="1">
      <c r="A43" s="15"/>
      <c r="B43" s="16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62"/>
      <c r="N43" s="26"/>
      <c r="O43" s="26"/>
      <c r="P43" s="26"/>
    </row>
    <row r="44" spans="1:16" ht="15" customHeight="1">
      <c r="A44" s="219" t="s">
        <v>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1"/>
      <c r="O44" s="221"/>
      <c r="P44" s="221"/>
    </row>
    <row r="45" spans="1:16" ht="15" customHeight="1">
      <c r="A45" s="364" t="s">
        <v>0</v>
      </c>
      <c r="B45" s="365" t="s">
        <v>13</v>
      </c>
      <c r="C45" s="222" t="s">
        <v>8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4"/>
      <c r="O45" s="224"/>
      <c r="P45" s="224"/>
    </row>
    <row r="46" spans="1:16" ht="15" customHeight="1">
      <c r="A46" s="363"/>
      <c r="B46" s="366"/>
      <c r="C46" s="143">
        <v>2007</v>
      </c>
      <c r="D46" s="143">
        <v>2008</v>
      </c>
      <c r="E46" s="143">
        <v>2009</v>
      </c>
      <c r="F46" s="143">
        <v>2010</v>
      </c>
      <c r="G46" s="143">
        <v>2011</v>
      </c>
      <c r="H46" s="143">
        <v>2012</v>
      </c>
      <c r="I46" s="143">
        <v>2013</v>
      </c>
      <c r="J46" s="143">
        <v>2014</v>
      </c>
      <c r="K46" s="143">
        <v>2015</v>
      </c>
      <c r="L46" s="143">
        <v>2016</v>
      </c>
      <c r="M46" s="143">
        <v>2017</v>
      </c>
      <c r="N46" s="286">
        <v>2018</v>
      </c>
      <c r="O46" s="250">
        <v>2019</v>
      </c>
      <c r="P46" s="250">
        <v>2020</v>
      </c>
    </row>
    <row r="47" spans="1:16" ht="15" customHeight="1">
      <c r="A47" s="154">
        <v>1</v>
      </c>
      <c r="B47" s="155" t="s">
        <v>78</v>
      </c>
      <c r="C47" s="23">
        <v>1309</v>
      </c>
      <c r="D47" s="24">
        <v>2746</v>
      </c>
      <c r="E47" s="24">
        <v>3048</v>
      </c>
      <c r="F47" s="24">
        <v>3104</v>
      </c>
      <c r="G47" s="24">
        <v>1291</v>
      </c>
      <c r="H47" s="24">
        <v>2137</v>
      </c>
      <c r="I47" s="24">
        <v>2046</v>
      </c>
      <c r="J47" s="24">
        <v>2118</v>
      </c>
      <c r="K47" s="24">
        <v>2164</v>
      </c>
      <c r="L47" s="24">
        <v>2454</v>
      </c>
      <c r="M47" s="24">
        <v>2086</v>
      </c>
      <c r="N47" s="288">
        <f>'[1]LISTE CEKANJA  TAB 38 GOD 2018'!H43</f>
        <v>2216</v>
      </c>
      <c r="O47" s="288">
        <v>2678</v>
      </c>
      <c r="P47" s="288">
        <v>1750</v>
      </c>
    </row>
    <row r="48" spans="1:16" ht="15" customHeight="1">
      <c r="A48" s="154">
        <v>2</v>
      </c>
      <c r="B48" s="159" t="s">
        <v>79</v>
      </c>
      <c r="C48" s="23"/>
      <c r="D48" s="24"/>
      <c r="E48" s="41">
        <v>384</v>
      </c>
      <c r="F48" s="41">
        <v>578</v>
      </c>
      <c r="G48" s="41">
        <v>1023</v>
      </c>
      <c r="H48" s="41">
        <v>1309</v>
      </c>
      <c r="I48" s="41">
        <v>2023</v>
      </c>
      <c r="J48" s="41">
        <v>2844</v>
      </c>
      <c r="K48" s="41">
        <v>2347</v>
      </c>
      <c r="L48" s="41">
        <v>2222</v>
      </c>
      <c r="M48" s="24">
        <v>1072</v>
      </c>
      <c r="N48" s="288">
        <f>'[1]LISTE CEKANJA  TAB 38 GOD 2018'!H44</f>
        <v>1315</v>
      </c>
      <c r="O48" s="288">
        <v>858</v>
      </c>
      <c r="P48" s="288">
        <v>235</v>
      </c>
    </row>
    <row r="49" spans="1:16" ht="15" customHeight="1">
      <c r="A49" s="154">
        <v>3</v>
      </c>
      <c r="B49" s="159" t="s">
        <v>80</v>
      </c>
      <c r="C49" s="23">
        <v>521</v>
      </c>
      <c r="D49" s="24">
        <v>113</v>
      </c>
      <c r="E49" s="41">
        <v>166</v>
      </c>
      <c r="F49" s="41">
        <v>146</v>
      </c>
      <c r="G49" s="41">
        <v>134</v>
      </c>
      <c r="H49" s="41">
        <v>1379</v>
      </c>
      <c r="I49" s="41">
        <v>1197</v>
      </c>
      <c r="J49" s="41">
        <v>557</v>
      </c>
      <c r="K49" s="41">
        <v>627</v>
      </c>
      <c r="L49" s="41">
        <v>578</v>
      </c>
      <c r="M49" s="24">
        <v>1572</v>
      </c>
      <c r="N49" s="288">
        <f>'[1]LISTE CEKANJA  TAB 38 GOD 2018'!H45</f>
        <v>1022</v>
      </c>
      <c r="O49" s="288">
        <v>102</v>
      </c>
      <c r="P49" s="288">
        <v>221</v>
      </c>
    </row>
    <row r="50" spans="1:16" ht="15" customHeight="1">
      <c r="A50" s="154">
        <v>4</v>
      </c>
      <c r="B50" s="155" t="s">
        <v>81</v>
      </c>
      <c r="C50" s="38"/>
      <c r="D50" s="24"/>
      <c r="E50" s="41">
        <v>1032</v>
      </c>
      <c r="F50" s="41">
        <v>435</v>
      </c>
      <c r="G50" s="41">
        <v>622</v>
      </c>
      <c r="H50" s="41">
        <v>1115</v>
      </c>
      <c r="I50" s="41">
        <v>793</v>
      </c>
      <c r="J50" s="41">
        <v>636</v>
      </c>
      <c r="K50" s="41">
        <v>617</v>
      </c>
      <c r="L50" s="41">
        <v>517</v>
      </c>
      <c r="M50" s="24">
        <v>149</v>
      </c>
      <c r="N50" s="288">
        <f>'[1]LISTE CEKANJA  TAB 38 GOD 2018'!H46</f>
        <v>305</v>
      </c>
      <c r="O50" s="288">
        <v>203</v>
      </c>
      <c r="P50" s="288">
        <v>55</v>
      </c>
    </row>
    <row r="51" spans="1:16" ht="15" customHeight="1">
      <c r="A51" s="154">
        <v>5</v>
      </c>
      <c r="B51" s="155" t="s">
        <v>82</v>
      </c>
      <c r="C51" s="23">
        <v>1768</v>
      </c>
      <c r="D51" s="24">
        <v>3494</v>
      </c>
      <c r="E51" s="24">
        <v>3525</v>
      </c>
      <c r="F51" s="24">
        <v>3295</v>
      </c>
      <c r="G51" s="24">
        <v>3174</v>
      </c>
      <c r="H51" s="24">
        <v>2870</v>
      </c>
      <c r="I51" s="24">
        <v>2775</v>
      </c>
      <c r="J51" s="24">
        <v>2829</v>
      </c>
      <c r="K51" s="24">
        <v>2618</v>
      </c>
      <c r="L51" s="24">
        <v>2874</v>
      </c>
      <c r="M51" s="24">
        <v>3226</v>
      </c>
      <c r="N51" s="288">
        <f>'[1]LISTE CEKANJA  TAB 38 GOD 2018'!H47</f>
        <v>2379</v>
      </c>
      <c r="O51" s="288">
        <v>2330</v>
      </c>
      <c r="P51" s="288">
        <v>1348</v>
      </c>
    </row>
    <row r="52" spans="1:16" ht="15" customHeight="1">
      <c r="A52" s="154">
        <v>6</v>
      </c>
      <c r="B52" s="159" t="s">
        <v>76</v>
      </c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288">
        <f>'[1]LISTE CEKANJA  TAB 38 GOD 2018'!H48</f>
        <v>67</v>
      </c>
      <c r="O52" s="288">
        <v>76</v>
      </c>
      <c r="P52" s="288">
        <v>49</v>
      </c>
    </row>
    <row r="53" spans="1:16" ht="15" customHeight="1">
      <c r="A53" s="154">
        <v>9</v>
      </c>
      <c r="B53" s="164" t="s">
        <v>183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>
        <v>225</v>
      </c>
      <c r="P53" s="288">
        <v>11</v>
      </c>
    </row>
    <row r="54" spans="1:16" ht="15" customHeight="1">
      <c r="A54" s="154">
        <v>10</v>
      </c>
      <c r="B54" s="165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88"/>
      <c r="O54" s="288"/>
      <c r="P54" s="288"/>
    </row>
    <row r="55" spans="1:16" ht="15" customHeight="1">
      <c r="A55" s="363" t="s">
        <v>2</v>
      </c>
      <c r="B55" s="363"/>
      <c r="C55" s="25">
        <v>3598</v>
      </c>
      <c r="D55" s="25">
        <v>6353</v>
      </c>
      <c r="E55" s="25">
        <v>8155</v>
      </c>
      <c r="F55" s="25">
        <v>7558</v>
      </c>
      <c r="G55" s="25">
        <v>6244</v>
      </c>
      <c r="H55" s="25">
        <v>8810</v>
      </c>
      <c r="I55" s="25">
        <v>8834</v>
      </c>
      <c r="J55" s="25">
        <v>8984</v>
      </c>
      <c r="K55" s="25">
        <v>8373</v>
      </c>
      <c r="L55" s="25">
        <v>8645</v>
      </c>
      <c r="M55" s="25">
        <v>8105</v>
      </c>
      <c r="N55" s="25">
        <f>SUM(N47:N54)</f>
        <v>7304</v>
      </c>
      <c r="O55" s="25">
        <v>6472</v>
      </c>
      <c r="P55" s="25">
        <v>3669</v>
      </c>
    </row>
    <row r="56" spans="1:17" ht="15" customHeight="1">
      <c r="A56" s="15"/>
      <c r="B56" s="16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61"/>
      <c r="N56" s="26"/>
      <c r="O56" s="26"/>
      <c r="P56" s="26"/>
      <c r="Q56" s="374" t="s">
        <v>11</v>
      </c>
    </row>
    <row r="57" spans="1:17" ht="15" customHeight="1">
      <c r="A57" s="219" t="s">
        <v>4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1"/>
      <c r="O57" s="221"/>
      <c r="P57" s="221"/>
      <c r="Q57" s="375"/>
    </row>
    <row r="58" spans="1:17" ht="15" customHeight="1">
      <c r="A58" s="364" t="s">
        <v>0</v>
      </c>
      <c r="B58" s="365" t="s">
        <v>13</v>
      </c>
      <c r="C58" s="222" t="s">
        <v>10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O58" s="224"/>
      <c r="P58" s="224"/>
      <c r="Q58" s="375"/>
    </row>
    <row r="59" spans="1:17" ht="15" customHeight="1">
      <c r="A59" s="363"/>
      <c r="B59" s="366"/>
      <c r="C59" s="143">
        <v>2007</v>
      </c>
      <c r="D59" s="143">
        <v>2008</v>
      </c>
      <c r="E59" s="143">
        <v>2009</v>
      </c>
      <c r="F59" s="143">
        <v>2010</v>
      </c>
      <c r="G59" s="143">
        <v>2011</v>
      </c>
      <c r="H59" s="143">
        <v>2012</v>
      </c>
      <c r="I59" s="143">
        <v>2013</v>
      </c>
      <c r="J59" s="143">
        <v>2014</v>
      </c>
      <c r="K59" s="143">
        <v>2015</v>
      </c>
      <c r="L59" s="143">
        <v>2016</v>
      </c>
      <c r="M59" s="143">
        <v>2017</v>
      </c>
      <c r="N59" s="286">
        <v>2018</v>
      </c>
      <c r="O59" s="143">
        <v>2019</v>
      </c>
      <c r="P59" s="215">
        <v>2020</v>
      </c>
      <c r="Q59" s="375"/>
    </row>
    <row r="60" spans="1:17" ht="15" customHeight="1">
      <c r="A60" s="173">
        <v>1</v>
      </c>
      <c r="B60" s="174" t="s">
        <v>78</v>
      </c>
      <c r="C60" s="33">
        <v>54.9929676511955</v>
      </c>
      <c r="D60" s="33">
        <v>51.61952554744526</v>
      </c>
      <c r="E60" s="33">
        <v>56.14754098360656</v>
      </c>
      <c r="F60" s="33">
        <v>54.23767325607817</v>
      </c>
      <c r="G60" s="33">
        <v>62.75033377837116</v>
      </c>
      <c r="H60" s="33">
        <v>49.65661391460137</v>
      </c>
      <c r="I60" s="33">
        <v>42.40864642305713</v>
      </c>
      <c r="J60" s="33">
        <v>36.73076923076923</v>
      </c>
      <c r="K60" s="33">
        <v>35.86978230477332</v>
      </c>
      <c r="L60" s="33">
        <v>36.28126846562931</v>
      </c>
      <c r="M60" s="33">
        <v>34.564124972689534</v>
      </c>
      <c r="N60" s="33">
        <f aca="true" t="shared" si="0" ref="N60:N66">N21/N34*100</f>
        <v>34.51745379876797</v>
      </c>
      <c r="O60" s="33">
        <v>36.3562091503268</v>
      </c>
      <c r="P60" s="33">
        <v>37.73381294964029</v>
      </c>
      <c r="Q60" s="375"/>
    </row>
    <row r="61" spans="1:17" ht="15" customHeight="1">
      <c r="A61" s="173">
        <v>2</v>
      </c>
      <c r="B61" s="175" t="s">
        <v>79</v>
      </c>
      <c r="C61" s="33" t="e">
        <v>#DIV/0!</v>
      </c>
      <c r="D61" s="33" t="e">
        <v>#DIV/0!</v>
      </c>
      <c r="E61" s="33">
        <v>48.68421052631579</v>
      </c>
      <c r="F61" s="33">
        <v>58.64892528147389</v>
      </c>
      <c r="G61" s="33">
        <v>93.51005484460696</v>
      </c>
      <c r="H61" s="33">
        <v>85.87385019710906</v>
      </c>
      <c r="I61" s="33">
        <v>77.06666666666668</v>
      </c>
      <c r="J61" s="33">
        <v>83.09178743961353</v>
      </c>
      <c r="K61" s="33">
        <v>66.8041237113402</v>
      </c>
      <c r="L61" s="33">
        <v>71.53720803910917</v>
      </c>
      <c r="M61" s="33">
        <v>63.02921884317233</v>
      </c>
      <c r="N61" s="33">
        <f t="shared" si="0"/>
        <v>38.215648854961835</v>
      </c>
      <c r="O61" s="33">
        <v>36.43643643643644</v>
      </c>
      <c r="P61" s="33">
        <v>21.019771071800207</v>
      </c>
      <c r="Q61" s="197" t="s">
        <v>21</v>
      </c>
    </row>
    <row r="62" spans="1:17" ht="15" customHeight="1">
      <c r="A62" s="173">
        <v>3</v>
      </c>
      <c r="B62" s="175" t="s">
        <v>80</v>
      </c>
      <c r="C62" s="33">
        <v>82.23443223443223</v>
      </c>
      <c r="D62" s="33">
        <v>59.71830985915493</v>
      </c>
      <c r="E62" s="33">
        <v>49.24114671163575</v>
      </c>
      <c r="F62" s="33">
        <v>48.48111658456486</v>
      </c>
      <c r="G62" s="33">
        <v>36.90851735015773</v>
      </c>
      <c r="H62" s="33">
        <v>45.5919395465995</v>
      </c>
      <c r="I62" s="33">
        <v>43.52551984877127</v>
      </c>
      <c r="J62" s="33">
        <v>31.169757489301</v>
      </c>
      <c r="K62" s="33">
        <v>35.66487317448117</v>
      </c>
      <c r="L62" s="33">
        <v>24.51388888888889</v>
      </c>
      <c r="M62" s="33">
        <v>36.71399594320487</v>
      </c>
      <c r="N62" s="33">
        <f t="shared" si="0"/>
        <v>48.88724035608308</v>
      </c>
      <c r="O62" s="33">
        <v>34.85477178423236</v>
      </c>
      <c r="P62" s="33">
        <v>29.817158931082982</v>
      </c>
      <c r="Q62" s="376" t="s">
        <v>140</v>
      </c>
    </row>
    <row r="63" spans="1:17" ht="15" customHeight="1">
      <c r="A63" s="173">
        <v>4</v>
      </c>
      <c r="B63" s="174" t="s">
        <v>81</v>
      </c>
      <c r="C63" s="33" t="e">
        <v>#DIV/0!</v>
      </c>
      <c r="D63" s="33" t="e">
        <v>#DIV/0!</v>
      </c>
      <c r="E63" s="33">
        <v>100</v>
      </c>
      <c r="F63" s="33">
        <v>99.78165938864629</v>
      </c>
      <c r="G63" s="33">
        <v>99.82578397212544</v>
      </c>
      <c r="H63" s="33">
        <v>99.42028985507247</v>
      </c>
      <c r="I63" s="33">
        <v>70.16985138004246</v>
      </c>
      <c r="J63" s="33">
        <v>39.221556886227546</v>
      </c>
      <c r="K63" s="33">
        <v>36.06194690265487</v>
      </c>
      <c r="L63" s="33">
        <v>43.54382657869934</v>
      </c>
      <c r="M63" s="33">
        <v>7.103321033210332</v>
      </c>
      <c r="N63" s="33">
        <f t="shared" si="0"/>
        <v>28.86710239651416</v>
      </c>
      <c r="O63" s="33">
        <v>11.725663716814159</v>
      </c>
      <c r="P63" s="33">
        <v>15.336134453781513</v>
      </c>
      <c r="Q63" s="376"/>
    </row>
    <row r="64" spans="1:17" ht="15" customHeight="1">
      <c r="A64" s="173">
        <v>5</v>
      </c>
      <c r="B64" s="174" t="s">
        <v>82</v>
      </c>
      <c r="C64" s="33">
        <v>59.61538461538461</v>
      </c>
      <c r="D64" s="33">
        <v>100</v>
      </c>
      <c r="E64" s="33">
        <v>100</v>
      </c>
      <c r="F64" s="33">
        <v>89.66582420668352</v>
      </c>
      <c r="G64" s="33">
        <v>100</v>
      </c>
      <c r="H64" s="33">
        <v>100</v>
      </c>
      <c r="I64" s="33">
        <v>92.71791099668995</v>
      </c>
      <c r="J64" s="33">
        <v>100</v>
      </c>
      <c r="K64" s="33">
        <v>100</v>
      </c>
      <c r="L64" s="33">
        <v>100</v>
      </c>
      <c r="M64" s="33">
        <v>100</v>
      </c>
      <c r="N64" s="33">
        <f t="shared" si="0"/>
        <v>70.55513878469617</v>
      </c>
      <c r="O64" s="33">
        <v>100</v>
      </c>
      <c r="P64" s="33">
        <v>42.27685729556387</v>
      </c>
      <c r="Q64" s="376"/>
    </row>
    <row r="65" spans="1:17" ht="15" customHeight="1">
      <c r="A65" s="173">
        <v>6</v>
      </c>
      <c r="B65" s="175" t="s">
        <v>76</v>
      </c>
      <c r="C65" s="33" t="e">
        <v>#DIV/0!</v>
      </c>
      <c r="D65" s="33" t="e">
        <v>#DIV/0!</v>
      </c>
      <c r="E65" s="33" t="e">
        <v>#DIV/0!</v>
      </c>
      <c r="F65" s="33" t="e">
        <v>#DIV/0!</v>
      </c>
      <c r="G65" s="33" t="e">
        <v>#DIV/0!</v>
      </c>
      <c r="H65" s="33" t="e">
        <v>#DIV/0!</v>
      </c>
      <c r="I65" s="33" t="e">
        <v>#DIV/0!</v>
      </c>
      <c r="J65" s="33" t="e">
        <v>#DIV/0!</v>
      </c>
      <c r="K65" s="33" t="e">
        <v>#DIV/0!</v>
      </c>
      <c r="L65" s="33" t="e">
        <v>#DIV/0!</v>
      </c>
      <c r="M65" s="33" t="e">
        <v>#DIV/0!</v>
      </c>
      <c r="N65" s="33">
        <f t="shared" si="0"/>
        <v>7.759882869692533</v>
      </c>
      <c r="O65" s="33">
        <v>8.68421052631579</v>
      </c>
      <c r="P65" s="33">
        <v>9.12863070539419</v>
      </c>
      <c r="Q65" s="376"/>
    </row>
    <row r="66" spans="1:17" ht="15" customHeight="1">
      <c r="A66" s="173">
        <v>9</v>
      </c>
      <c r="B66" s="164" t="s">
        <v>183</v>
      </c>
      <c r="C66" s="33" t="e">
        <v>#DIV/0!</v>
      </c>
      <c r="D66" s="33" t="e">
        <v>#DIV/0!</v>
      </c>
      <c r="E66" s="33" t="e">
        <v>#DIV/0!</v>
      </c>
      <c r="F66" s="33" t="e">
        <v>#DIV/0!</v>
      </c>
      <c r="G66" s="33" t="e">
        <v>#DIV/0!</v>
      </c>
      <c r="H66" s="33" t="e">
        <v>#DIV/0!</v>
      </c>
      <c r="I66" s="33" t="e">
        <v>#DIV/0!</v>
      </c>
      <c r="J66" s="33" t="e">
        <v>#DIV/0!</v>
      </c>
      <c r="K66" s="33" t="e">
        <v>#DIV/0!</v>
      </c>
      <c r="L66" s="33" t="e">
        <v>#DIV/0!</v>
      </c>
      <c r="M66" s="33" t="e">
        <v>#DIV/0!</v>
      </c>
      <c r="N66" s="33" t="e">
        <f t="shared" si="0"/>
        <v>#DIV/0!</v>
      </c>
      <c r="O66" s="33">
        <v>10.852713178294573</v>
      </c>
      <c r="P66" s="33">
        <v>7.575757575757576</v>
      </c>
      <c r="Q66" s="377"/>
    </row>
    <row r="67" spans="1:17" ht="15" customHeight="1">
      <c r="A67" s="173">
        <v>10</v>
      </c>
      <c r="B67" s="17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77"/>
    </row>
    <row r="68" spans="1:17" ht="15" customHeight="1">
      <c r="A68" s="363" t="s">
        <v>2</v>
      </c>
      <c r="B68" s="363"/>
      <c r="C68" s="33">
        <v>60.06081201931676</v>
      </c>
      <c r="D68" s="33">
        <v>69.77892492425093</v>
      </c>
      <c r="E68" s="33">
        <v>71.23993850049743</v>
      </c>
      <c r="F68" s="33">
        <v>65.8412913039804</v>
      </c>
      <c r="G68" s="33">
        <v>76.61042944785275</v>
      </c>
      <c r="H68" s="33">
        <v>71.35575031300304</v>
      </c>
      <c r="I68" s="33">
        <v>63.264973958333336</v>
      </c>
      <c r="J68" s="33">
        <v>60.41716807059767</v>
      </c>
      <c r="K68" s="33">
        <v>54.70230301163059</v>
      </c>
      <c r="L68" s="33">
        <v>56.69931084512151</v>
      </c>
      <c r="M68" s="33">
        <v>51.270131163871824</v>
      </c>
      <c r="N68" s="33">
        <f>N29/N42*100</f>
        <v>42.444956680709005</v>
      </c>
      <c r="O68" s="33">
        <v>40.134007931081634</v>
      </c>
      <c r="P68" s="33">
        <v>30.22360248447205</v>
      </c>
      <c r="Q68" s="377"/>
    </row>
    <row r="69" spans="1:17" ht="15" customHeight="1">
      <c r="A69" s="15"/>
      <c r="B69" s="16"/>
      <c r="C69" s="17"/>
      <c r="D69" s="17"/>
      <c r="E69" s="17"/>
      <c r="F69" s="17"/>
      <c r="G69" s="17"/>
      <c r="H69" s="17"/>
      <c r="I69" s="18"/>
      <c r="J69" s="18"/>
      <c r="K69" s="18"/>
      <c r="L69" s="18"/>
      <c r="M69" s="61"/>
      <c r="N69" s="26"/>
      <c r="O69" s="26"/>
      <c r="P69" s="26"/>
      <c r="Q69" s="378"/>
    </row>
    <row r="70" spans="1:17" ht="15" customHeight="1">
      <c r="A70" s="219" t="s">
        <v>4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1"/>
      <c r="O70" s="221"/>
      <c r="P70" s="221"/>
      <c r="Q70" s="199"/>
    </row>
    <row r="71" spans="1:17" ht="15" customHeight="1">
      <c r="A71" s="363" t="s">
        <v>0</v>
      </c>
      <c r="B71" s="366" t="s">
        <v>13</v>
      </c>
      <c r="C71" s="222" t="s">
        <v>9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4"/>
      <c r="O71" s="224"/>
      <c r="P71" s="224"/>
      <c r="Q71" s="370" t="s">
        <v>20</v>
      </c>
    </row>
    <row r="72" spans="1:17" ht="15" customHeight="1">
      <c r="A72" s="363"/>
      <c r="B72" s="366"/>
      <c r="C72" s="143">
        <v>2007</v>
      </c>
      <c r="D72" s="143">
        <v>2008</v>
      </c>
      <c r="E72" s="143">
        <v>2009</v>
      </c>
      <c r="F72" s="143">
        <v>2010</v>
      </c>
      <c r="G72" s="143">
        <v>2011</v>
      </c>
      <c r="H72" s="143">
        <v>2012</v>
      </c>
      <c r="I72" s="143">
        <v>2013</v>
      </c>
      <c r="J72" s="143">
        <v>2014</v>
      </c>
      <c r="K72" s="143">
        <v>2015</v>
      </c>
      <c r="L72" s="143">
        <v>2016</v>
      </c>
      <c r="M72" s="143">
        <v>2017</v>
      </c>
      <c r="N72" s="286">
        <v>2018</v>
      </c>
      <c r="O72" s="143">
        <v>2019</v>
      </c>
      <c r="P72" s="215">
        <v>2020</v>
      </c>
      <c r="Q72" s="371"/>
    </row>
    <row r="73" spans="1:17" ht="15" customHeight="1">
      <c r="A73" s="173">
        <v>1</v>
      </c>
      <c r="B73" s="174" t="s">
        <v>78</v>
      </c>
      <c r="C73" s="312">
        <v>132.03</v>
      </c>
      <c r="D73" s="313">
        <v>111.3</v>
      </c>
      <c r="E73" s="34">
        <v>68.83657745336578</v>
      </c>
      <c r="F73" s="34">
        <v>81.13615416841223</v>
      </c>
      <c r="G73" s="34">
        <v>107.33723404255319</v>
      </c>
      <c r="H73" s="34">
        <v>116.32531569452796</v>
      </c>
      <c r="I73" s="34">
        <v>124.69235436893204</v>
      </c>
      <c r="J73" s="34">
        <v>116.09816753926701</v>
      </c>
      <c r="K73" s="34">
        <v>91.70935412026726</v>
      </c>
      <c r="L73" s="34">
        <v>81.87350705754615</v>
      </c>
      <c r="M73" s="34">
        <v>108.11757269279393</v>
      </c>
      <c r="N73" s="34">
        <f aca="true" t="shared" si="1" ref="N73:N79">N86/N21</f>
        <v>81.01189767995241</v>
      </c>
      <c r="O73" s="34">
        <v>95.65</v>
      </c>
      <c r="P73" s="34">
        <v>240</v>
      </c>
      <c r="Q73" s="371"/>
    </row>
    <row r="74" spans="1:17" ht="15" customHeight="1">
      <c r="A74" s="173">
        <v>2</v>
      </c>
      <c r="B74" s="175" t="s">
        <v>79</v>
      </c>
      <c r="C74" s="292"/>
      <c r="D74" s="291"/>
      <c r="E74" s="34">
        <v>21</v>
      </c>
      <c r="F74" s="34">
        <v>2.755671902268761</v>
      </c>
      <c r="G74" s="34">
        <v>4.282502443792766</v>
      </c>
      <c r="H74" s="34">
        <v>3.5095638867635808</v>
      </c>
      <c r="I74" s="34">
        <v>1.074641621354424</v>
      </c>
      <c r="J74" s="34">
        <v>9.314728682170543</v>
      </c>
      <c r="K74" s="34">
        <v>29.241255144032923</v>
      </c>
      <c r="L74" s="34">
        <v>24.5</v>
      </c>
      <c r="M74" s="34">
        <v>35.519394512771996</v>
      </c>
      <c r="N74" s="34">
        <f t="shared" si="1"/>
        <v>66.98002496878901</v>
      </c>
      <c r="O74" s="34">
        <v>117.59615384615384</v>
      </c>
      <c r="P74" s="34">
        <v>98.00990099009901</v>
      </c>
      <c r="Q74" s="200" t="s">
        <v>21</v>
      </c>
    </row>
    <row r="75" spans="1:17" ht="15" customHeight="1">
      <c r="A75" s="173">
        <v>3</v>
      </c>
      <c r="B75" s="175" t="s">
        <v>80</v>
      </c>
      <c r="C75" s="312">
        <v>22.8</v>
      </c>
      <c r="D75" s="313">
        <v>47.2</v>
      </c>
      <c r="E75" s="34">
        <v>69.10616438356165</v>
      </c>
      <c r="F75" s="34">
        <v>41.49280270956816</v>
      </c>
      <c r="G75" s="34">
        <v>8.434472934472934</v>
      </c>
      <c r="H75" s="34">
        <v>38.48066298342541</v>
      </c>
      <c r="I75" s="34">
        <v>42.19326818675353</v>
      </c>
      <c r="J75" s="34">
        <v>51.620137299771166</v>
      </c>
      <c r="K75" s="34">
        <v>62.51293103448276</v>
      </c>
      <c r="L75" s="34">
        <v>66.33711048158641</v>
      </c>
      <c r="M75" s="34">
        <v>34.02486187845304</v>
      </c>
      <c r="N75" s="34">
        <f t="shared" si="1"/>
        <v>25.461305007587253</v>
      </c>
      <c r="O75" s="34">
        <v>28.535714285714285</v>
      </c>
      <c r="P75" s="34">
        <v>64.74528301886792</v>
      </c>
      <c r="Q75" s="371" t="s">
        <v>11</v>
      </c>
    </row>
    <row r="76" spans="1:17" ht="15" customHeight="1">
      <c r="A76" s="173">
        <v>4</v>
      </c>
      <c r="B76" s="174" t="s">
        <v>81</v>
      </c>
      <c r="C76" s="292"/>
      <c r="D76" s="291"/>
      <c r="E76" s="34">
        <v>12.271077908217716</v>
      </c>
      <c r="F76" s="34">
        <v>11.811816192560174</v>
      </c>
      <c r="G76" s="34">
        <v>16.760907504363</v>
      </c>
      <c r="H76" s="34">
        <v>6.780369290573372</v>
      </c>
      <c r="I76" s="34">
        <v>14.219364599092284</v>
      </c>
      <c r="J76" s="34">
        <v>22.34732824427481</v>
      </c>
      <c r="K76" s="34">
        <v>411.2760736196319</v>
      </c>
      <c r="L76" s="34">
        <v>81.11471861471861</v>
      </c>
      <c r="M76" s="34">
        <v>40.62337662337662</v>
      </c>
      <c r="N76" s="34">
        <f t="shared" si="1"/>
        <v>56.135849056603774</v>
      </c>
      <c r="O76" s="34">
        <v>40.76100628930818</v>
      </c>
      <c r="P76" s="34">
        <v>48.6986301369863</v>
      </c>
      <c r="Q76" s="371"/>
    </row>
    <row r="77" spans="1:17" ht="15" customHeight="1">
      <c r="A77" s="173">
        <v>5</v>
      </c>
      <c r="B77" s="174" t="s">
        <v>82</v>
      </c>
      <c r="C77" s="312">
        <v>94.72</v>
      </c>
      <c r="D77" s="313">
        <v>49.3</v>
      </c>
      <c r="E77" s="34">
        <v>45.97549770290965</v>
      </c>
      <c r="F77" s="34">
        <v>40.08455997494519</v>
      </c>
      <c r="G77" s="34">
        <v>43.768505079825836</v>
      </c>
      <c r="H77" s="34">
        <v>39.91499654457498</v>
      </c>
      <c r="I77" s="34">
        <v>24.078936929789766</v>
      </c>
      <c r="J77" s="34">
        <v>38.8306255077173</v>
      </c>
      <c r="K77" s="34">
        <v>42.057700290577</v>
      </c>
      <c r="L77" s="34">
        <v>39.92475247524752</v>
      </c>
      <c r="M77" s="34">
        <v>51</v>
      </c>
      <c r="N77" s="34">
        <f t="shared" si="1"/>
        <v>118.9144072301967</v>
      </c>
      <c r="O77" s="34">
        <v>93.07895842083158</v>
      </c>
      <c r="P77" s="34">
        <v>72.54361567635904</v>
      </c>
      <c r="Q77" s="371"/>
    </row>
    <row r="78" spans="1:17" ht="15" customHeight="1">
      <c r="A78" s="173">
        <v>6</v>
      </c>
      <c r="B78" s="175" t="s">
        <v>76</v>
      </c>
      <c r="C78" s="292"/>
      <c r="D78" s="291"/>
      <c r="E78" s="34" t="e">
        <v>#DIV/0!</v>
      </c>
      <c r="F78" s="34" t="e">
        <v>#DIV/0!</v>
      </c>
      <c r="G78" s="34" t="e">
        <v>#DIV/0!</v>
      </c>
      <c r="H78" s="34" t="e">
        <v>#DIV/0!</v>
      </c>
      <c r="I78" s="34" t="e">
        <v>#DIV/0!</v>
      </c>
      <c r="J78" s="34" t="e">
        <v>#DIV/0!</v>
      </c>
      <c r="K78" s="34" t="e">
        <v>#DIV/0!</v>
      </c>
      <c r="L78" s="34" t="e">
        <v>#DIV/0!</v>
      </c>
      <c r="M78" s="34" t="e">
        <v>#DIV/0!</v>
      </c>
      <c r="N78" s="34">
        <f t="shared" si="1"/>
        <v>60</v>
      </c>
      <c r="O78" s="34">
        <v>60</v>
      </c>
      <c r="P78" s="34">
        <v>60</v>
      </c>
      <c r="Q78" s="371"/>
    </row>
    <row r="79" spans="1:17" ht="15" customHeight="1">
      <c r="A79" s="173">
        <v>9</v>
      </c>
      <c r="B79" s="164" t="s">
        <v>183</v>
      </c>
      <c r="C79" s="292"/>
      <c r="D79" s="291"/>
      <c r="E79" s="34" t="e">
        <v>#DIV/0!</v>
      </c>
      <c r="F79" s="34" t="e">
        <v>#DIV/0!</v>
      </c>
      <c r="G79" s="34" t="e">
        <v>#DIV/0!</v>
      </c>
      <c r="H79" s="34" t="e">
        <v>#DIV/0!</v>
      </c>
      <c r="I79" s="34" t="e">
        <v>#DIV/0!</v>
      </c>
      <c r="J79" s="34" t="e">
        <v>#DIV/0!</v>
      </c>
      <c r="K79" s="34" t="e">
        <v>#DIV/0!</v>
      </c>
      <c r="L79" s="34" t="e">
        <v>#DIV/0!</v>
      </c>
      <c r="M79" s="34" t="e">
        <v>#DIV/0!</v>
      </c>
      <c r="N79" s="34" t="e">
        <f t="shared" si="1"/>
        <v>#DIV/0!</v>
      </c>
      <c r="O79" s="34">
        <v>40.82738095238095</v>
      </c>
      <c r="P79" s="34">
        <v>40.225</v>
      </c>
      <c r="Q79" s="372" t="s">
        <v>9</v>
      </c>
    </row>
    <row r="80" spans="1:17" ht="15" customHeight="1">
      <c r="A80" s="173">
        <v>10</v>
      </c>
      <c r="B80" s="175"/>
      <c r="C80" s="292"/>
      <c r="D80" s="291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72"/>
    </row>
    <row r="81" spans="1:17" ht="15" customHeight="1">
      <c r="A81" s="363" t="s">
        <v>2</v>
      </c>
      <c r="B81" s="363"/>
      <c r="C81" s="314">
        <v>98.13</v>
      </c>
      <c r="D81" s="314">
        <v>78.4</v>
      </c>
      <c r="E81" s="34">
        <v>50.63971054970166</v>
      </c>
      <c r="F81" s="34">
        <v>48.47156975997947</v>
      </c>
      <c r="G81" s="34">
        <v>40.278445111778446</v>
      </c>
      <c r="H81" s="34">
        <v>45.40882316079709</v>
      </c>
      <c r="I81" s="34">
        <v>40.729225623874456</v>
      </c>
      <c r="J81" s="34">
        <v>43.99136900809985</v>
      </c>
      <c r="K81" s="34">
        <v>77.86426358772177</v>
      </c>
      <c r="L81" s="34">
        <v>48.240276356192425</v>
      </c>
      <c r="M81" s="34">
        <v>60.862046632124354</v>
      </c>
      <c r="N81" s="34">
        <f>N94/N29</f>
        <v>83.95973782771536</v>
      </c>
      <c r="O81" s="34">
        <v>87.14940374787052</v>
      </c>
      <c r="P81" s="34">
        <v>144.59103986847512</v>
      </c>
      <c r="Q81" s="373"/>
    </row>
    <row r="82" spans="1:17" ht="1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199"/>
    </row>
    <row r="83" spans="1:17" ht="15" customHeight="1">
      <c r="A83" s="219" t="s">
        <v>4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1"/>
      <c r="O83" s="221"/>
      <c r="P83" s="221"/>
      <c r="Q83" s="199"/>
    </row>
    <row r="84" spans="1:17" ht="15" customHeight="1">
      <c r="A84" s="364" t="s">
        <v>0</v>
      </c>
      <c r="B84" s="365" t="s">
        <v>13</v>
      </c>
      <c r="C84" s="222" t="s">
        <v>20</v>
      </c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4"/>
      <c r="O84" s="224"/>
      <c r="P84" s="224"/>
      <c r="Q84" s="184"/>
    </row>
    <row r="85" spans="1:17" ht="15" customHeight="1">
      <c r="A85" s="363"/>
      <c r="B85" s="366"/>
      <c r="C85" s="285">
        <v>2007</v>
      </c>
      <c r="D85" s="285">
        <v>2008</v>
      </c>
      <c r="E85" s="285">
        <v>2009</v>
      </c>
      <c r="F85" s="285">
        <v>2010</v>
      </c>
      <c r="G85" s="285">
        <v>2011</v>
      </c>
      <c r="H85" s="285">
        <v>2012</v>
      </c>
      <c r="I85" s="285">
        <v>2013</v>
      </c>
      <c r="J85" s="285">
        <v>2014</v>
      </c>
      <c r="K85" s="285">
        <v>2015</v>
      </c>
      <c r="L85" s="285">
        <v>2016</v>
      </c>
      <c r="M85" s="285">
        <v>2017</v>
      </c>
      <c r="N85" s="286">
        <v>2018</v>
      </c>
      <c r="O85" s="285">
        <v>2019</v>
      </c>
      <c r="P85" s="285">
        <v>2020</v>
      </c>
      <c r="Q85" s="184"/>
    </row>
    <row r="86" spans="1:17" ht="15" customHeight="1">
      <c r="A86" s="173">
        <v>1</v>
      </c>
      <c r="B86" s="174" t="s">
        <v>78</v>
      </c>
      <c r="C86" s="293">
        <v>154871.19</v>
      </c>
      <c r="D86" s="293">
        <v>251871.9</v>
      </c>
      <c r="E86" s="25">
        <v>169751</v>
      </c>
      <c r="F86" s="25">
        <v>193672</v>
      </c>
      <c r="G86" s="25">
        <v>100897</v>
      </c>
      <c r="H86" s="25">
        <v>193449</v>
      </c>
      <c r="I86" s="25">
        <v>205493</v>
      </c>
      <c r="J86" s="25">
        <v>177398</v>
      </c>
      <c r="K86" s="25">
        <v>164710</v>
      </c>
      <c r="L86" s="25">
        <v>150811</v>
      </c>
      <c r="M86" s="25">
        <v>171042</v>
      </c>
      <c r="N86" s="25">
        <f>'[1]LISTE CEKANJA  TAB 38 GOD 2018'!F43</f>
        <v>136181</v>
      </c>
      <c r="O86" s="25">
        <v>170257</v>
      </c>
      <c r="P86" s="25">
        <v>251760</v>
      </c>
      <c r="Q86" s="184"/>
    </row>
    <row r="87" spans="1:17" ht="15" customHeight="1">
      <c r="A87" s="173">
        <v>2</v>
      </c>
      <c r="B87" s="175" t="s">
        <v>79</v>
      </c>
      <c r="C87" s="274">
        <v>0</v>
      </c>
      <c r="D87" s="274">
        <v>0</v>
      </c>
      <c r="E87" s="25">
        <v>6993</v>
      </c>
      <c r="F87" s="25">
        <v>1579</v>
      </c>
      <c r="G87" s="25">
        <v>4381</v>
      </c>
      <c r="H87" s="25">
        <v>4587</v>
      </c>
      <c r="I87" s="25">
        <v>2174</v>
      </c>
      <c r="J87" s="25">
        <v>24032</v>
      </c>
      <c r="K87" s="25">
        <v>56845</v>
      </c>
      <c r="L87" s="25">
        <v>64533</v>
      </c>
      <c r="M87" s="25">
        <v>37544</v>
      </c>
      <c r="N87" s="25">
        <f>'[1]LISTE CEKANJA  TAB 38 GOD 2018'!F44</f>
        <v>53651</v>
      </c>
      <c r="O87" s="25">
        <v>85610</v>
      </c>
      <c r="P87" s="25">
        <v>19798</v>
      </c>
      <c r="Q87" s="185"/>
    </row>
    <row r="88" spans="1:17" ht="15" customHeight="1">
      <c r="A88" s="173">
        <v>3</v>
      </c>
      <c r="B88" s="175" t="s">
        <v>80</v>
      </c>
      <c r="C88" s="274">
        <v>10237.2</v>
      </c>
      <c r="D88" s="274">
        <v>40025.600000000006</v>
      </c>
      <c r="E88" s="25">
        <v>60537</v>
      </c>
      <c r="F88" s="25">
        <v>49003</v>
      </c>
      <c r="G88" s="25">
        <v>5921</v>
      </c>
      <c r="H88" s="25">
        <v>41790</v>
      </c>
      <c r="I88" s="25">
        <v>38860</v>
      </c>
      <c r="J88" s="25">
        <v>22558</v>
      </c>
      <c r="K88" s="25">
        <v>29006</v>
      </c>
      <c r="L88" s="25">
        <v>23417</v>
      </c>
      <c r="M88" s="25">
        <v>24634</v>
      </c>
      <c r="N88" s="25">
        <f>'[1]LISTE CEKANJA  TAB 38 GOD 2018'!F45</f>
        <v>16779</v>
      </c>
      <c r="O88" s="25">
        <v>16779</v>
      </c>
      <c r="P88" s="25">
        <v>13726</v>
      </c>
      <c r="Q88" s="201"/>
    </row>
    <row r="89" spans="1:17" ht="15" customHeight="1">
      <c r="A89" s="173">
        <v>4</v>
      </c>
      <c r="B89" s="174" t="s">
        <v>81</v>
      </c>
      <c r="C89" s="274">
        <v>0</v>
      </c>
      <c r="D89" s="274">
        <v>0</v>
      </c>
      <c r="E89" s="25">
        <v>11498</v>
      </c>
      <c r="F89" s="25">
        <v>5398</v>
      </c>
      <c r="G89" s="25">
        <v>9604</v>
      </c>
      <c r="H89" s="25">
        <v>6977</v>
      </c>
      <c r="I89" s="25">
        <v>9399</v>
      </c>
      <c r="J89" s="25">
        <v>11710</v>
      </c>
      <c r="K89" s="25">
        <v>201114</v>
      </c>
      <c r="L89" s="25">
        <v>37475</v>
      </c>
      <c r="M89" s="25">
        <v>3128</v>
      </c>
      <c r="N89" s="25">
        <f>'[1]LISTE CEKANJA  TAB 38 GOD 2018'!F46</f>
        <v>14876</v>
      </c>
      <c r="O89" s="25">
        <v>6481</v>
      </c>
      <c r="P89" s="25">
        <v>3555</v>
      </c>
      <c r="Q89" s="184"/>
    </row>
    <row r="90" spans="1:17" ht="15" customHeight="1">
      <c r="A90" s="173">
        <v>5</v>
      </c>
      <c r="B90" s="174" t="s">
        <v>82</v>
      </c>
      <c r="C90" s="274">
        <v>164433.91999999998</v>
      </c>
      <c r="D90" s="274">
        <v>153175.09999999998</v>
      </c>
      <c r="E90" s="25">
        <v>150110</v>
      </c>
      <c r="F90" s="25">
        <v>127990</v>
      </c>
      <c r="G90" s="25">
        <v>120626</v>
      </c>
      <c r="H90" s="25">
        <v>115514</v>
      </c>
      <c r="I90" s="25">
        <v>60703</v>
      </c>
      <c r="J90" s="25">
        <v>95601</v>
      </c>
      <c r="K90" s="25">
        <v>101317</v>
      </c>
      <c r="L90" s="25">
        <v>100810</v>
      </c>
      <c r="M90" s="25">
        <v>139536</v>
      </c>
      <c r="N90" s="25">
        <f>'[1]LISTE CEKANJA  TAB 38 GOD 2018'!F47</f>
        <v>223678</v>
      </c>
      <c r="O90" s="25">
        <v>221621</v>
      </c>
      <c r="P90" s="25">
        <v>57382</v>
      </c>
      <c r="Q90" s="184"/>
    </row>
    <row r="91" spans="1:17" ht="15" customHeight="1">
      <c r="A91" s="173">
        <v>6</v>
      </c>
      <c r="B91" s="175" t="s">
        <v>76</v>
      </c>
      <c r="C91" s="274">
        <v>0</v>
      </c>
      <c r="D91" s="274">
        <v>0</v>
      </c>
      <c r="E91" s="25"/>
      <c r="F91" s="25"/>
      <c r="G91" s="25"/>
      <c r="H91" s="25"/>
      <c r="I91" s="25"/>
      <c r="J91" s="25"/>
      <c r="K91" s="25"/>
      <c r="L91" s="25"/>
      <c r="M91" s="25"/>
      <c r="N91" s="25">
        <f>'[1]LISTE CEKANJA  TAB 38 GOD 2018'!F48</f>
        <v>3180</v>
      </c>
      <c r="O91" s="25">
        <v>3960</v>
      </c>
      <c r="P91" s="25">
        <v>3960</v>
      </c>
      <c r="Q91" s="184"/>
    </row>
    <row r="92" spans="1:17" ht="15" customHeight="1">
      <c r="A92" s="173">
        <v>9</v>
      </c>
      <c r="B92" s="164" t="s">
        <v>183</v>
      </c>
      <c r="C92" s="274">
        <v>0</v>
      </c>
      <c r="D92" s="274">
        <v>0</v>
      </c>
      <c r="E92" s="295"/>
      <c r="F92" s="295"/>
      <c r="G92" s="295"/>
      <c r="H92" s="294"/>
      <c r="I92" s="294"/>
      <c r="J92" s="295"/>
      <c r="K92" s="295"/>
      <c r="L92" s="294"/>
      <c r="M92" s="294"/>
      <c r="N92" s="25"/>
      <c r="O92" s="25">
        <v>6859</v>
      </c>
      <c r="P92" s="25">
        <v>1609</v>
      </c>
      <c r="Q92" s="199"/>
    </row>
    <row r="93" spans="1:17" ht="15" customHeight="1">
      <c r="A93" s="173">
        <v>10</v>
      </c>
      <c r="B93" s="175"/>
      <c r="C93" s="274">
        <v>0</v>
      </c>
      <c r="D93" s="274">
        <v>0</v>
      </c>
      <c r="E93" s="294"/>
      <c r="F93" s="295"/>
      <c r="G93" s="295"/>
      <c r="H93" s="294"/>
      <c r="I93" s="294"/>
      <c r="J93" s="295"/>
      <c r="K93" s="295"/>
      <c r="L93" s="294"/>
      <c r="M93" s="294"/>
      <c r="N93" s="25"/>
      <c r="O93" s="25"/>
      <c r="P93" s="25"/>
      <c r="Q93" s="184"/>
    </row>
    <row r="94" spans="1:17" ht="15" customHeight="1">
      <c r="A94" s="363" t="s">
        <v>2</v>
      </c>
      <c r="B94" s="363"/>
      <c r="C94" s="25">
        <v>329542.31</v>
      </c>
      <c r="D94" s="25">
        <v>445072.6</v>
      </c>
      <c r="E94" s="25">
        <v>398889</v>
      </c>
      <c r="F94" s="25">
        <v>377642</v>
      </c>
      <c r="G94" s="25">
        <v>241429</v>
      </c>
      <c r="H94" s="25">
        <v>362317</v>
      </c>
      <c r="I94" s="25">
        <v>316629</v>
      </c>
      <c r="J94" s="25">
        <v>331299</v>
      </c>
      <c r="K94" s="25">
        <v>552992</v>
      </c>
      <c r="L94" s="25">
        <v>377046</v>
      </c>
      <c r="M94" s="25">
        <v>375884</v>
      </c>
      <c r="N94" s="25">
        <f>SUM(N86:N93)</f>
        <v>448345</v>
      </c>
      <c r="O94" s="25">
        <v>511567</v>
      </c>
      <c r="P94" s="25">
        <v>351790</v>
      </c>
      <c r="Q94" s="184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6" ht="15" customHeight="1">
      <c r="A97" s="19"/>
      <c r="B97" s="19"/>
      <c r="C97" s="20"/>
      <c r="D97" s="20"/>
      <c r="E97" s="20"/>
      <c r="F97" s="20"/>
      <c r="G97" s="20"/>
      <c r="H97" s="20"/>
      <c r="I97" s="21"/>
      <c r="J97" s="21"/>
      <c r="K97" s="21"/>
      <c r="L97" s="21"/>
      <c r="M97" s="12"/>
      <c r="N97" s="12"/>
      <c r="O97" s="12"/>
      <c r="P97" s="12"/>
    </row>
    <row r="98" spans="1:17" ht="15" customHeight="1">
      <c r="A98" s="367" t="s">
        <v>16</v>
      </c>
      <c r="B98" s="367"/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27"/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31">
    <mergeCell ref="Q56:Q60"/>
    <mergeCell ref="Q62:Q65"/>
    <mergeCell ref="Q66:Q69"/>
    <mergeCell ref="Q71:Q73"/>
    <mergeCell ref="Q75:Q78"/>
    <mergeCell ref="Q79:Q81"/>
    <mergeCell ref="A16:B16"/>
    <mergeCell ref="A19:A20"/>
    <mergeCell ref="B19:B20"/>
    <mergeCell ref="A29:B29"/>
    <mergeCell ref="I1:K1"/>
    <mergeCell ref="L1:O1"/>
    <mergeCell ref="A5:A6"/>
    <mergeCell ref="B5:B6"/>
    <mergeCell ref="B45:B46"/>
    <mergeCell ref="A55:B55"/>
    <mergeCell ref="A58:A59"/>
    <mergeCell ref="B58:B59"/>
    <mergeCell ref="A32:A33"/>
    <mergeCell ref="B32:B33"/>
    <mergeCell ref="A42:B42"/>
    <mergeCell ref="A81:B81"/>
    <mergeCell ref="A84:A85"/>
    <mergeCell ref="B84:B85"/>
    <mergeCell ref="A2:P2"/>
    <mergeCell ref="A98:P98"/>
    <mergeCell ref="A68:B68"/>
    <mergeCell ref="A71:A72"/>
    <mergeCell ref="B71:B72"/>
    <mergeCell ref="A94:B94"/>
    <mergeCell ref="A45:A4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65">
      <selection activeCell="O86" sqref="O86:P88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4.2812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172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6"/>
      <c r="O3" s="327"/>
      <c r="P3" s="216" t="s">
        <v>29</v>
      </c>
    </row>
    <row r="4" spans="1:16" ht="15" customHeight="1">
      <c r="A4" s="237" t="s">
        <v>89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  <c r="O4" s="239"/>
      <c r="P4" s="239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48">
        <v>2007</v>
      </c>
      <c r="D6" s="148">
        <v>2008</v>
      </c>
      <c r="E6" s="148">
        <v>2009</v>
      </c>
      <c r="F6" s="148">
        <v>2010</v>
      </c>
      <c r="G6" s="148">
        <v>2011</v>
      </c>
      <c r="H6" s="148">
        <v>2012</v>
      </c>
      <c r="I6" s="148">
        <v>2013</v>
      </c>
      <c r="J6" s="148">
        <v>2014</v>
      </c>
      <c r="K6" s="148">
        <v>2015</v>
      </c>
      <c r="L6" s="148">
        <v>2016</v>
      </c>
      <c r="M6" s="148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>
        <v>220</v>
      </c>
      <c r="O7" s="288">
        <f>'[1]LISTE CEKANJA  TAB 38 GOD 2019'!C59</f>
        <v>144</v>
      </c>
      <c r="P7" s="288">
        <v>200</v>
      </c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/>
      <c r="O10" s="288"/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>
        <v>48</v>
      </c>
      <c r="O11" s="288">
        <f>'[1]LISTE CEKANJA  TAB 38 GOD 2019'!C63</f>
        <v>427</v>
      </c>
      <c r="P11" s="288">
        <v>522</v>
      </c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>
        <v>13</v>
      </c>
      <c r="O12" s="288">
        <f>'[1]LISTE CEKANJA  TAB 38 GOD 2019'!C64</f>
        <v>9</v>
      </c>
      <c r="P12" s="288">
        <v>9</v>
      </c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f>SUM(N7:N14)</f>
        <v>281</v>
      </c>
      <c r="O15" s="166">
        <f>SUM(O7:O14)</f>
        <v>580</v>
      </c>
      <c r="P15" s="166">
        <v>731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37" t="s">
        <v>89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39"/>
      <c r="P17" s="239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49">
        <v>2007</v>
      </c>
      <c r="D19" s="149">
        <v>2008</v>
      </c>
      <c r="E19" s="149">
        <v>2009</v>
      </c>
      <c r="F19" s="149">
        <v>2010</v>
      </c>
      <c r="G19" s="149">
        <v>2011</v>
      </c>
      <c r="H19" s="149">
        <v>2012</v>
      </c>
      <c r="I19" s="149">
        <v>2013</v>
      </c>
      <c r="J19" s="149">
        <v>2014</v>
      </c>
      <c r="K19" s="149">
        <v>2015</v>
      </c>
      <c r="L19" s="149">
        <v>2016</v>
      </c>
      <c r="M19" s="148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>
        <v>1672</v>
      </c>
      <c r="O20" s="288">
        <f>'[1]LISTE CEKANJA  TAB 38 GOD 2019'!D59</f>
        <v>481</v>
      </c>
      <c r="P20" s="288">
        <v>264</v>
      </c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/>
      <c r="O21" s="288"/>
      <c r="P21" s="288"/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/>
      <c r="O23" s="288"/>
      <c r="P23" s="288"/>
    </row>
    <row r="24" spans="1:16" ht="15" customHeight="1">
      <c r="A24" s="154">
        <v>5</v>
      </c>
      <c r="B24" s="155" t="s">
        <v>82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473</v>
      </c>
      <c r="O24" s="288">
        <f>'[1]LISTE CEKANJA  TAB 38 GOD 2019'!D63</f>
        <v>1551</v>
      </c>
      <c r="P24" s="288">
        <v>708</v>
      </c>
    </row>
    <row r="25" spans="1:16" ht="15" customHeight="1">
      <c r="A25" s="154">
        <v>6</v>
      </c>
      <c r="B25" s="159" t="s">
        <v>76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>
        <v>42</v>
      </c>
      <c r="O25" s="288">
        <f>'[1]LISTE CEKANJA  TAB 38 GOD 2019'!D64</f>
        <v>26</v>
      </c>
      <c r="P25" s="288">
        <v>26</v>
      </c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>SUM(N20:N27)</f>
        <v>2187</v>
      </c>
      <c r="O28" s="25">
        <f>SUM(O20:O27)</f>
        <v>2058</v>
      </c>
      <c r="P28" s="25">
        <v>998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37" t="s">
        <v>89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9"/>
      <c r="O30" s="239"/>
      <c r="P30" s="239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48">
        <v>2007</v>
      </c>
      <c r="D32" s="148">
        <v>2008</v>
      </c>
      <c r="E32" s="148">
        <v>2009</v>
      </c>
      <c r="F32" s="148">
        <v>2010</v>
      </c>
      <c r="G32" s="148">
        <v>2011</v>
      </c>
      <c r="H32" s="148">
        <v>2012</v>
      </c>
      <c r="I32" s="148">
        <v>2013</v>
      </c>
      <c r="J32" s="148">
        <v>2014</v>
      </c>
      <c r="K32" s="148">
        <v>2015</v>
      </c>
      <c r="L32" s="148">
        <v>2016</v>
      </c>
      <c r="M32" s="148">
        <v>2017</v>
      </c>
      <c r="N32" s="286">
        <v>2018</v>
      </c>
      <c r="O32" s="286">
        <v>2019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>
        <v>2314</v>
      </c>
      <c r="O33" s="288">
        <f>'[1]LISTE CEKANJA  TAB 38 GOD 2019'!E59</f>
        <v>905</v>
      </c>
      <c r="P33" s="288">
        <v>277</v>
      </c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/>
      <c r="O34" s="288"/>
      <c r="P34" s="288"/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/>
      <c r="O36" s="288"/>
      <c r="P36" s="288"/>
    </row>
    <row r="37" spans="1:16" ht="15" customHeight="1">
      <c r="A37" s="154">
        <v>5</v>
      </c>
      <c r="B37" s="155" t="s">
        <v>82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>
        <v>925</v>
      </c>
      <c r="O37" s="288">
        <f>'[1]LISTE CEKANJA  TAB 38 GOD 2019'!E63</f>
        <v>1551</v>
      </c>
      <c r="P37" s="288">
        <v>1048</v>
      </c>
    </row>
    <row r="38" spans="1:16" ht="15" customHeight="1">
      <c r="A38" s="154">
        <v>6</v>
      </c>
      <c r="B38" s="159" t="s">
        <v>76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>
        <v>59</v>
      </c>
      <c r="O38" s="288">
        <f>'[1]LISTE CEKANJA  TAB 38 GOD 2019'!E64</f>
        <v>54</v>
      </c>
      <c r="P38" s="288">
        <v>54</v>
      </c>
    </row>
    <row r="39" spans="1:16" ht="15" customHeight="1">
      <c r="A39" s="154">
        <v>9</v>
      </c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>
        <v>10</v>
      </c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f>SUM(N33:N40)</f>
        <v>3298</v>
      </c>
      <c r="O41" s="25">
        <f>SUM(O33:O40)</f>
        <v>2510</v>
      </c>
      <c r="P41" s="25">
        <v>1379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37" t="s">
        <v>89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239"/>
      <c r="P43" s="239"/>
    </row>
    <row r="44" spans="1:16" ht="15" customHeight="1">
      <c r="A44" s="363" t="s">
        <v>0</v>
      </c>
      <c r="B44" s="366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48">
        <v>2007</v>
      </c>
      <c r="D45" s="148">
        <v>2008</v>
      </c>
      <c r="E45" s="148">
        <v>2009</v>
      </c>
      <c r="F45" s="148">
        <v>2010</v>
      </c>
      <c r="G45" s="148">
        <v>2011</v>
      </c>
      <c r="H45" s="148">
        <v>2012</v>
      </c>
      <c r="I45" s="148">
        <v>2013</v>
      </c>
      <c r="J45" s="148">
        <v>2014</v>
      </c>
      <c r="K45" s="148">
        <v>2015</v>
      </c>
      <c r="L45" s="148">
        <v>2016</v>
      </c>
      <c r="M45" s="148">
        <v>2017</v>
      </c>
      <c r="N45" s="286">
        <v>2018</v>
      </c>
      <c r="O45" s="286">
        <v>2019</v>
      </c>
      <c r="P45" s="250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>
        <v>1896</v>
      </c>
      <c r="O46" s="288">
        <f>'[1]LISTE CEKANJA  TAB 38 GOD 2019'!H59</f>
        <v>471</v>
      </c>
      <c r="P46" s="288">
        <v>382</v>
      </c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/>
      <c r="O47" s="288"/>
      <c r="P47" s="288"/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/>
      <c r="O48" s="288"/>
      <c r="P48" s="288"/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/>
      <c r="O49" s="288"/>
      <c r="P49" s="288"/>
    </row>
    <row r="50" spans="1:16" ht="15" customHeight="1">
      <c r="A50" s="154">
        <v>5</v>
      </c>
      <c r="B50" s="155" t="s">
        <v>82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>
        <v>602</v>
      </c>
      <c r="O50" s="288">
        <f>'[1]LISTE CEKANJA  TAB 38 GOD 2019'!H63</f>
        <v>1826</v>
      </c>
      <c r="P50" s="288">
        <v>962</v>
      </c>
    </row>
    <row r="51" spans="1:16" ht="15" customHeight="1">
      <c r="A51" s="154">
        <v>6</v>
      </c>
      <c r="B51" s="159" t="s">
        <v>76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>
        <v>55</v>
      </c>
      <c r="O51" s="288">
        <f>'[1]LISTE CEKANJA  TAB 38 GOD 2019'!H64</f>
        <v>55</v>
      </c>
      <c r="P51" s="288">
        <v>55</v>
      </c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f>SUM(N46:N53)</f>
        <v>2553</v>
      </c>
      <c r="O54" s="25">
        <f>SUM(O46:O53)</f>
        <v>2352</v>
      </c>
      <c r="P54" s="25">
        <v>1399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  <c r="Q55" s="374" t="s">
        <v>11</v>
      </c>
    </row>
    <row r="56" spans="1:17" ht="15" customHeight="1">
      <c r="A56" s="237" t="s">
        <v>89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239"/>
      <c r="P56" s="239"/>
      <c r="Q56" s="375"/>
    </row>
    <row r="57" spans="1:17" ht="15" customHeight="1">
      <c r="A57" s="363" t="s">
        <v>0</v>
      </c>
      <c r="B57" s="366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375"/>
    </row>
    <row r="58" spans="1:17" ht="15" customHeight="1">
      <c r="A58" s="363"/>
      <c r="B58" s="366"/>
      <c r="C58" s="148">
        <v>2007</v>
      </c>
      <c r="D58" s="148">
        <v>2008</v>
      </c>
      <c r="E58" s="148">
        <v>2009</v>
      </c>
      <c r="F58" s="148">
        <v>2010</v>
      </c>
      <c r="G58" s="148">
        <v>2011</v>
      </c>
      <c r="H58" s="148">
        <v>2012</v>
      </c>
      <c r="I58" s="148">
        <v>2013</v>
      </c>
      <c r="J58" s="148">
        <v>2014</v>
      </c>
      <c r="K58" s="148">
        <v>2015</v>
      </c>
      <c r="L58" s="148">
        <v>2016</v>
      </c>
      <c r="M58" s="148">
        <v>2017</v>
      </c>
      <c r="N58" s="286">
        <v>2018</v>
      </c>
      <c r="O58" s="286">
        <v>2019</v>
      </c>
      <c r="P58" s="215">
        <v>2020</v>
      </c>
      <c r="Q58" s="375"/>
    </row>
    <row r="59" spans="1:17" ht="15" customHeight="1">
      <c r="A59" s="173">
        <v>1</v>
      </c>
      <c r="B59" s="174" t="s">
        <v>78</v>
      </c>
      <c r="C59" s="33" t="e">
        <v>#DIV/0!</v>
      </c>
      <c r="D59" s="33" t="e">
        <v>#DIV/0!</v>
      </c>
      <c r="E59" s="33" t="e">
        <v>#DIV/0!</v>
      </c>
      <c r="F59" s="33" t="e">
        <v>#DIV/0!</v>
      </c>
      <c r="G59" s="33" t="e">
        <v>#DIV/0!</v>
      </c>
      <c r="H59" s="33" t="e">
        <v>#DIV/0!</v>
      </c>
      <c r="I59" s="33" t="e">
        <v>#DIV/0!</v>
      </c>
      <c r="J59" s="33" t="e">
        <v>#DIV/0!</v>
      </c>
      <c r="K59" s="33" t="e">
        <v>#DIV/0!</v>
      </c>
      <c r="L59" s="33" t="e">
        <v>#DIV/0!</v>
      </c>
      <c r="M59" s="33" t="e">
        <v>#DIV/0!</v>
      </c>
      <c r="N59" s="33">
        <f aca="true" t="shared" si="0" ref="N59:O64">N20/N33*100</f>
        <v>72.25583405358687</v>
      </c>
      <c r="O59" s="33">
        <f t="shared" si="0"/>
        <v>53.149171270718234</v>
      </c>
      <c r="P59" s="33">
        <v>95.30685920577618</v>
      </c>
      <c r="Q59" s="375"/>
    </row>
    <row r="60" spans="1:17" ht="15" customHeight="1">
      <c r="A60" s="173">
        <v>2</v>
      </c>
      <c r="B60" s="175" t="s">
        <v>79</v>
      </c>
      <c r="C60" s="33" t="e">
        <v>#DIV/0!</v>
      </c>
      <c r="D60" s="33" t="e">
        <v>#DIV/0!</v>
      </c>
      <c r="E60" s="33" t="e">
        <v>#DIV/0!</v>
      </c>
      <c r="F60" s="33" t="e">
        <v>#DIV/0!</v>
      </c>
      <c r="G60" s="33" t="e">
        <v>#DIV/0!</v>
      </c>
      <c r="H60" s="33" t="e">
        <v>#DIV/0!</v>
      </c>
      <c r="I60" s="33" t="e">
        <v>#DIV/0!</v>
      </c>
      <c r="J60" s="33" t="e">
        <v>#DIV/0!</v>
      </c>
      <c r="K60" s="33" t="e">
        <v>#DIV/0!</v>
      </c>
      <c r="L60" s="33" t="e">
        <v>#DIV/0!</v>
      </c>
      <c r="M60" s="33" t="e">
        <v>#DIV/0!</v>
      </c>
      <c r="N60" s="33" t="e">
        <f t="shared" si="0"/>
        <v>#DIV/0!</v>
      </c>
      <c r="O60" s="33" t="e">
        <f t="shared" si="0"/>
        <v>#DIV/0!</v>
      </c>
      <c r="P60" s="33" t="e">
        <v>#DIV/0!</v>
      </c>
      <c r="Q60" s="197" t="s">
        <v>21</v>
      </c>
    </row>
    <row r="61" spans="1:17" ht="15" customHeight="1">
      <c r="A61" s="173">
        <v>3</v>
      </c>
      <c r="B61" s="175" t="s">
        <v>80</v>
      </c>
      <c r="C61" s="33" t="e">
        <v>#DIV/0!</v>
      </c>
      <c r="D61" s="33" t="e">
        <v>#DIV/0!</v>
      </c>
      <c r="E61" s="33" t="e">
        <v>#DIV/0!</v>
      </c>
      <c r="F61" s="33" t="e">
        <v>#DIV/0!</v>
      </c>
      <c r="G61" s="33" t="e">
        <v>#DIV/0!</v>
      </c>
      <c r="H61" s="33" t="e">
        <v>#DIV/0!</v>
      </c>
      <c r="I61" s="33" t="e">
        <v>#DIV/0!</v>
      </c>
      <c r="J61" s="33" t="e">
        <v>#DIV/0!</v>
      </c>
      <c r="K61" s="33" t="e">
        <v>#DIV/0!</v>
      </c>
      <c r="L61" s="33" t="e">
        <v>#DIV/0!</v>
      </c>
      <c r="M61" s="33" t="e">
        <v>#DIV/0!</v>
      </c>
      <c r="N61" s="33" t="e">
        <f t="shared" si="0"/>
        <v>#DIV/0!</v>
      </c>
      <c r="O61" s="33" t="e">
        <f t="shared" si="0"/>
        <v>#DIV/0!</v>
      </c>
      <c r="P61" s="33" t="e">
        <v>#DIV/0!</v>
      </c>
      <c r="Q61" s="376" t="s">
        <v>140</v>
      </c>
    </row>
    <row r="62" spans="1:17" ht="15" customHeight="1">
      <c r="A62" s="173">
        <v>4</v>
      </c>
      <c r="B62" s="174" t="s">
        <v>81</v>
      </c>
      <c r="C62" s="33" t="e">
        <v>#DIV/0!</v>
      </c>
      <c r="D62" s="33" t="e">
        <v>#DIV/0!</v>
      </c>
      <c r="E62" s="33" t="e">
        <v>#DIV/0!</v>
      </c>
      <c r="F62" s="33" t="e">
        <v>#DIV/0!</v>
      </c>
      <c r="G62" s="33" t="e">
        <v>#DIV/0!</v>
      </c>
      <c r="H62" s="33" t="e">
        <v>#DIV/0!</v>
      </c>
      <c r="I62" s="33" t="e">
        <v>#DIV/0!</v>
      </c>
      <c r="J62" s="33" t="e">
        <v>#DIV/0!</v>
      </c>
      <c r="K62" s="33" t="e">
        <v>#DIV/0!</v>
      </c>
      <c r="L62" s="33" t="e">
        <v>#DIV/0!</v>
      </c>
      <c r="M62" s="33" t="e">
        <v>#DIV/0!</v>
      </c>
      <c r="N62" s="33" t="e">
        <f t="shared" si="0"/>
        <v>#DIV/0!</v>
      </c>
      <c r="O62" s="33" t="e">
        <f t="shared" si="0"/>
        <v>#DIV/0!</v>
      </c>
      <c r="P62" s="33" t="e">
        <v>#DIV/0!</v>
      </c>
      <c r="Q62" s="376"/>
    </row>
    <row r="63" spans="1:17" ht="15" customHeight="1">
      <c r="A63" s="173">
        <v>5</v>
      </c>
      <c r="B63" s="174" t="s">
        <v>82</v>
      </c>
      <c r="C63" s="33" t="e">
        <v>#DIV/0!</v>
      </c>
      <c r="D63" s="33" t="e">
        <v>#DIV/0!</v>
      </c>
      <c r="E63" s="33" t="e">
        <v>#DIV/0!</v>
      </c>
      <c r="F63" s="33" t="e">
        <v>#DIV/0!</v>
      </c>
      <c r="G63" s="33" t="e">
        <v>#DIV/0!</v>
      </c>
      <c r="H63" s="33" t="e">
        <v>#DIV/0!</v>
      </c>
      <c r="I63" s="33" t="e">
        <v>#DIV/0!</v>
      </c>
      <c r="J63" s="33" t="e">
        <v>#DIV/0!</v>
      </c>
      <c r="K63" s="33" t="e">
        <v>#DIV/0!</v>
      </c>
      <c r="L63" s="33" t="e">
        <v>#DIV/0!</v>
      </c>
      <c r="M63" s="33" t="e">
        <v>#DIV/0!</v>
      </c>
      <c r="N63" s="33">
        <f t="shared" si="0"/>
        <v>51.13513513513514</v>
      </c>
      <c r="O63" s="33">
        <f t="shared" si="0"/>
        <v>100</v>
      </c>
      <c r="P63" s="33">
        <v>67.55725190839695</v>
      </c>
      <c r="Q63" s="376"/>
    </row>
    <row r="64" spans="1:17" ht="15" customHeight="1">
      <c r="A64" s="173">
        <v>6</v>
      </c>
      <c r="B64" s="175" t="s">
        <v>76</v>
      </c>
      <c r="C64" s="33" t="e">
        <v>#DIV/0!</v>
      </c>
      <c r="D64" s="33" t="e">
        <v>#DIV/0!</v>
      </c>
      <c r="E64" s="33" t="e">
        <v>#DIV/0!</v>
      </c>
      <c r="F64" s="33" t="e">
        <v>#DIV/0!</v>
      </c>
      <c r="G64" s="33" t="e">
        <v>#DIV/0!</v>
      </c>
      <c r="H64" s="33" t="e">
        <v>#DIV/0!</v>
      </c>
      <c r="I64" s="33" t="e">
        <v>#DIV/0!</v>
      </c>
      <c r="J64" s="33" t="e">
        <v>#DIV/0!</v>
      </c>
      <c r="K64" s="33" t="e">
        <v>#DIV/0!</v>
      </c>
      <c r="L64" s="33" t="e">
        <v>#DIV/0!</v>
      </c>
      <c r="M64" s="33" t="e">
        <v>#DIV/0!</v>
      </c>
      <c r="N64" s="33">
        <f t="shared" si="0"/>
        <v>71.1864406779661</v>
      </c>
      <c r="O64" s="33">
        <f t="shared" si="0"/>
        <v>48.148148148148145</v>
      </c>
      <c r="P64" s="33">
        <v>48.148148148148145</v>
      </c>
      <c r="Q64" s="376"/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 t="e">
        <v>#DIV/0!</v>
      </c>
      <c r="D67" s="33" t="e">
        <v>#DIV/0!</v>
      </c>
      <c r="E67" s="33" t="e">
        <v>#DIV/0!</v>
      </c>
      <c r="F67" s="33" t="e">
        <v>#DIV/0!</v>
      </c>
      <c r="G67" s="33" t="e">
        <v>#DIV/0!</v>
      </c>
      <c r="H67" s="33" t="e">
        <v>#DIV/0!</v>
      </c>
      <c r="I67" s="33" t="e">
        <v>#DIV/0!</v>
      </c>
      <c r="J67" s="33" t="e">
        <v>#DIV/0!</v>
      </c>
      <c r="K67" s="33" t="e">
        <v>#DIV/0!</v>
      </c>
      <c r="L67" s="33" t="e">
        <v>#DIV/0!</v>
      </c>
      <c r="M67" s="33" t="e">
        <v>#DIV/0!</v>
      </c>
      <c r="N67" s="33">
        <f>N28/N41*100</f>
        <v>66.31291691934506</v>
      </c>
      <c r="O67" s="33">
        <f>O28/O41*100</f>
        <v>81.99203187250997</v>
      </c>
      <c r="P67" s="33">
        <v>72.37128353879623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  <c r="Q68" s="378"/>
    </row>
    <row r="69" spans="1:17" ht="15" customHeight="1">
      <c r="A69" s="237" t="s">
        <v>89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9"/>
      <c r="O69" s="239"/>
      <c r="P69" s="239"/>
      <c r="Q69" s="199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  <c r="Q70" s="370" t="s">
        <v>20</v>
      </c>
    </row>
    <row r="71" spans="1:17" ht="15" customHeight="1">
      <c r="A71" s="363"/>
      <c r="B71" s="366"/>
      <c r="C71" s="148">
        <v>2007</v>
      </c>
      <c r="D71" s="148">
        <v>2008</v>
      </c>
      <c r="E71" s="148">
        <v>2009</v>
      </c>
      <c r="F71" s="148">
        <v>2010</v>
      </c>
      <c r="G71" s="148">
        <v>2011</v>
      </c>
      <c r="H71" s="148">
        <v>2012</v>
      </c>
      <c r="I71" s="148">
        <v>2013</v>
      </c>
      <c r="J71" s="148">
        <v>2014</v>
      </c>
      <c r="K71" s="148">
        <v>2015</v>
      </c>
      <c r="L71" s="148">
        <v>2016</v>
      </c>
      <c r="M71" s="148">
        <v>2017</v>
      </c>
      <c r="N71" s="286">
        <v>2018</v>
      </c>
      <c r="O71" s="286">
        <v>2019</v>
      </c>
      <c r="P71" s="215">
        <v>2020</v>
      </c>
      <c r="Q71" s="371"/>
    </row>
    <row r="72" spans="1:17" ht="15" customHeight="1">
      <c r="A72" s="173">
        <v>1</v>
      </c>
      <c r="B72" s="174" t="s">
        <v>78</v>
      </c>
      <c r="C72" s="290"/>
      <c r="D72" s="291"/>
      <c r="E72" s="34" t="e">
        <v>#DIV/0!</v>
      </c>
      <c r="F72" s="34" t="e">
        <v>#DIV/0!</v>
      </c>
      <c r="G72" s="34" t="e">
        <v>#DIV/0!</v>
      </c>
      <c r="H72" s="34" t="e">
        <v>#DIV/0!</v>
      </c>
      <c r="I72" s="34" t="e">
        <v>#DIV/0!</v>
      </c>
      <c r="J72" s="34" t="e">
        <v>#DIV/0!</v>
      </c>
      <c r="K72" s="34" t="e">
        <v>#DIV/0!</v>
      </c>
      <c r="L72" s="34" t="e">
        <v>#DIV/0!</v>
      </c>
      <c r="M72" s="34" t="e">
        <v>#DIV/0!</v>
      </c>
      <c r="N72" s="34">
        <f aca="true" t="shared" si="1" ref="N72:O77">N85/N20</f>
        <v>191.29007177033492</v>
      </c>
      <c r="O72" s="34">
        <f t="shared" si="1"/>
        <v>171.41164241164242</v>
      </c>
      <c r="P72" s="34">
        <v>270</v>
      </c>
      <c r="Q72" s="371"/>
    </row>
    <row r="73" spans="1:17" ht="15" customHeight="1">
      <c r="A73" s="173">
        <v>2</v>
      </c>
      <c r="B73" s="175" t="s">
        <v>79</v>
      </c>
      <c r="C73" s="292"/>
      <c r="D73" s="291"/>
      <c r="E73" s="34" t="e">
        <v>#DIV/0!</v>
      </c>
      <c r="F73" s="34" t="e">
        <v>#DIV/0!</v>
      </c>
      <c r="G73" s="34" t="e">
        <v>#DIV/0!</v>
      </c>
      <c r="H73" s="34" t="e">
        <v>#DIV/0!</v>
      </c>
      <c r="I73" s="34" t="e">
        <v>#DIV/0!</v>
      </c>
      <c r="J73" s="34" t="e">
        <v>#DIV/0!</v>
      </c>
      <c r="K73" s="34" t="e">
        <v>#DIV/0!</v>
      </c>
      <c r="L73" s="34" t="e">
        <v>#DIV/0!</v>
      </c>
      <c r="M73" s="34" t="e">
        <v>#DIV/0!</v>
      </c>
      <c r="N73" s="34" t="e">
        <f t="shared" si="1"/>
        <v>#DIV/0!</v>
      </c>
      <c r="O73" s="34" t="e">
        <f t="shared" si="1"/>
        <v>#DIV/0!</v>
      </c>
      <c r="P73" s="34" t="e">
        <v>#DIV/0!</v>
      </c>
      <c r="Q73" s="200" t="s">
        <v>21</v>
      </c>
    </row>
    <row r="74" spans="1:17" ht="15" customHeight="1">
      <c r="A74" s="173">
        <v>3</v>
      </c>
      <c r="B74" s="175" t="s">
        <v>80</v>
      </c>
      <c r="C74" s="290"/>
      <c r="D74" s="291"/>
      <c r="E74" s="34" t="e">
        <v>#DIV/0!</v>
      </c>
      <c r="F74" s="34" t="e">
        <v>#DIV/0!</v>
      </c>
      <c r="G74" s="34" t="e">
        <v>#DIV/0!</v>
      </c>
      <c r="H74" s="34" t="e">
        <v>#DIV/0!</v>
      </c>
      <c r="I74" s="34" t="e">
        <v>#DIV/0!</v>
      </c>
      <c r="J74" s="34" t="e">
        <v>#DIV/0!</v>
      </c>
      <c r="K74" s="34" t="e">
        <v>#DIV/0!</v>
      </c>
      <c r="L74" s="34" t="e">
        <v>#DIV/0!</v>
      </c>
      <c r="M74" s="34" t="e">
        <v>#DIV/0!</v>
      </c>
      <c r="N74" s="34" t="e">
        <f t="shared" si="1"/>
        <v>#DIV/0!</v>
      </c>
      <c r="O74" s="34" t="e">
        <f t="shared" si="1"/>
        <v>#DIV/0!</v>
      </c>
      <c r="P74" s="34" t="e">
        <v>#DIV/0!</v>
      </c>
      <c r="Q74" s="371" t="s">
        <v>11</v>
      </c>
    </row>
    <row r="75" spans="1:17" ht="15" customHeight="1">
      <c r="A75" s="173">
        <v>4</v>
      </c>
      <c r="B75" s="174" t="s">
        <v>81</v>
      </c>
      <c r="C75" s="292"/>
      <c r="D75" s="291"/>
      <c r="E75" s="34" t="e">
        <v>#DIV/0!</v>
      </c>
      <c r="F75" s="34" t="e">
        <v>#DIV/0!</v>
      </c>
      <c r="G75" s="34" t="e">
        <v>#DIV/0!</v>
      </c>
      <c r="H75" s="34" t="e">
        <v>#DIV/0!</v>
      </c>
      <c r="I75" s="34" t="e">
        <v>#DIV/0!</v>
      </c>
      <c r="J75" s="34" t="e">
        <v>#DIV/0!</v>
      </c>
      <c r="K75" s="34" t="e">
        <v>#DIV/0!</v>
      </c>
      <c r="L75" s="34" t="e">
        <v>#DIV/0!</v>
      </c>
      <c r="M75" s="34" t="e">
        <v>#DIV/0!</v>
      </c>
      <c r="N75" s="34" t="e">
        <f t="shared" si="1"/>
        <v>#DIV/0!</v>
      </c>
      <c r="O75" s="34" t="e">
        <f t="shared" si="1"/>
        <v>#DIV/0!</v>
      </c>
      <c r="P75" s="34" t="e">
        <v>#DIV/0!</v>
      </c>
      <c r="Q75" s="371"/>
    </row>
    <row r="76" spans="1:17" ht="15" customHeight="1">
      <c r="A76" s="173">
        <v>5</v>
      </c>
      <c r="B76" s="174" t="s">
        <v>82</v>
      </c>
      <c r="C76" s="292"/>
      <c r="D76" s="291"/>
      <c r="E76" s="34" t="e">
        <v>#DIV/0!</v>
      </c>
      <c r="F76" s="34" t="e">
        <v>#DIV/0!</v>
      </c>
      <c r="G76" s="34" t="e">
        <v>#DIV/0!</v>
      </c>
      <c r="H76" s="34" t="e">
        <v>#DIV/0!</v>
      </c>
      <c r="I76" s="34" t="e">
        <v>#DIV/0!</v>
      </c>
      <c r="J76" s="34" t="e">
        <v>#DIV/0!</v>
      </c>
      <c r="K76" s="34" t="e">
        <v>#DIV/0!</v>
      </c>
      <c r="L76" s="34" t="e">
        <v>#DIV/0!</v>
      </c>
      <c r="M76" s="34" t="e">
        <v>#DIV/0!</v>
      </c>
      <c r="N76" s="34">
        <f t="shared" si="1"/>
        <v>175.22832980972515</v>
      </c>
      <c r="O76" s="34">
        <f t="shared" si="1"/>
        <v>101.63765312701483</v>
      </c>
      <c r="P76" s="34">
        <v>87.80649717514125</v>
      </c>
      <c r="Q76" s="371"/>
    </row>
    <row r="77" spans="1:17" ht="15" customHeight="1">
      <c r="A77" s="173">
        <v>6</v>
      </c>
      <c r="B77" s="175" t="s">
        <v>76</v>
      </c>
      <c r="C77" s="292"/>
      <c r="D77" s="291"/>
      <c r="E77" s="34" t="e">
        <v>#DIV/0!</v>
      </c>
      <c r="F77" s="34" t="e">
        <v>#DIV/0!</v>
      </c>
      <c r="G77" s="34" t="e">
        <v>#DIV/0!</v>
      </c>
      <c r="H77" s="34" t="e">
        <v>#DIV/0!</v>
      </c>
      <c r="I77" s="34" t="e">
        <v>#DIV/0!</v>
      </c>
      <c r="J77" s="34" t="e">
        <v>#DIV/0!</v>
      </c>
      <c r="K77" s="34" t="e">
        <v>#DIV/0!</v>
      </c>
      <c r="L77" s="34" t="e">
        <v>#DIV/0!</v>
      </c>
      <c r="M77" s="34" t="e">
        <v>#DIV/0!</v>
      </c>
      <c r="N77" s="34">
        <f t="shared" si="1"/>
        <v>90</v>
      </c>
      <c r="O77" s="34">
        <f t="shared" si="1"/>
        <v>90</v>
      </c>
      <c r="P77" s="34">
        <v>90</v>
      </c>
      <c r="Q77" s="371"/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2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2"/>
    </row>
    <row r="80" spans="1:17" ht="15" customHeight="1">
      <c r="A80" s="363" t="s">
        <v>2</v>
      </c>
      <c r="B80" s="363"/>
      <c r="C80" s="33"/>
      <c r="D80" s="291"/>
      <c r="E80" s="34" t="e">
        <v>#DIV/0!</v>
      </c>
      <c r="F80" s="34" t="e">
        <v>#DIV/0!</v>
      </c>
      <c r="G80" s="34" t="e">
        <v>#DIV/0!</v>
      </c>
      <c r="H80" s="34" t="e">
        <v>#DIV/0!</v>
      </c>
      <c r="I80" s="34" t="e">
        <v>#DIV/0!</v>
      </c>
      <c r="J80" s="34" t="e">
        <v>#DIV/0!</v>
      </c>
      <c r="K80" s="34" t="e">
        <v>#DIV/0!</v>
      </c>
      <c r="L80" s="34" t="e">
        <v>#DIV/0!</v>
      </c>
      <c r="M80" s="34" t="e">
        <v>#DIV/0!</v>
      </c>
      <c r="N80" s="34">
        <f>N93/N28</f>
        <v>185.8710562414266</v>
      </c>
      <c r="O80" s="34">
        <f>O93/O28</f>
        <v>117.79834791059281</v>
      </c>
      <c r="P80" s="34">
        <v>136.05911823647295</v>
      </c>
      <c r="Q80" s="373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99"/>
    </row>
    <row r="82" spans="1:17" ht="15" customHeight="1">
      <c r="A82" s="379" t="s">
        <v>89</v>
      </c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1"/>
      <c r="Q82" s="199"/>
    </row>
    <row r="83" spans="1:17" ht="15" customHeight="1">
      <c r="A83" s="363" t="s">
        <v>0</v>
      </c>
      <c r="B83" s="366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  <c r="O83" s="224"/>
      <c r="P83" s="224"/>
      <c r="Q83" s="184"/>
    </row>
    <row r="84" spans="1:17" ht="15" customHeight="1">
      <c r="A84" s="363"/>
      <c r="B84" s="366"/>
      <c r="C84" s="285">
        <v>2007</v>
      </c>
      <c r="D84" s="285">
        <v>2008</v>
      </c>
      <c r="E84" s="285">
        <v>2009</v>
      </c>
      <c r="F84" s="285">
        <v>2010</v>
      </c>
      <c r="G84" s="285">
        <v>2011</v>
      </c>
      <c r="H84" s="285">
        <v>2012</v>
      </c>
      <c r="I84" s="285">
        <v>2013</v>
      </c>
      <c r="J84" s="285">
        <v>2014</v>
      </c>
      <c r="K84" s="285">
        <v>2015</v>
      </c>
      <c r="L84" s="285">
        <v>2016</v>
      </c>
      <c r="M84" s="285">
        <v>2017</v>
      </c>
      <c r="N84" s="286">
        <v>2018</v>
      </c>
      <c r="O84" s="286">
        <v>2019</v>
      </c>
      <c r="P84" s="285">
        <v>2020</v>
      </c>
      <c r="Q84" s="184"/>
    </row>
    <row r="85" spans="1:17" ht="15" customHeight="1">
      <c r="A85" s="173">
        <v>1</v>
      </c>
      <c r="B85" s="174" t="s">
        <v>78</v>
      </c>
      <c r="C85" s="293">
        <v>0</v>
      </c>
      <c r="D85" s="293">
        <v>0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>
        <v>319837</v>
      </c>
      <c r="O85" s="294">
        <f>'[1]LISTE CEKANJA  TAB 38 GOD 2019'!F59</f>
        <v>82449</v>
      </c>
      <c r="P85" s="294">
        <v>71280</v>
      </c>
      <c r="Q85" s="184"/>
    </row>
    <row r="86" spans="1:17" ht="15" customHeight="1">
      <c r="A86" s="173">
        <v>2</v>
      </c>
      <c r="B86" s="175" t="s">
        <v>79</v>
      </c>
      <c r="C86" s="274">
        <v>0</v>
      </c>
      <c r="D86" s="274">
        <v>0</v>
      </c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185"/>
    </row>
    <row r="87" spans="1:17" ht="15" customHeight="1">
      <c r="A87" s="173">
        <v>3</v>
      </c>
      <c r="B87" s="175" t="s">
        <v>80</v>
      </c>
      <c r="C87" s="274">
        <v>0</v>
      </c>
      <c r="D87" s="274">
        <v>0</v>
      </c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01"/>
    </row>
    <row r="88" spans="1:17" ht="15" customHeight="1">
      <c r="A88" s="173">
        <v>4</v>
      </c>
      <c r="B88" s="174" t="s">
        <v>81</v>
      </c>
      <c r="C88" s="274">
        <v>0</v>
      </c>
      <c r="D88" s="274">
        <v>0</v>
      </c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184"/>
    </row>
    <row r="89" spans="1:17" ht="15" customHeight="1">
      <c r="A89" s="173">
        <v>5</v>
      </c>
      <c r="B89" s="174" t="s">
        <v>82</v>
      </c>
      <c r="C89" s="274">
        <v>0</v>
      </c>
      <c r="D89" s="274">
        <v>0</v>
      </c>
      <c r="E89" s="295"/>
      <c r="F89" s="295"/>
      <c r="G89" s="295"/>
      <c r="H89" s="294"/>
      <c r="I89" s="294"/>
      <c r="J89" s="295"/>
      <c r="K89" s="295"/>
      <c r="L89" s="294"/>
      <c r="M89" s="294"/>
      <c r="N89" s="294">
        <v>82883</v>
      </c>
      <c r="O89" s="294">
        <f>'[1]LISTE CEKANJA  TAB 38 GOD 2019'!F63</f>
        <v>157640</v>
      </c>
      <c r="P89" s="294">
        <v>62167</v>
      </c>
      <c r="Q89" s="184"/>
    </row>
    <row r="90" spans="1:17" ht="15" customHeight="1">
      <c r="A90" s="173">
        <v>6</v>
      </c>
      <c r="B90" s="175" t="s">
        <v>76</v>
      </c>
      <c r="C90" s="274">
        <v>0</v>
      </c>
      <c r="D90" s="274">
        <v>0</v>
      </c>
      <c r="E90" s="295"/>
      <c r="F90" s="295"/>
      <c r="G90" s="295"/>
      <c r="H90" s="294"/>
      <c r="I90" s="294"/>
      <c r="J90" s="295"/>
      <c r="K90" s="295"/>
      <c r="L90" s="294"/>
      <c r="M90" s="294"/>
      <c r="N90" s="294">
        <v>3780</v>
      </c>
      <c r="O90" s="294">
        <f>'[1]LISTE CEKANJA  TAB 38 GOD 2019'!F64</f>
        <v>2340</v>
      </c>
      <c r="P90" s="294">
        <v>2340</v>
      </c>
      <c r="Q90" s="184"/>
    </row>
    <row r="91" spans="1:17" ht="15" customHeight="1">
      <c r="A91" s="173">
        <v>9</v>
      </c>
      <c r="B91" s="175"/>
      <c r="C91" s="274">
        <v>0</v>
      </c>
      <c r="D91" s="274">
        <v>0</v>
      </c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94"/>
      <c r="P91" s="294"/>
      <c r="Q91" s="199"/>
    </row>
    <row r="92" spans="1:17" ht="15" customHeight="1">
      <c r="A92" s="173">
        <v>10</v>
      </c>
      <c r="B92" s="175"/>
      <c r="C92" s="274">
        <v>0</v>
      </c>
      <c r="D92" s="274">
        <v>0</v>
      </c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94"/>
      <c r="P92" s="294"/>
      <c r="Q92" s="184"/>
    </row>
    <row r="93" spans="1:17" ht="15" customHeight="1">
      <c r="A93" s="363" t="s">
        <v>2</v>
      </c>
      <c r="B93" s="363"/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f>SUM(N85:N92)</f>
        <v>406500</v>
      </c>
      <c r="O93" s="25">
        <f>SUM(O85:O92)</f>
        <v>242429</v>
      </c>
      <c r="P93" s="25">
        <v>135787</v>
      </c>
      <c r="Q93" s="184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7" ht="15" customHeight="1">
      <c r="A97" s="367" t="s">
        <v>17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32">
    <mergeCell ref="Q78:Q80"/>
    <mergeCell ref="A93:B93"/>
    <mergeCell ref="A80:B80"/>
    <mergeCell ref="A83:A84"/>
    <mergeCell ref="B83:B84"/>
    <mergeCell ref="A67:B67"/>
    <mergeCell ref="Q61:Q64"/>
    <mergeCell ref="Q65:Q68"/>
    <mergeCell ref="Q70:Q72"/>
    <mergeCell ref="Q74:Q77"/>
    <mergeCell ref="A31:A32"/>
    <mergeCell ref="B31:B32"/>
    <mergeCell ref="A41:B41"/>
    <mergeCell ref="A70:A71"/>
    <mergeCell ref="B70:B71"/>
    <mergeCell ref="B44:B45"/>
    <mergeCell ref="I1:K1"/>
    <mergeCell ref="Q55:Q59"/>
    <mergeCell ref="L1:O1"/>
    <mergeCell ref="A5:A6"/>
    <mergeCell ref="B5:B6"/>
    <mergeCell ref="A2:P2"/>
    <mergeCell ref="A97:P97"/>
    <mergeCell ref="A15:B15"/>
    <mergeCell ref="A18:A19"/>
    <mergeCell ref="B18:B19"/>
    <mergeCell ref="A28:B28"/>
    <mergeCell ref="A44:A45"/>
    <mergeCell ref="A54:B54"/>
    <mergeCell ref="A57:A58"/>
    <mergeCell ref="B57:B58"/>
    <mergeCell ref="A82:P8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76">
      <selection activeCell="O86" sqref="O86:P88"/>
    </sheetView>
  </sheetViews>
  <sheetFormatPr defaultColWidth="9.140625" defaultRowHeight="12.75"/>
  <cols>
    <col min="1" max="1" width="3.7109375" style="14" customWidth="1"/>
    <col min="2" max="2" width="45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7" ht="16.5">
      <c r="A2" s="368" t="s">
        <v>173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49" t="s">
        <v>149</v>
      </c>
    </row>
    <row r="3" spans="1:17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8"/>
      <c r="O3" s="327"/>
      <c r="P3" s="216" t="s">
        <v>28</v>
      </c>
      <c r="Q3" s="217"/>
    </row>
    <row r="4" spans="1:16" ht="15" customHeight="1">
      <c r="A4" s="237" t="s">
        <v>91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  <c r="O4" s="239"/>
      <c r="P4" s="239"/>
    </row>
    <row r="5" spans="1:16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4"/>
      <c r="P5" s="224"/>
    </row>
    <row r="6" spans="1:16" ht="15" customHeight="1">
      <c r="A6" s="363"/>
      <c r="B6" s="366"/>
      <c r="C6" s="180">
        <v>2007</v>
      </c>
      <c r="D6" s="180">
        <v>2008</v>
      </c>
      <c r="E6" s="180">
        <v>2009</v>
      </c>
      <c r="F6" s="180">
        <v>2010</v>
      </c>
      <c r="G6" s="180">
        <v>2011</v>
      </c>
      <c r="H6" s="180">
        <v>2012</v>
      </c>
      <c r="I6" s="180">
        <v>2013</v>
      </c>
      <c r="J6" s="180">
        <v>2014</v>
      </c>
      <c r="K6" s="180">
        <v>2015</v>
      </c>
      <c r="L6" s="180">
        <v>2016</v>
      </c>
      <c r="M6" s="180">
        <v>2017</v>
      </c>
      <c r="N6" s="286">
        <v>2018</v>
      </c>
      <c r="O6" s="286">
        <v>2019</v>
      </c>
      <c r="P6" s="250">
        <v>2020</v>
      </c>
    </row>
    <row r="7" spans="1:16" ht="15" customHeight="1">
      <c r="A7" s="154">
        <v>1</v>
      </c>
      <c r="B7" s="155" t="s">
        <v>78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88">
        <v>172</v>
      </c>
      <c r="O7" s="288">
        <f>'[1]LISTE CEKANJA  TAB 38 GOD 2019'!C78</f>
        <v>105</v>
      </c>
      <c r="P7" s="288">
        <v>128</v>
      </c>
    </row>
    <row r="8" spans="1:16" ht="15" customHeight="1">
      <c r="A8" s="154">
        <v>2</v>
      </c>
      <c r="B8" s="159" t="s">
        <v>79</v>
      </c>
      <c r="C8" s="156"/>
      <c r="D8" s="156"/>
      <c r="E8" s="156"/>
      <c r="F8" s="156"/>
      <c r="G8" s="156"/>
      <c r="H8" s="156"/>
      <c r="I8" s="157"/>
      <c r="J8" s="158"/>
      <c r="K8" s="157"/>
      <c r="L8" s="158"/>
      <c r="M8" s="157"/>
      <c r="N8" s="289"/>
      <c r="O8" s="288"/>
      <c r="P8" s="288"/>
    </row>
    <row r="9" spans="1:16" ht="15" customHeight="1">
      <c r="A9" s="154">
        <v>3</v>
      </c>
      <c r="B9" s="159" t="s">
        <v>80</v>
      </c>
      <c r="C9" s="156"/>
      <c r="D9" s="156"/>
      <c r="E9" s="156"/>
      <c r="F9" s="156"/>
      <c r="G9" s="160"/>
      <c r="H9" s="160"/>
      <c r="I9" s="157"/>
      <c r="J9" s="158"/>
      <c r="K9" s="157"/>
      <c r="L9" s="158"/>
      <c r="M9" s="157"/>
      <c r="N9" s="289"/>
      <c r="O9" s="288"/>
      <c r="P9" s="288"/>
    </row>
    <row r="10" spans="1:16" ht="15" customHeight="1">
      <c r="A10" s="154">
        <v>4</v>
      </c>
      <c r="B10" s="155" t="s">
        <v>81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88"/>
      <c r="O10" s="288"/>
      <c r="P10" s="288"/>
    </row>
    <row r="11" spans="1:16" ht="15" customHeight="1">
      <c r="A11" s="154">
        <v>5</v>
      </c>
      <c r="B11" s="155" t="s">
        <v>82</v>
      </c>
      <c r="C11" s="156"/>
      <c r="D11" s="156"/>
      <c r="E11" s="156"/>
      <c r="F11" s="156"/>
      <c r="G11" s="156"/>
      <c r="H11" s="156"/>
      <c r="I11" s="157"/>
      <c r="J11" s="158"/>
      <c r="K11" s="157"/>
      <c r="L11" s="158"/>
      <c r="M11" s="157"/>
      <c r="N11" s="289">
        <v>601</v>
      </c>
      <c r="O11" s="288">
        <f>'[1]LISTE CEKANJA  TAB 38 GOD 2019'!C82</f>
        <v>394</v>
      </c>
      <c r="P11" s="288">
        <v>583</v>
      </c>
    </row>
    <row r="12" spans="1:16" ht="15" customHeight="1">
      <c r="A12" s="154">
        <v>6</v>
      </c>
      <c r="B12" s="159" t="s">
        <v>76</v>
      </c>
      <c r="C12" s="161"/>
      <c r="D12" s="161"/>
      <c r="E12" s="161"/>
      <c r="F12" s="161"/>
      <c r="G12" s="161"/>
      <c r="H12" s="162"/>
      <c r="I12" s="163"/>
      <c r="J12" s="158"/>
      <c r="K12" s="163"/>
      <c r="L12" s="158"/>
      <c r="M12" s="163"/>
      <c r="N12" s="289">
        <v>8</v>
      </c>
      <c r="O12" s="288">
        <f>'[1]LISTE CEKANJA  TAB 38 GOD 2019'!C83</f>
        <v>10</v>
      </c>
      <c r="P12" s="288">
        <v>2</v>
      </c>
    </row>
    <row r="13" spans="1:16" ht="15" customHeight="1">
      <c r="A13" s="154"/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289"/>
      <c r="O13" s="288"/>
      <c r="P13" s="288"/>
    </row>
    <row r="14" spans="1:16" ht="15" customHeight="1">
      <c r="A14" s="154"/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289"/>
      <c r="O14" s="288"/>
      <c r="P14" s="288"/>
    </row>
    <row r="15" spans="1:16" ht="15" customHeight="1">
      <c r="A15" s="369" t="s">
        <v>67</v>
      </c>
      <c r="B15" s="369"/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f>SUM(N7:N14)</f>
        <v>781</v>
      </c>
      <c r="O15" s="166">
        <f>SUM(O7:O14)</f>
        <v>509</v>
      </c>
      <c r="P15" s="166">
        <v>713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72"/>
      <c r="O16" s="172"/>
      <c r="P16" s="172"/>
    </row>
    <row r="17" spans="1:16" ht="15" customHeight="1">
      <c r="A17" s="237" t="s">
        <v>91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9"/>
      <c r="O17" s="239"/>
      <c r="P17" s="239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4"/>
      <c r="P18" s="224"/>
    </row>
    <row r="19" spans="1:16" ht="15" customHeight="1">
      <c r="A19" s="363"/>
      <c r="B19" s="366"/>
      <c r="C19" s="181">
        <v>2007</v>
      </c>
      <c r="D19" s="181">
        <v>2008</v>
      </c>
      <c r="E19" s="181">
        <v>2009</v>
      </c>
      <c r="F19" s="181">
        <v>2010</v>
      </c>
      <c r="G19" s="181">
        <v>2011</v>
      </c>
      <c r="H19" s="181">
        <v>2012</v>
      </c>
      <c r="I19" s="181">
        <v>2013</v>
      </c>
      <c r="J19" s="181">
        <v>2014</v>
      </c>
      <c r="K19" s="181">
        <v>2015</v>
      </c>
      <c r="L19" s="181">
        <v>2016</v>
      </c>
      <c r="M19" s="180">
        <v>2017</v>
      </c>
      <c r="N19" s="286">
        <v>2018</v>
      </c>
      <c r="O19" s="286">
        <v>2019</v>
      </c>
      <c r="P19" s="250">
        <v>2020</v>
      </c>
    </row>
    <row r="20" spans="1:16" ht="15" customHeight="1">
      <c r="A20" s="154">
        <v>1</v>
      </c>
      <c r="B20" s="155" t="s">
        <v>78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8">
        <v>255</v>
      </c>
      <c r="O20" s="288">
        <f>'[1]LISTE CEKANJA  TAB 38 GOD 2019'!D78</f>
        <v>276</v>
      </c>
      <c r="P20" s="288">
        <v>170</v>
      </c>
    </row>
    <row r="21" spans="1:16" ht="15" customHeight="1">
      <c r="A21" s="154">
        <v>2</v>
      </c>
      <c r="B21" s="159" t="s">
        <v>79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8"/>
      <c r="O21" s="288"/>
      <c r="P21" s="288"/>
    </row>
    <row r="22" spans="1:16" ht="15" customHeight="1">
      <c r="A22" s="154">
        <v>3</v>
      </c>
      <c r="B22" s="159" t="s">
        <v>80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88"/>
      <c r="O23" s="288"/>
      <c r="P23" s="288"/>
    </row>
    <row r="24" spans="1:16" ht="15" customHeight="1">
      <c r="A24" s="154">
        <v>5</v>
      </c>
      <c r="B24" s="155" t="s">
        <v>82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>
        <v>786</v>
      </c>
      <c r="O24" s="288">
        <f>'[1]LISTE CEKANJA  TAB 38 GOD 2019'!D82</f>
        <v>1000</v>
      </c>
      <c r="P24" s="288">
        <v>390</v>
      </c>
    </row>
    <row r="25" spans="1:16" ht="15" customHeight="1">
      <c r="A25" s="154">
        <v>6</v>
      </c>
      <c r="B25" s="159" t="s">
        <v>76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8">
        <v>22</v>
      </c>
      <c r="O25" s="288">
        <f>'[1]LISTE CEKANJA  TAB 38 GOD 2019'!D83</f>
        <v>16</v>
      </c>
      <c r="P25" s="288">
        <v>10</v>
      </c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f>SUM(N20:N27)</f>
        <v>1063</v>
      </c>
      <c r="O28" s="25">
        <f>SUM(O20:O27)</f>
        <v>1292</v>
      </c>
      <c r="P28" s="25">
        <v>570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237" t="s">
        <v>91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9"/>
      <c r="O30" s="239"/>
      <c r="P30" s="239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4"/>
      <c r="P31" s="224"/>
    </row>
    <row r="32" spans="1:16" ht="15" customHeight="1">
      <c r="A32" s="363"/>
      <c r="B32" s="366"/>
      <c r="C32" s="180">
        <v>2007</v>
      </c>
      <c r="D32" s="180">
        <v>2008</v>
      </c>
      <c r="E32" s="180">
        <v>2009</v>
      </c>
      <c r="F32" s="180">
        <v>2010</v>
      </c>
      <c r="G32" s="180">
        <v>2011</v>
      </c>
      <c r="H32" s="180">
        <v>2012</v>
      </c>
      <c r="I32" s="180">
        <v>2013</v>
      </c>
      <c r="J32" s="180">
        <v>2014</v>
      </c>
      <c r="K32" s="180">
        <v>2015</v>
      </c>
      <c r="L32" s="180">
        <v>2016</v>
      </c>
      <c r="M32" s="180">
        <v>2017</v>
      </c>
      <c r="N32" s="286">
        <v>2018</v>
      </c>
      <c r="O32" s="286">
        <v>2019</v>
      </c>
      <c r="P32" s="250">
        <v>2020</v>
      </c>
    </row>
    <row r="33" spans="1:16" ht="15" customHeight="1">
      <c r="A33" s="154">
        <v>1</v>
      </c>
      <c r="B33" s="155" t="s">
        <v>78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88">
        <v>375</v>
      </c>
      <c r="O33" s="288">
        <f>'[1]LISTE CEKANJA  TAB 38 GOD 2019'!E78</f>
        <v>388</v>
      </c>
      <c r="P33" s="288">
        <v>170</v>
      </c>
    </row>
    <row r="34" spans="1:16" ht="15" customHeight="1">
      <c r="A34" s="154">
        <v>2</v>
      </c>
      <c r="B34" s="159" t="s">
        <v>79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88"/>
      <c r="O34" s="288"/>
      <c r="P34" s="288"/>
    </row>
    <row r="35" spans="1:16" ht="15" customHeight="1">
      <c r="A35" s="154">
        <v>3</v>
      </c>
      <c r="B35" s="159" t="s">
        <v>80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8"/>
      <c r="O36" s="288"/>
      <c r="P36" s="288"/>
    </row>
    <row r="37" spans="1:16" ht="15" customHeight="1">
      <c r="A37" s="154">
        <v>5</v>
      </c>
      <c r="B37" s="155" t="s">
        <v>82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>
        <v>975</v>
      </c>
      <c r="O37" s="288">
        <f>'[1]LISTE CEKANJA  TAB 38 GOD 2019'!E82</f>
        <v>1000</v>
      </c>
      <c r="P37" s="288">
        <v>493</v>
      </c>
    </row>
    <row r="38" spans="1:16" ht="15" customHeight="1">
      <c r="A38" s="154">
        <v>6</v>
      </c>
      <c r="B38" s="159" t="s">
        <v>76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88">
        <v>95</v>
      </c>
      <c r="O38" s="288">
        <f>'[1]LISTE CEKANJA  TAB 38 GOD 2019'!E83</f>
        <v>26</v>
      </c>
      <c r="P38" s="288">
        <v>21</v>
      </c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f>SUM(N33:N40)</f>
        <v>1445</v>
      </c>
      <c r="O41" s="25">
        <f>SUM(O33:O40)</f>
        <v>1414</v>
      </c>
      <c r="P41" s="25">
        <v>684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26"/>
      <c r="O42" s="26"/>
      <c r="P42" s="26"/>
    </row>
    <row r="43" spans="1:16" ht="15" customHeight="1">
      <c r="A43" s="237" t="s">
        <v>91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239"/>
      <c r="P43" s="239"/>
    </row>
    <row r="44" spans="1:16" ht="15" customHeight="1">
      <c r="A44" s="363" t="s">
        <v>0</v>
      </c>
      <c r="B44" s="366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24"/>
      <c r="P44" s="224"/>
    </row>
    <row r="45" spans="1:16" ht="15" customHeight="1">
      <c r="A45" s="363"/>
      <c r="B45" s="366"/>
      <c r="C45" s="180">
        <v>2007</v>
      </c>
      <c r="D45" s="180">
        <v>2008</v>
      </c>
      <c r="E45" s="180">
        <v>2009</v>
      </c>
      <c r="F45" s="180">
        <v>2010</v>
      </c>
      <c r="G45" s="180">
        <v>2011</v>
      </c>
      <c r="H45" s="180">
        <v>2012</v>
      </c>
      <c r="I45" s="180">
        <v>2013</v>
      </c>
      <c r="J45" s="180">
        <v>2014</v>
      </c>
      <c r="K45" s="180">
        <v>2015</v>
      </c>
      <c r="L45" s="180">
        <v>2016</v>
      </c>
      <c r="M45" s="180">
        <v>2017</v>
      </c>
      <c r="N45" s="286">
        <v>2018</v>
      </c>
      <c r="O45" s="286">
        <v>2019</v>
      </c>
      <c r="P45" s="250">
        <v>2020</v>
      </c>
    </row>
    <row r="46" spans="1:16" ht="15" customHeight="1">
      <c r="A46" s="154">
        <v>1</v>
      </c>
      <c r="B46" s="155" t="s">
        <v>78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88">
        <v>371</v>
      </c>
      <c r="O46" s="288">
        <f>'[1]LISTE CEKANJA  TAB 38 GOD 2019'!H78</f>
        <v>349</v>
      </c>
      <c r="P46" s="288">
        <v>210</v>
      </c>
    </row>
    <row r="47" spans="1:16" ht="15" customHeight="1">
      <c r="A47" s="154">
        <v>2</v>
      </c>
      <c r="B47" s="159" t="s">
        <v>79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88"/>
      <c r="O47" s="288"/>
      <c r="P47" s="288"/>
    </row>
    <row r="48" spans="1:16" ht="15" customHeight="1">
      <c r="A48" s="154">
        <v>3</v>
      </c>
      <c r="B48" s="159" t="s">
        <v>80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8"/>
      <c r="O48" s="288"/>
      <c r="P48" s="288"/>
    </row>
    <row r="49" spans="1:16" ht="15" customHeight="1">
      <c r="A49" s="154">
        <v>4</v>
      </c>
      <c r="B49" s="155" t="s">
        <v>81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88"/>
      <c r="O49" s="288"/>
      <c r="P49" s="288"/>
    </row>
    <row r="50" spans="1:16" ht="15" customHeight="1">
      <c r="A50" s="154">
        <v>5</v>
      </c>
      <c r="B50" s="155" t="s">
        <v>82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>
        <v>1028</v>
      </c>
      <c r="O50" s="288">
        <f>'[1]LISTE CEKANJA  TAB 38 GOD 2019'!H82</f>
        <v>1164</v>
      </c>
      <c r="P50" s="288">
        <v>733</v>
      </c>
    </row>
    <row r="51" spans="1:16" ht="15" customHeight="1">
      <c r="A51" s="154">
        <v>6</v>
      </c>
      <c r="B51" s="159" t="s">
        <v>76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88">
        <v>28</v>
      </c>
      <c r="O51" s="288">
        <f>'[1]LISTE CEKANJA  TAB 38 GOD 2019'!H83</f>
        <v>33</v>
      </c>
      <c r="P51" s="288">
        <v>16</v>
      </c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f>SUM(N46:N53)</f>
        <v>1427</v>
      </c>
      <c r="O54" s="25">
        <f>SUM(O46:O53)</f>
        <v>1546</v>
      </c>
      <c r="P54" s="25">
        <v>959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26"/>
      <c r="O55" s="26"/>
      <c r="P55" s="26"/>
      <c r="Q55" s="374" t="s">
        <v>11</v>
      </c>
    </row>
    <row r="56" spans="1:17" ht="15" customHeight="1">
      <c r="A56" s="237" t="s">
        <v>91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239"/>
      <c r="P56" s="239"/>
      <c r="Q56" s="375"/>
    </row>
    <row r="57" spans="1:17" ht="15" customHeight="1">
      <c r="A57" s="363" t="s">
        <v>0</v>
      </c>
      <c r="B57" s="366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375"/>
    </row>
    <row r="58" spans="1:17" ht="15" customHeight="1">
      <c r="A58" s="363"/>
      <c r="B58" s="366"/>
      <c r="C58" s="180">
        <v>2007</v>
      </c>
      <c r="D58" s="180">
        <v>2008</v>
      </c>
      <c r="E58" s="180">
        <v>2009</v>
      </c>
      <c r="F58" s="180">
        <v>2010</v>
      </c>
      <c r="G58" s="180">
        <v>2011</v>
      </c>
      <c r="H58" s="180">
        <v>2012</v>
      </c>
      <c r="I58" s="180">
        <v>2013</v>
      </c>
      <c r="J58" s="180">
        <v>2014</v>
      </c>
      <c r="K58" s="180">
        <v>2015</v>
      </c>
      <c r="L58" s="180">
        <v>2016</v>
      </c>
      <c r="M58" s="180">
        <v>2017</v>
      </c>
      <c r="N58" s="286">
        <v>2018</v>
      </c>
      <c r="O58" s="286">
        <v>2019</v>
      </c>
      <c r="P58" s="215">
        <v>2020</v>
      </c>
      <c r="Q58" s="375"/>
    </row>
    <row r="59" spans="1:17" ht="15" customHeight="1">
      <c r="A59" s="173">
        <v>1</v>
      </c>
      <c r="B59" s="174" t="s">
        <v>78</v>
      </c>
      <c r="C59" s="33" t="e">
        <v>#DIV/0!</v>
      </c>
      <c r="D59" s="33" t="e">
        <v>#DIV/0!</v>
      </c>
      <c r="E59" s="33" t="e">
        <v>#DIV/0!</v>
      </c>
      <c r="F59" s="33" t="e">
        <v>#DIV/0!</v>
      </c>
      <c r="G59" s="33" t="e">
        <v>#DIV/0!</v>
      </c>
      <c r="H59" s="33" t="e">
        <v>#DIV/0!</v>
      </c>
      <c r="I59" s="33" t="e">
        <v>#DIV/0!</v>
      </c>
      <c r="J59" s="33" t="e">
        <v>#DIV/0!</v>
      </c>
      <c r="K59" s="33" t="e">
        <v>#DIV/0!</v>
      </c>
      <c r="L59" s="33" t="e">
        <v>#DIV/0!</v>
      </c>
      <c r="M59" s="33" t="e">
        <v>#DIV/0!</v>
      </c>
      <c r="N59" s="33">
        <f aca="true" t="shared" si="0" ref="N59:O64">N20/N33*100</f>
        <v>68</v>
      </c>
      <c r="O59" s="33">
        <f t="shared" si="0"/>
        <v>71.1340206185567</v>
      </c>
      <c r="P59" s="33">
        <v>100</v>
      </c>
      <c r="Q59" s="375"/>
    </row>
    <row r="60" spans="1:17" ht="15" customHeight="1">
      <c r="A60" s="173">
        <v>2</v>
      </c>
      <c r="B60" s="175" t="s">
        <v>79</v>
      </c>
      <c r="C60" s="33" t="e">
        <v>#DIV/0!</v>
      </c>
      <c r="D60" s="33" t="e">
        <v>#DIV/0!</v>
      </c>
      <c r="E60" s="33" t="e">
        <v>#DIV/0!</v>
      </c>
      <c r="F60" s="33" t="e">
        <v>#DIV/0!</v>
      </c>
      <c r="G60" s="33" t="e">
        <v>#DIV/0!</v>
      </c>
      <c r="H60" s="33" t="e">
        <v>#DIV/0!</v>
      </c>
      <c r="I60" s="33" t="e">
        <v>#DIV/0!</v>
      </c>
      <c r="J60" s="33" t="e">
        <v>#DIV/0!</v>
      </c>
      <c r="K60" s="33" t="e">
        <v>#DIV/0!</v>
      </c>
      <c r="L60" s="33" t="e">
        <v>#DIV/0!</v>
      </c>
      <c r="M60" s="33" t="e">
        <v>#DIV/0!</v>
      </c>
      <c r="N60" s="33" t="e">
        <f t="shared" si="0"/>
        <v>#DIV/0!</v>
      </c>
      <c r="O60" s="33" t="e">
        <f t="shared" si="0"/>
        <v>#DIV/0!</v>
      </c>
      <c r="P60" s="33" t="e">
        <v>#DIV/0!</v>
      </c>
      <c r="Q60" s="197" t="s">
        <v>21</v>
      </c>
    </row>
    <row r="61" spans="1:17" ht="15" customHeight="1">
      <c r="A61" s="173">
        <v>3</v>
      </c>
      <c r="B61" s="175" t="s">
        <v>80</v>
      </c>
      <c r="C61" s="33" t="e">
        <v>#DIV/0!</v>
      </c>
      <c r="D61" s="33" t="e">
        <v>#DIV/0!</v>
      </c>
      <c r="E61" s="33" t="e">
        <v>#DIV/0!</v>
      </c>
      <c r="F61" s="33" t="e">
        <v>#DIV/0!</v>
      </c>
      <c r="G61" s="33" t="e">
        <v>#DIV/0!</v>
      </c>
      <c r="H61" s="33" t="e">
        <v>#DIV/0!</v>
      </c>
      <c r="I61" s="33" t="e">
        <v>#DIV/0!</v>
      </c>
      <c r="J61" s="33" t="e">
        <v>#DIV/0!</v>
      </c>
      <c r="K61" s="33" t="e">
        <v>#DIV/0!</v>
      </c>
      <c r="L61" s="33" t="e">
        <v>#DIV/0!</v>
      </c>
      <c r="M61" s="33" t="e">
        <v>#DIV/0!</v>
      </c>
      <c r="N61" s="33" t="e">
        <f t="shared" si="0"/>
        <v>#DIV/0!</v>
      </c>
      <c r="O61" s="33" t="e">
        <f t="shared" si="0"/>
        <v>#DIV/0!</v>
      </c>
      <c r="P61" s="33" t="e">
        <v>#DIV/0!</v>
      </c>
      <c r="Q61" s="376" t="s">
        <v>140</v>
      </c>
    </row>
    <row r="62" spans="1:17" ht="15" customHeight="1">
      <c r="A62" s="173">
        <v>4</v>
      </c>
      <c r="B62" s="174" t="s">
        <v>81</v>
      </c>
      <c r="C62" s="33" t="e">
        <v>#DIV/0!</v>
      </c>
      <c r="D62" s="33" t="e">
        <v>#DIV/0!</v>
      </c>
      <c r="E62" s="33" t="e">
        <v>#DIV/0!</v>
      </c>
      <c r="F62" s="33" t="e">
        <v>#DIV/0!</v>
      </c>
      <c r="G62" s="33" t="e">
        <v>#DIV/0!</v>
      </c>
      <c r="H62" s="33" t="e">
        <v>#DIV/0!</v>
      </c>
      <c r="I62" s="33" t="e">
        <v>#DIV/0!</v>
      </c>
      <c r="J62" s="33" t="e">
        <v>#DIV/0!</v>
      </c>
      <c r="K62" s="33" t="e">
        <v>#DIV/0!</v>
      </c>
      <c r="L62" s="33" t="e">
        <v>#DIV/0!</v>
      </c>
      <c r="M62" s="33" t="e">
        <v>#DIV/0!</v>
      </c>
      <c r="N62" s="33" t="e">
        <f t="shared" si="0"/>
        <v>#DIV/0!</v>
      </c>
      <c r="O62" s="33" t="e">
        <f t="shared" si="0"/>
        <v>#DIV/0!</v>
      </c>
      <c r="P62" s="33" t="e">
        <v>#DIV/0!</v>
      </c>
      <c r="Q62" s="376"/>
    </row>
    <row r="63" spans="1:17" ht="15" customHeight="1">
      <c r="A63" s="173">
        <v>5</v>
      </c>
      <c r="B63" s="174" t="s">
        <v>82</v>
      </c>
      <c r="C63" s="33" t="e">
        <v>#DIV/0!</v>
      </c>
      <c r="D63" s="33" t="e">
        <v>#DIV/0!</v>
      </c>
      <c r="E63" s="33" t="e">
        <v>#DIV/0!</v>
      </c>
      <c r="F63" s="33" t="e">
        <v>#DIV/0!</v>
      </c>
      <c r="G63" s="33" t="e">
        <v>#DIV/0!</v>
      </c>
      <c r="H63" s="33" t="e">
        <v>#DIV/0!</v>
      </c>
      <c r="I63" s="33" t="e">
        <v>#DIV/0!</v>
      </c>
      <c r="J63" s="33" t="e">
        <v>#DIV/0!</v>
      </c>
      <c r="K63" s="33" t="e">
        <v>#DIV/0!</v>
      </c>
      <c r="L63" s="33" t="e">
        <v>#DIV/0!</v>
      </c>
      <c r="M63" s="33" t="e">
        <v>#DIV/0!</v>
      </c>
      <c r="N63" s="33">
        <f t="shared" si="0"/>
        <v>80.61538461538461</v>
      </c>
      <c r="O63" s="33">
        <f t="shared" si="0"/>
        <v>100</v>
      </c>
      <c r="P63" s="33">
        <v>79.10750507099391</v>
      </c>
      <c r="Q63" s="376"/>
    </row>
    <row r="64" spans="1:17" ht="15" customHeight="1">
      <c r="A64" s="173">
        <v>6</v>
      </c>
      <c r="B64" s="175" t="s">
        <v>76</v>
      </c>
      <c r="C64" s="33" t="e">
        <v>#DIV/0!</v>
      </c>
      <c r="D64" s="33" t="e">
        <v>#DIV/0!</v>
      </c>
      <c r="E64" s="33" t="e">
        <v>#DIV/0!</v>
      </c>
      <c r="F64" s="33" t="e">
        <v>#DIV/0!</v>
      </c>
      <c r="G64" s="33" t="e">
        <v>#DIV/0!</v>
      </c>
      <c r="H64" s="33" t="e">
        <v>#DIV/0!</v>
      </c>
      <c r="I64" s="33" t="e">
        <v>#DIV/0!</v>
      </c>
      <c r="J64" s="33" t="e">
        <v>#DIV/0!</v>
      </c>
      <c r="K64" s="33" t="e">
        <v>#DIV/0!</v>
      </c>
      <c r="L64" s="33" t="e">
        <v>#DIV/0!</v>
      </c>
      <c r="M64" s="33" t="e">
        <v>#DIV/0!</v>
      </c>
      <c r="N64" s="33">
        <f t="shared" si="0"/>
        <v>23.157894736842106</v>
      </c>
      <c r="O64" s="33">
        <f t="shared" si="0"/>
        <v>61.53846153846154</v>
      </c>
      <c r="P64" s="33">
        <v>47.61904761904761</v>
      </c>
      <c r="Q64" s="376"/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 t="e">
        <v>#DIV/0!</v>
      </c>
      <c r="D67" s="33" t="e">
        <v>#DIV/0!</v>
      </c>
      <c r="E67" s="33" t="e">
        <v>#DIV/0!</v>
      </c>
      <c r="F67" s="33" t="e">
        <v>#DIV/0!</v>
      </c>
      <c r="G67" s="33" t="e">
        <v>#DIV/0!</v>
      </c>
      <c r="H67" s="33" t="e">
        <v>#DIV/0!</v>
      </c>
      <c r="I67" s="33" t="e">
        <v>#DIV/0!</v>
      </c>
      <c r="J67" s="33" t="e">
        <v>#DIV/0!</v>
      </c>
      <c r="K67" s="33" t="e">
        <v>#DIV/0!</v>
      </c>
      <c r="L67" s="33" t="e">
        <v>#DIV/0!</v>
      </c>
      <c r="M67" s="33" t="e">
        <v>#DIV/0!</v>
      </c>
      <c r="N67" s="33">
        <f>N28/N41*100</f>
        <v>73.56401384083044</v>
      </c>
      <c r="O67" s="33">
        <f>O28/O41*100</f>
        <v>91.37199434229137</v>
      </c>
      <c r="P67" s="33">
        <v>83.33333333333334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26"/>
      <c r="O68" s="26"/>
      <c r="P68" s="26"/>
      <c r="Q68" s="378"/>
    </row>
    <row r="69" spans="1:17" ht="15" customHeight="1">
      <c r="A69" s="237" t="s">
        <v>91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9"/>
      <c r="O69" s="239"/>
      <c r="P69" s="239"/>
      <c r="Q69" s="199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4"/>
      <c r="O70" s="224"/>
      <c r="P70" s="224"/>
      <c r="Q70" s="370" t="s">
        <v>20</v>
      </c>
    </row>
    <row r="71" spans="1:17" ht="15" customHeight="1">
      <c r="A71" s="363"/>
      <c r="B71" s="366"/>
      <c r="C71" s="286">
        <v>2007</v>
      </c>
      <c r="D71" s="286">
        <v>2008</v>
      </c>
      <c r="E71" s="286">
        <v>2009</v>
      </c>
      <c r="F71" s="180">
        <v>2010</v>
      </c>
      <c r="G71" s="180">
        <v>2011</v>
      </c>
      <c r="H71" s="180">
        <v>2012</v>
      </c>
      <c r="I71" s="180">
        <v>2013</v>
      </c>
      <c r="J71" s="180">
        <v>2014</v>
      </c>
      <c r="K71" s="180">
        <v>2015</v>
      </c>
      <c r="L71" s="180">
        <v>2016</v>
      </c>
      <c r="M71" s="180">
        <v>2017</v>
      </c>
      <c r="N71" s="286">
        <v>2018</v>
      </c>
      <c r="O71" s="286">
        <v>2019</v>
      </c>
      <c r="P71" s="215">
        <v>2019</v>
      </c>
      <c r="Q71" s="371"/>
    </row>
    <row r="72" spans="1:17" ht="15" customHeight="1">
      <c r="A72" s="173">
        <v>1</v>
      </c>
      <c r="B72" s="174" t="s">
        <v>78</v>
      </c>
      <c r="C72" s="290"/>
      <c r="D72" s="291"/>
      <c r="E72" s="34" t="e">
        <v>#DIV/0!</v>
      </c>
      <c r="F72" s="34" t="e">
        <v>#DIV/0!</v>
      </c>
      <c r="G72" s="34" t="e">
        <v>#DIV/0!</v>
      </c>
      <c r="H72" s="34" t="e">
        <v>#DIV/0!</v>
      </c>
      <c r="I72" s="34" t="e">
        <v>#DIV/0!</v>
      </c>
      <c r="J72" s="34" t="e">
        <v>#DIV/0!</v>
      </c>
      <c r="K72" s="34" t="e">
        <v>#DIV/0!</v>
      </c>
      <c r="L72" s="34" t="e">
        <v>#DIV/0!</v>
      </c>
      <c r="M72" s="34" t="e">
        <v>#DIV/0!</v>
      </c>
      <c r="N72" s="34">
        <f aca="true" t="shared" si="1" ref="N72:O77">N85/N20</f>
        <v>195.2980392156863</v>
      </c>
      <c r="O72" s="34">
        <f t="shared" si="1"/>
        <v>202.20289855072463</v>
      </c>
      <c r="P72" s="34">
        <v>270</v>
      </c>
      <c r="Q72" s="371"/>
    </row>
    <row r="73" spans="1:17" ht="15" customHeight="1">
      <c r="A73" s="173">
        <v>2</v>
      </c>
      <c r="B73" s="175" t="s">
        <v>79</v>
      </c>
      <c r="C73" s="292"/>
      <c r="D73" s="291"/>
      <c r="E73" s="34" t="e">
        <v>#DIV/0!</v>
      </c>
      <c r="F73" s="34" t="e">
        <v>#DIV/0!</v>
      </c>
      <c r="G73" s="34" t="e">
        <v>#DIV/0!</v>
      </c>
      <c r="H73" s="34" t="e">
        <v>#DIV/0!</v>
      </c>
      <c r="I73" s="34" t="e">
        <v>#DIV/0!</v>
      </c>
      <c r="J73" s="34" t="e">
        <v>#DIV/0!</v>
      </c>
      <c r="K73" s="34" t="e">
        <v>#DIV/0!</v>
      </c>
      <c r="L73" s="34" t="e">
        <v>#DIV/0!</v>
      </c>
      <c r="M73" s="34" t="e">
        <v>#DIV/0!</v>
      </c>
      <c r="N73" s="34" t="e">
        <f t="shared" si="1"/>
        <v>#DIV/0!</v>
      </c>
      <c r="O73" s="34" t="e">
        <f t="shared" si="1"/>
        <v>#DIV/0!</v>
      </c>
      <c r="P73" s="34" t="e">
        <v>#DIV/0!</v>
      </c>
      <c r="Q73" s="200" t="s">
        <v>21</v>
      </c>
    </row>
    <row r="74" spans="1:17" ht="15" customHeight="1">
      <c r="A74" s="173">
        <v>3</v>
      </c>
      <c r="B74" s="175" t="s">
        <v>80</v>
      </c>
      <c r="C74" s="290"/>
      <c r="D74" s="291"/>
      <c r="E74" s="34" t="e">
        <v>#DIV/0!</v>
      </c>
      <c r="F74" s="34" t="e">
        <v>#DIV/0!</v>
      </c>
      <c r="G74" s="34" t="e">
        <v>#DIV/0!</v>
      </c>
      <c r="H74" s="34" t="e">
        <v>#DIV/0!</v>
      </c>
      <c r="I74" s="34" t="e">
        <v>#DIV/0!</v>
      </c>
      <c r="J74" s="34" t="e">
        <v>#DIV/0!</v>
      </c>
      <c r="K74" s="34" t="e">
        <v>#DIV/0!</v>
      </c>
      <c r="L74" s="34" t="e">
        <v>#DIV/0!</v>
      </c>
      <c r="M74" s="34" t="e">
        <v>#DIV/0!</v>
      </c>
      <c r="N74" s="34" t="e">
        <f t="shared" si="1"/>
        <v>#DIV/0!</v>
      </c>
      <c r="O74" s="34" t="e">
        <f t="shared" si="1"/>
        <v>#DIV/0!</v>
      </c>
      <c r="P74" s="34" t="e">
        <v>#DIV/0!</v>
      </c>
      <c r="Q74" s="371" t="s">
        <v>11</v>
      </c>
    </row>
    <row r="75" spans="1:17" ht="15" customHeight="1">
      <c r="A75" s="173">
        <v>4</v>
      </c>
      <c r="B75" s="174" t="s">
        <v>81</v>
      </c>
      <c r="C75" s="292"/>
      <c r="D75" s="291"/>
      <c r="E75" s="34" t="e">
        <v>#DIV/0!</v>
      </c>
      <c r="F75" s="34" t="e">
        <v>#DIV/0!</v>
      </c>
      <c r="G75" s="34" t="e">
        <v>#DIV/0!</v>
      </c>
      <c r="H75" s="34" t="e">
        <v>#DIV/0!</v>
      </c>
      <c r="I75" s="34" t="e">
        <v>#DIV/0!</v>
      </c>
      <c r="J75" s="34" t="e">
        <v>#DIV/0!</v>
      </c>
      <c r="K75" s="34" t="e">
        <v>#DIV/0!</v>
      </c>
      <c r="L75" s="34" t="e">
        <v>#DIV/0!</v>
      </c>
      <c r="M75" s="34" t="e">
        <v>#DIV/0!</v>
      </c>
      <c r="N75" s="34" t="e">
        <f t="shared" si="1"/>
        <v>#DIV/0!</v>
      </c>
      <c r="O75" s="34" t="e">
        <f t="shared" si="1"/>
        <v>#DIV/0!</v>
      </c>
      <c r="P75" s="34" t="e">
        <v>#DIV/0!</v>
      </c>
      <c r="Q75" s="371"/>
    </row>
    <row r="76" spans="1:17" ht="15" customHeight="1">
      <c r="A76" s="173">
        <v>5</v>
      </c>
      <c r="B76" s="174" t="s">
        <v>82</v>
      </c>
      <c r="C76" s="292"/>
      <c r="D76" s="291"/>
      <c r="E76" s="34" t="e">
        <v>#DIV/0!</v>
      </c>
      <c r="F76" s="34" t="e">
        <v>#DIV/0!</v>
      </c>
      <c r="G76" s="34" t="e">
        <v>#DIV/0!</v>
      </c>
      <c r="H76" s="34" t="e">
        <v>#DIV/0!</v>
      </c>
      <c r="I76" s="34" t="e">
        <v>#DIV/0!</v>
      </c>
      <c r="J76" s="34" t="e">
        <v>#DIV/0!</v>
      </c>
      <c r="K76" s="34" t="e">
        <v>#DIV/0!</v>
      </c>
      <c r="L76" s="34" t="e">
        <v>#DIV/0!</v>
      </c>
      <c r="M76" s="34" t="e">
        <v>#DIV/0!</v>
      </c>
      <c r="N76" s="34">
        <f t="shared" si="1"/>
        <v>405.32824427480915</v>
      </c>
      <c r="O76" s="34">
        <f t="shared" si="1"/>
        <v>230.581</v>
      </c>
      <c r="P76" s="34">
        <v>137.38717948717948</v>
      </c>
      <c r="Q76" s="371"/>
    </row>
    <row r="77" spans="1:17" ht="15" customHeight="1">
      <c r="A77" s="173">
        <v>6</v>
      </c>
      <c r="B77" s="175" t="s">
        <v>76</v>
      </c>
      <c r="C77" s="292"/>
      <c r="D77" s="291"/>
      <c r="E77" s="34" t="e">
        <v>#DIV/0!</v>
      </c>
      <c r="F77" s="34" t="e">
        <v>#DIV/0!</v>
      </c>
      <c r="G77" s="34" t="e">
        <v>#DIV/0!</v>
      </c>
      <c r="H77" s="34" t="e">
        <v>#DIV/0!</v>
      </c>
      <c r="I77" s="34" t="e">
        <v>#DIV/0!</v>
      </c>
      <c r="J77" s="34" t="e">
        <v>#DIV/0!</v>
      </c>
      <c r="K77" s="34" t="e">
        <v>#DIV/0!</v>
      </c>
      <c r="L77" s="34" t="e">
        <v>#DIV/0!</v>
      </c>
      <c r="M77" s="34" t="e">
        <v>#DIV/0!</v>
      </c>
      <c r="N77" s="34">
        <f t="shared" si="1"/>
        <v>60</v>
      </c>
      <c r="O77" s="34">
        <f t="shared" si="1"/>
        <v>60</v>
      </c>
      <c r="P77" s="34">
        <v>60</v>
      </c>
      <c r="Q77" s="371"/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2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2"/>
    </row>
    <row r="80" spans="1:17" ht="15" customHeight="1">
      <c r="A80" s="363" t="s">
        <v>2</v>
      </c>
      <c r="B80" s="363"/>
      <c r="C80" s="33"/>
      <c r="D80" s="291"/>
      <c r="E80" s="34" t="e">
        <v>#DIV/0!</v>
      </c>
      <c r="F80" s="34" t="e">
        <v>#DIV/0!</v>
      </c>
      <c r="G80" s="34" t="e">
        <v>#DIV/0!</v>
      </c>
      <c r="H80" s="34" t="e">
        <v>#DIV/0!</v>
      </c>
      <c r="I80" s="34" t="e">
        <v>#DIV/0!</v>
      </c>
      <c r="J80" s="34" t="e">
        <v>#DIV/0!</v>
      </c>
      <c r="K80" s="34" t="e">
        <v>#DIV/0!</v>
      </c>
      <c r="L80" s="34" t="e">
        <v>#DIV/0!</v>
      </c>
      <c r="M80" s="34" t="e">
        <v>#DIV/0!</v>
      </c>
      <c r="N80" s="34">
        <f>N93/N28</f>
        <v>347.7977422389464</v>
      </c>
      <c r="O80" s="34">
        <f>O93/O28</f>
        <v>222.406346749226</v>
      </c>
      <c r="P80" s="34">
        <v>175.58070175438596</v>
      </c>
      <c r="Q80" s="373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99"/>
    </row>
    <row r="82" spans="1:17" ht="15" customHeight="1">
      <c r="A82" s="237" t="s">
        <v>91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9"/>
      <c r="O82" s="239"/>
      <c r="P82" s="239"/>
      <c r="Q82" s="199"/>
    </row>
    <row r="83" spans="1:17" ht="15" customHeight="1">
      <c r="A83" s="364" t="s">
        <v>0</v>
      </c>
      <c r="B83" s="365" t="s">
        <v>13</v>
      </c>
      <c r="C83" s="297" t="s">
        <v>20</v>
      </c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9"/>
      <c r="O83" s="299"/>
      <c r="P83" s="299"/>
      <c r="Q83" s="184"/>
    </row>
    <row r="84" spans="1:17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2018</v>
      </c>
      <c r="O84" s="286">
        <v>2019</v>
      </c>
      <c r="P84" s="286">
        <v>2020</v>
      </c>
      <c r="Q84" s="184"/>
    </row>
    <row r="85" spans="1:17" ht="15" customHeight="1">
      <c r="A85" s="173">
        <v>1</v>
      </c>
      <c r="B85" s="174" t="s">
        <v>78</v>
      </c>
      <c r="C85" s="293">
        <v>0</v>
      </c>
      <c r="D85" s="293">
        <v>0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>
        <v>49801</v>
      </c>
      <c r="O85" s="294">
        <f>'[1]LISTE CEKANJA  TAB 38 GOD 2019'!F78</f>
        <v>55808</v>
      </c>
      <c r="P85" s="294">
        <v>45900</v>
      </c>
      <c r="Q85" s="184"/>
    </row>
    <row r="86" spans="1:17" ht="15" customHeight="1">
      <c r="A86" s="173">
        <v>2</v>
      </c>
      <c r="B86" s="175" t="s">
        <v>79</v>
      </c>
      <c r="C86" s="274">
        <v>0</v>
      </c>
      <c r="D86" s="274">
        <v>0</v>
      </c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185"/>
    </row>
    <row r="87" spans="1:17" ht="15" customHeight="1">
      <c r="A87" s="173">
        <v>3</v>
      </c>
      <c r="B87" s="175" t="s">
        <v>80</v>
      </c>
      <c r="C87" s="274">
        <v>0</v>
      </c>
      <c r="D87" s="274">
        <v>0</v>
      </c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01"/>
    </row>
    <row r="88" spans="1:17" ht="15" customHeight="1">
      <c r="A88" s="173">
        <v>4</v>
      </c>
      <c r="B88" s="174" t="s">
        <v>81</v>
      </c>
      <c r="C88" s="274">
        <v>0</v>
      </c>
      <c r="D88" s="274">
        <v>0</v>
      </c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184"/>
    </row>
    <row r="89" spans="1:17" ht="15" customHeight="1">
      <c r="A89" s="173">
        <v>5</v>
      </c>
      <c r="B89" s="174" t="s">
        <v>82</v>
      </c>
      <c r="C89" s="274">
        <v>0</v>
      </c>
      <c r="D89" s="274">
        <v>0</v>
      </c>
      <c r="E89" s="295"/>
      <c r="F89" s="295"/>
      <c r="G89" s="295"/>
      <c r="H89" s="294"/>
      <c r="I89" s="294"/>
      <c r="J89" s="295"/>
      <c r="K89" s="295"/>
      <c r="L89" s="294"/>
      <c r="M89" s="294"/>
      <c r="N89" s="294">
        <v>318588</v>
      </c>
      <c r="O89" s="294">
        <f>'[1]LISTE CEKANJA  TAB 38 GOD 2019'!F82</f>
        <v>230581</v>
      </c>
      <c r="P89" s="294">
        <v>53581</v>
      </c>
      <c r="Q89" s="184"/>
    </row>
    <row r="90" spans="1:17" ht="15" customHeight="1">
      <c r="A90" s="173">
        <v>6</v>
      </c>
      <c r="B90" s="175" t="s">
        <v>76</v>
      </c>
      <c r="C90" s="274">
        <v>0</v>
      </c>
      <c r="D90" s="274">
        <v>0</v>
      </c>
      <c r="E90" s="295"/>
      <c r="F90" s="295"/>
      <c r="G90" s="295"/>
      <c r="H90" s="294"/>
      <c r="I90" s="294"/>
      <c r="J90" s="295"/>
      <c r="K90" s="295"/>
      <c r="L90" s="294"/>
      <c r="M90" s="294"/>
      <c r="N90" s="294">
        <v>1320</v>
      </c>
      <c r="O90" s="294">
        <f>'[1]LISTE CEKANJA  TAB 38 GOD 2019'!F83</f>
        <v>960</v>
      </c>
      <c r="P90" s="294">
        <v>600</v>
      </c>
      <c r="Q90" s="184"/>
    </row>
    <row r="91" spans="1:17" ht="15" customHeight="1">
      <c r="A91" s="173">
        <v>9</v>
      </c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94"/>
      <c r="P91" s="294"/>
      <c r="Q91" s="199"/>
    </row>
    <row r="92" spans="1:17" ht="15" customHeight="1">
      <c r="A92" s="173">
        <v>10</v>
      </c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94"/>
      <c r="P92" s="294"/>
      <c r="Q92" s="184"/>
    </row>
    <row r="93" spans="1:17" ht="15" customHeight="1">
      <c r="A93" s="363" t="s">
        <v>2</v>
      </c>
      <c r="B93" s="363"/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f>SUM(N85:N92)</f>
        <v>369709</v>
      </c>
      <c r="O93" s="25">
        <f>SUM(O85:O92)</f>
        <v>287349</v>
      </c>
      <c r="P93" s="25">
        <v>100081</v>
      </c>
      <c r="Q93" s="184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7" ht="15" customHeight="1">
      <c r="A97" s="367" t="s">
        <v>18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31">
    <mergeCell ref="Q55:Q59"/>
    <mergeCell ref="Q61:Q64"/>
    <mergeCell ref="Q65:Q68"/>
    <mergeCell ref="Q70:Q72"/>
    <mergeCell ref="Q74:Q77"/>
    <mergeCell ref="Q78:Q80"/>
    <mergeCell ref="A15:B15"/>
    <mergeCell ref="A18:A19"/>
    <mergeCell ref="B18:B19"/>
    <mergeCell ref="A28:B28"/>
    <mergeCell ref="I1:K1"/>
    <mergeCell ref="L1:O1"/>
    <mergeCell ref="A5:A6"/>
    <mergeCell ref="B5:B6"/>
    <mergeCell ref="A2:P2"/>
    <mergeCell ref="A44:A45"/>
    <mergeCell ref="B44:B45"/>
    <mergeCell ref="A54:B54"/>
    <mergeCell ref="A57:A58"/>
    <mergeCell ref="B57:B58"/>
    <mergeCell ref="A31:A32"/>
    <mergeCell ref="B31:B32"/>
    <mergeCell ref="A41:B41"/>
    <mergeCell ref="A97:P97"/>
    <mergeCell ref="A93:B93"/>
    <mergeCell ref="A80:B80"/>
    <mergeCell ref="A83:A84"/>
    <mergeCell ref="B83:B84"/>
    <mergeCell ref="A67:B67"/>
    <mergeCell ref="A70:A71"/>
    <mergeCell ref="B70:B7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7"/>
  <sheetViews>
    <sheetView zoomScale="80" zoomScaleNormal="80" zoomScalePageLayoutView="0" workbookViewId="0" topLeftCell="A85">
      <selection activeCell="V83" sqref="V83"/>
    </sheetView>
  </sheetViews>
  <sheetFormatPr defaultColWidth="9.140625" defaultRowHeight="12.75"/>
  <cols>
    <col min="1" max="1" width="3.7109375" style="14" customWidth="1"/>
    <col min="2" max="2" width="42.7109375" style="14" customWidth="1"/>
    <col min="3" max="16" width="7.7109375" style="14" customWidth="1"/>
    <col min="17" max="17" width="15.7109375" style="196" hidden="1" customWidth="1"/>
    <col min="18" max="16384" width="9.140625" style="14" customWidth="1"/>
  </cols>
  <sheetData>
    <row r="1" spans="9:16" ht="13.5">
      <c r="I1" s="356"/>
      <c r="J1" s="356"/>
      <c r="K1" s="356"/>
      <c r="L1" s="356"/>
      <c r="M1" s="356"/>
      <c r="N1" s="356"/>
      <c r="O1" s="356"/>
      <c r="P1" s="113"/>
    </row>
    <row r="2" spans="1:16" ht="16.5">
      <c r="A2" s="382" t="s">
        <v>184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218"/>
      <c r="N3" s="218"/>
      <c r="O3" s="327"/>
      <c r="P3" s="216" t="s">
        <v>27</v>
      </c>
    </row>
    <row r="4" spans="1:17" ht="15" customHeight="1">
      <c r="A4" s="315" t="s">
        <v>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  <c r="P4" s="317"/>
      <c r="Q4" s="383" t="s">
        <v>102</v>
      </c>
    </row>
    <row r="5" spans="1:17" ht="15" customHeight="1">
      <c r="A5" s="363" t="s">
        <v>0</v>
      </c>
      <c r="B5" s="366" t="s">
        <v>13</v>
      </c>
      <c r="C5" s="222" t="s">
        <v>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224"/>
      <c r="Q5" s="383"/>
    </row>
    <row r="6" spans="1:17" ht="15" customHeight="1">
      <c r="A6" s="363"/>
      <c r="B6" s="366"/>
      <c r="C6" s="286">
        <v>2007</v>
      </c>
      <c r="D6" s="286">
        <v>2008</v>
      </c>
      <c r="E6" s="286">
        <v>2009</v>
      </c>
      <c r="F6" s="286">
        <v>2010</v>
      </c>
      <c r="G6" s="286">
        <v>2011</v>
      </c>
      <c r="H6" s="286">
        <v>2012</v>
      </c>
      <c r="I6" s="286">
        <v>2013</v>
      </c>
      <c r="J6" s="286">
        <v>2014</v>
      </c>
      <c r="K6" s="286">
        <v>2015</v>
      </c>
      <c r="L6" s="286">
        <v>2016</v>
      </c>
      <c r="M6" s="286">
        <v>2017</v>
      </c>
      <c r="N6" s="286">
        <v>2018</v>
      </c>
      <c r="O6" s="286">
        <v>2019</v>
      </c>
      <c r="P6" s="286">
        <v>2020</v>
      </c>
      <c r="Q6" s="383"/>
    </row>
    <row r="7" spans="1:17" ht="15" customHeight="1">
      <c r="A7" s="154">
        <v>1</v>
      </c>
      <c r="B7" s="155" t="s">
        <v>78</v>
      </c>
      <c r="C7" s="23">
        <v>979</v>
      </c>
      <c r="D7" s="24">
        <v>565</v>
      </c>
      <c r="E7" s="24">
        <v>639</v>
      </c>
      <c r="F7" s="24">
        <v>829</v>
      </c>
      <c r="G7" s="24">
        <v>960</v>
      </c>
      <c r="H7" s="24">
        <v>1025</v>
      </c>
      <c r="I7" s="24">
        <v>1067</v>
      </c>
      <c r="J7" s="24">
        <v>1175</v>
      </c>
      <c r="K7" s="24">
        <v>1019</v>
      </c>
      <c r="L7" s="24">
        <v>1295</v>
      </c>
      <c r="M7" s="24">
        <v>1798</v>
      </c>
      <c r="N7" s="288"/>
      <c r="O7" s="288"/>
      <c r="P7" s="288"/>
      <c r="Q7" s="383"/>
    </row>
    <row r="8" spans="1:17" ht="15" customHeight="1">
      <c r="A8" s="154">
        <v>2</v>
      </c>
      <c r="B8" s="159" t="s">
        <v>79</v>
      </c>
      <c r="C8" s="23">
        <v>253</v>
      </c>
      <c r="D8" s="24">
        <v>264</v>
      </c>
      <c r="E8" s="41">
        <v>211</v>
      </c>
      <c r="F8" s="41">
        <v>268</v>
      </c>
      <c r="G8" s="41">
        <v>406</v>
      </c>
      <c r="H8" s="41">
        <v>394</v>
      </c>
      <c r="I8" s="41">
        <v>443</v>
      </c>
      <c r="J8" s="41">
        <v>342</v>
      </c>
      <c r="K8" s="41">
        <v>467</v>
      </c>
      <c r="L8" s="41">
        <v>318</v>
      </c>
      <c r="M8" s="24">
        <v>421</v>
      </c>
      <c r="N8" s="288"/>
      <c r="O8" s="289"/>
      <c r="P8" s="289"/>
      <c r="Q8" s="383"/>
    </row>
    <row r="9" spans="1:17" ht="15" customHeight="1">
      <c r="A9" s="154">
        <v>3</v>
      </c>
      <c r="B9" s="159" t="s">
        <v>80</v>
      </c>
      <c r="C9" s="23">
        <v>64</v>
      </c>
      <c r="D9" s="24">
        <v>68</v>
      </c>
      <c r="E9" s="41">
        <v>53</v>
      </c>
      <c r="F9" s="41">
        <v>51</v>
      </c>
      <c r="G9" s="41">
        <v>168</v>
      </c>
      <c r="H9" s="41">
        <v>157</v>
      </c>
      <c r="I9" s="41">
        <v>159</v>
      </c>
      <c r="J9" s="41">
        <v>65</v>
      </c>
      <c r="K9" s="41"/>
      <c r="L9" s="41">
        <v>64</v>
      </c>
      <c r="M9" s="24">
        <v>112</v>
      </c>
      <c r="N9" s="288"/>
      <c r="O9" s="289"/>
      <c r="P9" s="289"/>
      <c r="Q9" s="383"/>
    </row>
    <row r="10" spans="1:17" ht="15" customHeight="1">
      <c r="A10" s="154">
        <v>4</v>
      </c>
      <c r="B10" s="155" t="s">
        <v>81</v>
      </c>
      <c r="C10" s="23">
        <v>234</v>
      </c>
      <c r="D10" s="24"/>
      <c r="E10" s="41">
        <v>148</v>
      </c>
      <c r="F10" s="41">
        <v>170</v>
      </c>
      <c r="G10" s="41">
        <v>277</v>
      </c>
      <c r="H10" s="41">
        <v>304</v>
      </c>
      <c r="I10" s="41">
        <v>352</v>
      </c>
      <c r="J10" s="41">
        <v>455</v>
      </c>
      <c r="K10" s="41">
        <v>603</v>
      </c>
      <c r="L10" s="41">
        <v>784</v>
      </c>
      <c r="M10" s="24">
        <v>1184</v>
      </c>
      <c r="N10" s="288"/>
      <c r="O10" s="288"/>
      <c r="P10" s="288"/>
      <c r="Q10" s="383"/>
    </row>
    <row r="11" spans="1:16" ht="15" customHeight="1">
      <c r="A11" s="154">
        <v>5</v>
      </c>
      <c r="B11" s="159" t="s">
        <v>76</v>
      </c>
      <c r="C11" s="161"/>
      <c r="D11" s="161"/>
      <c r="E11" s="161"/>
      <c r="F11" s="161"/>
      <c r="G11" s="161"/>
      <c r="H11" s="162"/>
      <c r="I11" s="163"/>
      <c r="J11" s="158"/>
      <c r="K11" s="163"/>
      <c r="L11" s="158"/>
      <c r="M11" s="163"/>
      <c r="N11" s="330"/>
      <c r="O11" s="289"/>
      <c r="P11" s="289"/>
    </row>
    <row r="12" spans="1:16" ht="12.75" customHeight="1">
      <c r="A12" s="154">
        <v>6</v>
      </c>
      <c r="B12" s="155" t="s">
        <v>75</v>
      </c>
      <c r="C12" s="23">
        <v>2221</v>
      </c>
      <c r="D12" s="24">
        <v>3907</v>
      </c>
      <c r="E12" s="24">
        <v>4199</v>
      </c>
      <c r="F12" s="24">
        <v>4699</v>
      </c>
      <c r="G12" s="24">
        <v>4882</v>
      </c>
      <c r="H12" s="24">
        <v>5557</v>
      </c>
      <c r="I12" s="24">
        <v>6523</v>
      </c>
      <c r="J12" s="24">
        <v>6348</v>
      </c>
      <c r="K12" s="24">
        <v>6332</v>
      </c>
      <c r="L12" s="24">
        <v>7304</v>
      </c>
      <c r="M12" s="24">
        <v>8656</v>
      </c>
      <c r="N12" s="288"/>
      <c r="O12" s="289"/>
      <c r="P12" s="289"/>
    </row>
    <row r="13" spans="1:16" ht="15" customHeight="1">
      <c r="A13" s="154">
        <v>7</v>
      </c>
      <c r="B13" s="164"/>
      <c r="C13" s="161"/>
      <c r="D13" s="161"/>
      <c r="E13" s="161"/>
      <c r="F13" s="161"/>
      <c r="G13" s="161"/>
      <c r="H13" s="161"/>
      <c r="I13" s="163"/>
      <c r="J13" s="158"/>
      <c r="K13" s="163"/>
      <c r="L13" s="158"/>
      <c r="M13" s="163"/>
      <c r="N13" s="330"/>
      <c r="O13" s="289"/>
      <c r="P13" s="289"/>
    </row>
    <row r="14" spans="1:16" ht="15" customHeight="1">
      <c r="A14" s="154">
        <v>8</v>
      </c>
      <c r="B14" s="165"/>
      <c r="C14" s="156"/>
      <c r="D14" s="156"/>
      <c r="E14" s="156"/>
      <c r="F14" s="156"/>
      <c r="G14" s="161"/>
      <c r="H14" s="161"/>
      <c r="I14" s="163"/>
      <c r="J14" s="158"/>
      <c r="K14" s="163"/>
      <c r="L14" s="158"/>
      <c r="M14" s="163"/>
      <c r="N14" s="330"/>
      <c r="O14" s="289"/>
      <c r="P14" s="289"/>
    </row>
    <row r="15" spans="1:16" ht="15" customHeight="1">
      <c r="A15" s="369" t="s">
        <v>67</v>
      </c>
      <c r="B15" s="369"/>
      <c r="C15" s="166">
        <v>3751</v>
      </c>
      <c r="D15" s="166">
        <v>4804</v>
      </c>
      <c r="E15" s="166">
        <v>5250</v>
      </c>
      <c r="F15" s="166">
        <v>6017</v>
      </c>
      <c r="G15" s="166">
        <v>6693</v>
      </c>
      <c r="H15" s="166">
        <v>7437</v>
      </c>
      <c r="I15" s="166">
        <v>8544</v>
      </c>
      <c r="J15" s="166">
        <v>8385</v>
      </c>
      <c r="K15" s="166">
        <v>8421</v>
      </c>
      <c r="L15" s="166">
        <v>9765</v>
      </c>
      <c r="M15" s="166">
        <v>12171</v>
      </c>
      <c r="N15" s="166">
        <v>0</v>
      </c>
      <c r="O15" s="166">
        <v>0</v>
      </c>
      <c r="P15" s="166">
        <v>0</v>
      </c>
    </row>
    <row r="16" spans="1:16" ht="15" customHeight="1">
      <c r="A16" s="170"/>
      <c r="B16" s="171"/>
      <c r="C16" s="168"/>
      <c r="D16" s="168"/>
      <c r="E16" s="168"/>
      <c r="F16" s="168"/>
      <c r="G16" s="168"/>
      <c r="H16" s="168"/>
      <c r="I16" s="169"/>
      <c r="J16" s="169"/>
      <c r="K16" s="169"/>
      <c r="L16" s="169"/>
      <c r="M16" s="169"/>
      <c r="N16" s="169"/>
      <c r="O16" s="172"/>
      <c r="P16" s="172"/>
    </row>
    <row r="17" spans="1:16" ht="15" customHeight="1">
      <c r="A17" s="315" t="s">
        <v>5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7"/>
      <c r="P17" s="317"/>
    </row>
    <row r="18" spans="1:16" ht="15" customHeight="1">
      <c r="A18" s="363" t="s">
        <v>0</v>
      </c>
      <c r="B18" s="366" t="s">
        <v>13</v>
      </c>
      <c r="C18" s="222" t="s">
        <v>11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4"/>
      <c r="P18" s="224"/>
    </row>
    <row r="19" spans="1:16" ht="15" customHeight="1">
      <c r="A19" s="363"/>
      <c r="B19" s="366"/>
      <c r="C19" s="287">
        <v>2007</v>
      </c>
      <c r="D19" s="287">
        <v>2008</v>
      </c>
      <c r="E19" s="287">
        <v>2009</v>
      </c>
      <c r="F19" s="287">
        <v>2010</v>
      </c>
      <c r="G19" s="287">
        <v>2011</v>
      </c>
      <c r="H19" s="287">
        <v>2012</v>
      </c>
      <c r="I19" s="287">
        <v>2013</v>
      </c>
      <c r="J19" s="287">
        <v>2014</v>
      </c>
      <c r="K19" s="287">
        <v>2015</v>
      </c>
      <c r="L19" s="287">
        <v>2016</v>
      </c>
      <c r="M19" s="286">
        <v>2017</v>
      </c>
      <c r="N19" s="287">
        <v>2018</v>
      </c>
      <c r="O19" s="286">
        <v>2019</v>
      </c>
      <c r="P19" s="286">
        <v>2020</v>
      </c>
    </row>
    <row r="20" spans="1:16" ht="15" customHeight="1">
      <c r="A20" s="154">
        <v>1</v>
      </c>
      <c r="B20" s="155" t="s">
        <v>78</v>
      </c>
      <c r="C20" s="23">
        <v>47</v>
      </c>
      <c r="D20" s="24">
        <v>275</v>
      </c>
      <c r="E20" s="24">
        <v>420</v>
      </c>
      <c r="F20" s="24">
        <v>243</v>
      </c>
      <c r="G20" s="24">
        <v>131</v>
      </c>
      <c r="H20" s="24">
        <v>212</v>
      </c>
      <c r="I20" s="24">
        <v>195</v>
      </c>
      <c r="J20" s="24">
        <v>280</v>
      </c>
      <c r="K20" s="24">
        <v>306</v>
      </c>
      <c r="L20" s="24">
        <v>281</v>
      </c>
      <c r="M20" s="24">
        <v>295</v>
      </c>
      <c r="N20" s="288"/>
      <c r="O20" s="288"/>
      <c r="P20" s="288"/>
    </row>
    <row r="21" spans="1:16" ht="15" customHeight="1">
      <c r="A21" s="154">
        <v>2</v>
      </c>
      <c r="B21" s="159" t="s">
        <v>79</v>
      </c>
      <c r="C21" s="23">
        <v>28</v>
      </c>
      <c r="D21" s="24">
        <v>62</v>
      </c>
      <c r="E21" s="41">
        <v>74</v>
      </c>
      <c r="F21" s="41">
        <v>51</v>
      </c>
      <c r="G21" s="41">
        <v>64</v>
      </c>
      <c r="H21" s="41">
        <v>71</v>
      </c>
      <c r="I21" s="41">
        <v>59</v>
      </c>
      <c r="J21" s="41">
        <v>141</v>
      </c>
      <c r="K21" s="41">
        <v>96</v>
      </c>
      <c r="L21" s="41">
        <v>114</v>
      </c>
      <c r="M21" s="24">
        <v>119</v>
      </c>
      <c r="N21" s="288"/>
      <c r="O21" s="288"/>
      <c r="P21" s="288"/>
    </row>
    <row r="22" spans="1:16" ht="15" customHeight="1">
      <c r="A22" s="154">
        <v>3</v>
      </c>
      <c r="B22" s="159" t="s">
        <v>80</v>
      </c>
      <c r="C22" s="23">
        <v>12</v>
      </c>
      <c r="D22" s="24">
        <v>37</v>
      </c>
      <c r="E22" s="41">
        <v>15</v>
      </c>
      <c r="F22" s="41">
        <v>2</v>
      </c>
      <c r="G22" s="41">
        <v>2</v>
      </c>
      <c r="H22" s="41">
        <v>4</v>
      </c>
      <c r="I22" s="41">
        <v>36</v>
      </c>
      <c r="J22" s="41">
        <v>50</v>
      </c>
      <c r="K22" s="41"/>
      <c r="L22" s="41">
        <v>49</v>
      </c>
      <c r="M22" s="24">
        <v>27</v>
      </c>
      <c r="N22" s="288"/>
      <c r="O22" s="288"/>
      <c r="P22" s="288"/>
    </row>
    <row r="23" spans="1:16" ht="15" customHeight="1">
      <c r="A23" s="154">
        <v>4</v>
      </c>
      <c r="B23" s="155" t="s">
        <v>81</v>
      </c>
      <c r="C23" s="23">
        <v>18</v>
      </c>
      <c r="D23" s="24"/>
      <c r="E23" s="41">
        <v>62</v>
      </c>
      <c r="F23" s="41">
        <v>29</v>
      </c>
      <c r="G23" s="41">
        <v>61</v>
      </c>
      <c r="H23" s="41">
        <v>105</v>
      </c>
      <c r="I23" s="41">
        <v>114</v>
      </c>
      <c r="J23" s="41">
        <v>154</v>
      </c>
      <c r="K23" s="41">
        <v>144</v>
      </c>
      <c r="L23" s="41">
        <v>165</v>
      </c>
      <c r="M23" s="24">
        <v>78</v>
      </c>
      <c r="N23" s="288"/>
      <c r="O23" s="288"/>
      <c r="P23" s="288"/>
    </row>
    <row r="24" spans="1:16" ht="15" customHeight="1">
      <c r="A24" s="154">
        <v>5</v>
      </c>
      <c r="B24" s="159" t="s">
        <v>76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8"/>
      <c r="O24" s="288"/>
      <c r="P24" s="288"/>
    </row>
    <row r="25" spans="1:16" ht="24.75" customHeight="1">
      <c r="A25" s="154">
        <v>6</v>
      </c>
      <c r="B25" s="155" t="s">
        <v>75</v>
      </c>
      <c r="C25" s="23">
        <v>812</v>
      </c>
      <c r="D25" s="24">
        <v>1835</v>
      </c>
      <c r="E25" s="24">
        <v>1931</v>
      </c>
      <c r="F25" s="24">
        <v>1627</v>
      </c>
      <c r="G25" s="24">
        <v>859</v>
      </c>
      <c r="H25" s="24">
        <v>1576</v>
      </c>
      <c r="I25" s="24">
        <v>1545</v>
      </c>
      <c r="J25" s="24">
        <v>1476</v>
      </c>
      <c r="K25" s="24">
        <v>1563</v>
      </c>
      <c r="L25" s="24">
        <v>1591</v>
      </c>
      <c r="M25" s="24">
        <v>1616</v>
      </c>
      <c r="N25" s="288"/>
      <c r="O25" s="288"/>
      <c r="P25" s="288"/>
    </row>
    <row r="26" spans="1:16" ht="15" customHeight="1">
      <c r="A26" s="154"/>
      <c r="B26" s="164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88"/>
      <c r="O26" s="288"/>
      <c r="P26" s="288"/>
    </row>
    <row r="27" spans="1:16" ht="15" customHeight="1">
      <c r="A27" s="154"/>
      <c r="B27" s="165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88"/>
      <c r="O27" s="288"/>
      <c r="P27" s="288"/>
    </row>
    <row r="28" spans="1:16" ht="15" customHeight="1">
      <c r="A28" s="363" t="s">
        <v>2</v>
      </c>
      <c r="B28" s="363"/>
      <c r="C28" s="25">
        <v>917</v>
      </c>
      <c r="D28" s="25">
        <v>2209</v>
      </c>
      <c r="E28" s="25">
        <v>2502</v>
      </c>
      <c r="F28" s="25">
        <v>1952</v>
      </c>
      <c r="G28" s="25">
        <v>1117</v>
      </c>
      <c r="H28" s="25">
        <v>1968</v>
      </c>
      <c r="I28" s="25">
        <v>1949</v>
      </c>
      <c r="J28" s="25">
        <v>2101</v>
      </c>
      <c r="K28" s="25">
        <v>2109</v>
      </c>
      <c r="L28" s="25">
        <v>2200</v>
      </c>
      <c r="M28" s="25">
        <v>2135</v>
      </c>
      <c r="N28" s="25">
        <v>0</v>
      </c>
      <c r="O28" s="25">
        <v>0</v>
      </c>
      <c r="P28" s="25">
        <v>0</v>
      </c>
    </row>
    <row r="29" spans="1:16" ht="15" customHeight="1">
      <c r="A29" s="15"/>
      <c r="B29" s="16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61"/>
      <c r="N29" s="12"/>
      <c r="O29" s="12"/>
      <c r="P29" s="12"/>
    </row>
    <row r="30" spans="1:16" ht="15" customHeight="1">
      <c r="A30" s="315" t="s">
        <v>5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7"/>
      <c r="P30" s="317"/>
    </row>
    <row r="31" spans="1:16" ht="15" customHeight="1">
      <c r="A31" s="363" t="s">
        <v>0</v>
      </c>
      <c r="B31" s="366" t="s">
        <v>13</v>
      </c>
      <c r="C31" s="222" t="s">
        <v>12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P31" s="224"/>
    </row>
    <row r="32" spans="1:16" ht="15" customHeight="1">
      <c r="A32" s="363"/>
      <c r="B32" s="366"/>
      <c r="C32" s="286">
        <v>2007</v>
      </c>
      <c r="D32" s="286">
        <v>2008</v>
      </c>
      <c r="E32" s="286">
        <v>2009</v>
      </c>
      <c r="F32" s="286">
        <v>2010</v>
      </c>
      <c r="G32" s="286">
        <v>2011</v>
      </c>
      <c r="H32" s="286">
        <v>2012</v>
      </c>
      <c r="I32" s="286">
        <v>2013</v>
      </c>
      <c r="J32" s="286">
        <v>2014</v>
      </c>
      <c r="K32" s="286">
        <v>2015</v>
      </c>
      <c r="L32" s="286">
        <v>2016</v>
      </c>
      <c r="M32" s="286">
        <v>2017</v>
      </c>
      <c r="N32" s="286">
        <v>2018</v>
      </c>
      <c r="O32" s="286">
        <v>2019</v>
      </c>
      <c r="P32" s="286">
        <v>2020</v>
      </c>
    </row>
    <row r="33" spans="1:16" ht="15" customHeight="1">
      <c r="A33" s="154">
        <v>1</v>
      </c>
      <c r="B33" s="155" t="s">
        <v>78</v>
      </c>
      <c r="C33" s="23">
        <v>185</v>
      </c>
      <c r="D33" s="24">
        <v>295</v>
      </c>
      <c r="E33" s="24">
        <v>420</v>
      </c>
      <c r="F33" s="24">
        <v>326</v>
      </c>
      <c r="G33" s="24">
        <v>182</v>
      </c>
      <c r="H33" s="24">
        <v>292</v>
      </c>
      <c r="I33" s="24">
        <v>265</v>
      </c>
      <c r="J33" s="24">
        <v>348</v>
      </c>
      <c r="K33" s="24">
        <v>370</v>
      </c>
      <c r="L33" s="24">
        <v>352</v>
      </c>
      <c r="M33" s="24">
        <v>347</v>
      </c>
      <c r="N33" s="288"/>
      <c r="O33" s="288"/>
      <c r="P33" s="288"/>
    </row>
    <row r="34" spans="1:16" ht="15" customHeight="1">
      <c r="A34" s="154">
        <v>2</v>
      </c>
      <c r="B34" s="159" t="s">
        <v>79</v>
      </c>
      <c r="C34" s="23">
        <v>30</v>
      </c>
      <c r="D34" s="24">
        <v>81</v>
      </c>
      <c r="E34" s="41">
        <v>87</v>
      </c>
      <c r="F34" s="41">
        <v>74</v>
      </c>
      <c r="G34" s="41">
        <v>75</v>
      </c>
      <c r="H34" s="41">
        <v>80</v>
      </c>
      <c r="I34" s="41">
        <v>61</v>
      </c>
      <c r="J34" s="41">
        <v>154</v>
      </c>
      <c r="K34" s="41">
        <v>117</v>
      </c>
      <c r="L34" s="41">
        <v>135</v>
      </c>
      <c r="M34" s="24">
        <v>119</v>
      </c>
      <c r="N34" s="288"/>
      <c r="O34" s="288"/>
      <c r="P34" s="288"/>
    </row>
    <row r="35" spans="1:16" ht="15" customHeight="1">
      <c r="A35" s="154">
        <v>3</v>
      </c>
      <c r="B35" s="159" t="s">
        <v>80</v>
      </c>
      <c r="C35" s="23">
        <v>13</v>
      </c>
      <c r="D35" s="24">
        <v>43</v>
      </c>
      <c r="E35" s="41">
        <v>16</v>
      </c>
      <c r="F35" s="41">
        <v>5</v>
      </c>
      <c r="G35" s="41">
        <v>10</v>
      </c>
      <c r="H35" s="41">
        <v>26</v>
      </c>
      <c r="I35" s="41">
        <v>47</v>
      </c>
      <c r="J35" s="41">
        <v>56</v>
      </c>
      <c r="K35" s="41"/>
      <c r="L35" s="41">
        <v>59</v>
      </c>
      <c r="M35" s="24">
        <v>57</v>
      </c>
      <c r="N35" s="288"/>
      <c r="O35" s="288"/>
      <c r="P35" s="288"/>
    </row>
    <row r="36" spans="1:16" ht="15" customHeight="1">
      <c r="A36" s="154">
        <v>4</v>
      </c>
      <c r="B36" s="155" t="s">
        <v>81</v>
      </c>
      <c r="C36" s="23">
        <v>72</v>
      </c>
      <c r="D36" s="24"/>
      <c r="E36" s="41">
        <v>62</v>
      </c>
      <c r="F36" s="41">
        <v>83</v>
      </c>
      <c r="G36" s="41">
        <v>89</v>
      </c>
      <c r="H36" s="41">
        <v>164</v>
      </c>
      <c r="I36" s="41">
        <v>168</v>
      </c>
      <c r="J36" s="41">
        <v>210</v>
      </c>
      <c r="K36" s="41">
        <v>201</v>
      </c>
      <c r="L36" s="41">
        <v>215</v>
      </c>
      <c r="M36" s="24">
        <v>95</v>
      </c>
      <c r="N36" s="288"/>
      <c r="O36" s="288"/>
      <c r="P36" s="288"/>
    </row>
    <row r="37" spans="1:16" ht="15" customHeight="1">
      <c r="A37" s="154">
        <v>5</v>
      </c>
      <c r="B37" s="159" t="s">
        <v>76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88"/>
      <c r="O37" s="288"/>
      <c r="P37" s="288"/>
    </row>
    <row r="38" spans="1:16" ht="23.25" customHeight="1">
      <c r="A38" s="154">
        <v>6</v>
      </c>
      <c r="B38" s="155" t="s">
        <v>75</v>
      </c>
      <c r="C38" s="23">
        <v>1276</v>
      </c>
      <c r="D38" s="24">
        <v>1867</v>
      </c>
      <c r="E38" s="24">
        <v>1984</v>
      </c>
      <c r="F38" s="24">
        <v>2015</v>
      </c>
      <c r="G38" s="24">
        <v>988</v>
      </c>
      <c r="H38" s="24">
        <v>1912</v>
      </c>
      <c r="I38" s="24">
        <v>1890</v>
      </c>
      <c r="J38" s="24">
        <v>1842</v>
      </c>
      <c r="K38" s="24">
        <v>1963</v>
      </c>
      <c r="L38" s="24">
        <v>1969</v>
      </c>
      <c r="M38" s="24">
        <v>2018</v>
      </c>
      <c r="N38" s="288"/>
      <c r="O38" s="288"/>
      <c r="P38" s="288"/>
    </row>
    <row r="39" spans="1:16" ht="15" customHeight="1">
      <c r="A39" s="154"/>
      <c r="B39" s="164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88"/>
      <c r="O39" s="288"/>
      <c r="P39" s="288"/>
    </row>
    <row r="40" spans="1:16" ht="15" customHeight="1">
      <c r="A40" s="154"/>
      <c r="B40" s="165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88"/>
      <c r="O40" s="288"/>
      <c r="P40" s="288"/>
    </row>
    <row r="41" spans="1:16" ht="15" customHeight="1">
      <c r="A41" s="363" t="s">
        <v>2</v>
      </c>
      <c r="B41" s="363"/>
      <c r="C41" s="25">
        <v>1576</v>
      </c>
      <c r="D41" s="25">
        <v>2286</v>
      </c>
      <c r="E41" s="25">
        <v>2569</v>
      </c>
      <c r="F41" s="25">
        <v>2503</v>
      </c>
      <c r="G41" s="25">
        <v>1344</v>
      </c>
      <c r="H41" s="25">
        <v>2474</v>
      </c>
      <c r="I41" s="25">
        <v>2431</v>
      </c>
      <c r="J41" s="25">
        <v>2610</v>
      </c>
      <c r="K41" s="25">
        <v>2651</v>
      </c>
      <c r="L41" s="25">
        <v>2730</v>
      </c>
      <c r="M41" s="25">
        <v>2636</v>
      </c>
      <c r="N41" s="25">
        <v>0</v>
      </c>
      <c r="O41" s="25">
        <v>0</v>
      </c>
      <c r="P41" s="25">
        <v>0</v>
      </c>
    </row>
    <row r="42" spans="1:16" ht="15" customHeight="1">
      <c r="A42" s="15"/>
      <c r="B42" s="16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62"/>
      <c r="N42" s="12"/>
      <c r="O42" s="26"/>
      <c r="P42" s="26"/>
    </row>
    <row r="43" spans="1:16" ht="15" customHeight="1">
      <c r="A43" s="315" t="s">
        <v>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7"/>
      <c r="P43" s="317"/>
    </row>
    <row r="44" spans="1:16" ht="15" customHeight="1">
      <c r="A44" s="364" t="s">
        <v>0</v>
      </c>
      <c r="B44" s="365" t="s">
        <v>13</v>
      </c>
      <c r="C44" s="222" t="s">
        <v>8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4"/>
      <c r="P44" s="224"/>
    </row>
    <row r="45" spans="1:16" ht="15" customHeight="1">
      <c r="A45" s="363"/>
      <c r="B45" s="366"/>
      <c r="C45" s="286">
        <v>2007</v>
      </c>
      <c r="D45" s="286">
        <v>2008</v>
      </c>
      <c r="E45" s="286">
        <v>2009</v>
      </c>
      <c r="F45" s="286">
        <v>2010</v>
      </c>
      <c r="G45" s="286">
        <v>2011</v>
      </c>
      <c r="H45" s="286">
        <v>2012</v>
      </c>
      <c r="I45" s="286">
        <v>2013</v>
      </c>
      <c r="J45" s="286">
        <v>2014</v>
      </c>
      <c r="K45" s="286">
        <v>2015</v>
      </c>
      <c r="L45" s="286">
        <v>2016</v>
      </c>
      <c r="M45" s="286">
        <v>2017</v>
      </c>
      <c r="N45" s="286">
        <v>2018</v>
      </c>
      <c r="O45" s="286">
        <v>2019</v>
      </c>
      <c r="P45" s="286">
        <v>2020</v>
      </c>
    </row>
    <row r="46" spans="1:16" ht="15" customHeight="1">
      <c r="A46" s="154">
        <v>1</v>
      </c>
      <c r="B46" s="155" t="s">
        <v>78</v>
      </c>
      <c r="C46" s="23">
        <v>182</v>
      </c>
      <c r="D46" s="24">
        <v>501</v>
      </c>
      <c r="E46" s="24">
        <v>465</v>
      </c>
      <c r="F46" s="24">
        <v>446</v>
      </c>
      <c r="G46" s="24">
        <v>243</v>
      </c>
      <c r="H46" s="24">
        <v>464</v>
      </c>
      <c r="I46" s="24">
        <v>493</v>
      </c>
      <c r="J46" s="24">
        <v>753</v>
      </c>
      <c r="K46" s="24">
        <v>713</v>
      </c>
      <c r="L46" s="24">
        <v>668</v>
      </c>
      <c r="M46" s="24">
        <v>878</v>
      </c>
      <c r="N46" s="288"/>
      <c r="O46" s="288"/>
      <c r="P46" s="288"/>
    </row>
    <row r="47" spans="1:16" ht="15" customHeight="1">
      <c r="A47" s="154">
        <v>2</v>
      </c>
      <c r="B47" s="159" t="s">
        <v>79</v>
      </c>
      <c r="C47" s="23">
        <v>30</v>
      </c>
      <c r="D47" s="24">
        <v>140</v>
      </c>
      <c r="E47" s="41">
        <v>134</v>
      </c>
      <c r="F47" s="41">
        <v>174</v>
      </c>
      <c r="G47" s="41">
        <v>202</v>
      </c>
      <c r="H47" s="41">
        <v>185</v>
      </c>
      <c r="I47" s="41">
        <v>194</v>
      </c>
      <c r="J47" s="41">
        <v>220</v>
      </c>
      <c r="K47" s="41">
        <v>240</v>
      </c>
      <c r="L47" s="41">
        <v>312</v>
      </c>
      <c r="M47" s="24">
        <v>323</v>
      </c>
      <c r="N47" s="288"/>
      <c r="O47" s="288"/>
      <c r="P47" s="288"/>
    </row>
    <row r="48" spans="1:16" ht="15" customHeight="1">
      <c r="A48" s="154">
        <v>3</v>
      </c>
      <c r="B48" s="159" t="s">
        <v>80</v>
      </c>
      <c r="C48" s="23">
        <v>28</v>
      </c>
      <c r="D48" s="24">
        <v>53</v>
      </c>
      <c r="E48" s="41">
        <v>41</v>
      </c>
      <c r="F48" s="41">
        <v>24</v>
      </c>
      <c r="G48" s="41">
        <v>29</v>
      </c>
      <c r="H48" s="41">
        <v>43</v>
      </c>
      <c r="I48" s="41">
        <v>64</v>
      </c>
      <c r="J48" s="41">
        <v>86</v>
      </c>
      <c r="K48" s="41"/>
      <c r="L48" s="41">
        <v>101</v>
      </c>
      <c r="M48" s="24">
        <v>115</v>
      </c>
      <c r="N48" s="288"/>
      <c r="O48" s="288"/>
      <c r="P48" s="288"/>
    </row>
    <row r="49" spans="1:16" ht="15" customHeight="1">
      <c r="A49" s="154">
        <v>4</v>
      </c>
      <c r="B49" s="155" t="s">
        <v>81</v>
      </c>
      <c r="C49" s="23">
        <v>111</v>
      </c>
      <c r="D49" s="24"/>
      <c r="E49" s="41">
        <v>107</v>
      </c>
      <c r="F49" s="41">
        <v>54</v>
      </c>
      <c r="G49" s="41">
        <v>110</v>
      </c>
      <c r="H49" s="41">
        <v>180</v>
      </c>
      <c r="I49" s="41">
        <v>192</v>
      </c>
      <c r="J49" s="41">
        <v>391</v>
      </c>
      <c r="K49" s="41">
        <v>324</v>
      </c>
      <c r="L49" s="41">
        <v>390</v>
      </c>
      <c r="M49" s="24">
        <v>512</v>
      </c>
      <c r="N49" s="288"/>
      <c r="O49" s="288"/>
      <c r="P49" s="288"/>
    </row>
    <row r="50" spans="1:16" ht="15" customHeight="1">
      <c r="A50" s="154">
        <v>5</v>
      </c>
      <c r="B50" s="159" t="s">
        <v>76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88"/>
      <c r="O50" s="288"/>
      <c r="P50" s="288"/>
    </row>
    <row r="51" spans="1:16" ht="27" customHeight="1">
      <c r="A51" s="154">
        <v>6</v>
      </c>
      <c r="B51" s="155" t="s">
        <v>75</v>
      </c>
      <c r="C51" s="23">
        <v>1635</v>
      </c>
      <c r="D51" s="24">
        <v>3519</v>
      </c>
      <c r="E51" s="24">
        <v>3372</v>
      </c>
      <c r="F51" s="24">
        <v>3275</v>
      </c>
      <c r="G51" s="24">
        <v>3634</v>
      </c>
      <c r="H51" s="24">
        <v>3578</v>
      </c>
      <c r="I51" s="24">
        <v>3895</v>
      </c>
      <c r="J51" s="24">
        <v>3524</v>
      </c>
      <c r="K51" s="24">
        <v>3691</v>
      </c>
      <c r="L51" s="24">
        <v>4190</v>
      </c>
      <c r="M51" s="24">
        <v>4564</v>
      </c>
      <c r="N51" s="288"/>
      <c r="O51" s="288"/>
      <c r="P51" s="288"/>
    </row>
    <row r="52" spans="1:16" ht="15" customHeight="1">
      <c r="A52" s="154"/>
      <c r="B52" s="16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8"/>
      <c r="O52" s="288"/>
      <c r="P52" s="288"/>
    </row>
    <row r="53" spans="1:16" ht="15" customHeight="1">
      <c r="A53" s="154"/>
      <c r="B53" s="16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88"/>
      <c r="O53" s="288"/>
      <c r="P53" s="288"/>
    </row>
    <row r="54" spans="1:16" ht="15" customHeight="1">
      <c r="A54" s="363" t="s">
        <v>2</v>
      </c>
      <c r="B54" s="363"/>
      <c r="C54" s="25">
        <v>1986</v>
      </c>
      <c r="D54" s="25">
        <v>4213</v>
      </c>
      <c r="E54" s="25">
        <v>4119</v>
      </c>
      <c r="F54" s="25">
        <v>3973</v>
      </c>
      <c r="G54" s="25">
        <v>4218</v>
      </c>
      <c r="H54" s="25">
        <v>4450</v>
      </c>
      <c r="I54" s="25">
        <v>4838</v>
      </c>
      <c r="J54" s="25">
        <v>4974</v>
      </c>
      <c r="K54" s="25">
        <v>4968</v>
      </c>
      <c r="L54" s="25">
        <v>5661</v>
      </c>
      <c r="M54" s="25">
        <v>6392</v>
      </c>
      <c r="N54" s="25">
        <v>0</v>
      </c>
      <c r="O54" s="25">
        <v>0</v>
      </c>
      <c r="P54" s="25">
        <v>0</v>
      </c>
    </row>
    <row r="55" spans="1:17" ht="15" customHeight="1">
      <c r="A55" s="15"/>
      <c r="B55" s="16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61"/>
      <c r="N55" s="12"/>
      <c r="O55" s="26"/>
      <c r="P55" s="26"/>
      <c r="Q55" s="374" t="s">
        <v>11</v>
      </c>
    </row>
    <row r="56" spans="1:17" ht="15" customHeight="1">
      <c r="A56" s="315" t="s">
        <v>5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7"/>
      <c r="P56" s="317"/>
      <c r="Q56" s="375"/>
    </row>
    <row r="57" spans="1:17" ht="15" customHeight="1">
      <c r="A57" s="364" t="s">
        <v>0</v>
      </c>
      <c r="B57" s="365" t="s">
        <v>13</v>
      </c>
      <c r="C57" s="222" t="s">
        <v>10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4"/>
      <c r="P57" s="224"/>
      <c r="Q57" s="375"/>
    </row>
    <row r="58" spans="1:17" ht="15" customHeight="1">
      <c r="A58" s="363"/>
      <c r="B58" s="366"/>
      <c r="C58" s="286">
        <v>2007</v>
      </c>
      <c r="D58" s="286">
        <v>2008</v>
      </c>
      <c r="E58" s="286">
        <v>2009</v>
      </c>
      <c r="F58" s="286">
        <v>2010</v>
      </c>
      <c r="G58" s="286">
        <v>2011</v>
      </c>
      <c r="H58" s="286">
        <v>2012</v>
      </c>
      <c r="I58" s="286">
        <v>2013</v>
      </c>
      <c r="J58" s="286">
        <v>2014</v>
      </c>
      <c r="K58" s="286">
        <v>2015</v>
      </c>
      <c r="L58" s="286">
        <v>2016</v>
      </c>
      <c r="M58" s="286">
        <v>2017</v>
      </c>
      <c r="N58" s="286">
        <v>2018</v>
      </c>
      <c r="O58" s="286">
        <v>2019</v>
      </c>
      <c r="P58" s="286">
        <v>2020</v>
      </c>
      <c r="Q58" s="375"/>
    </row>
    <row r="59" spans="1:17" ht="15" customHeight="1">
      <c r="A59" s="173">
        <v>1</v>
      </c>
      <c r="B59" s="174" t="s">
        <v>78</v>
      </c>
      <c r="C59" s="33">
        <v>25.405405405405407</v>
      </c>
      <c r="D59" s="33">
        <v>93.22033898305084</v>
      </c>
      <c r="E59" s="33">
        <v>100</v>
      </c>
      <c r="F59" s="33">
        <v>74.5398773006135</v>
      </c>
      <c r="G59" s="33">
        <v>71.97802197802197</v>
      </c>
      <c r="H59" s="33">
        <v>72.6027397260274</v>
      </c>
      <c r="I59" s="33">
        <v>73.58490566037736</v>
      </c>
      <c r="J59" s="33">
        <v>80.45977011494253</v>
      </c>
      <c r="K59" s="33">
        <v>82.70270270270271</v>
      </c>
      <c r="L59" s="33">
        <v>79.82954545454545</v>
      </c>
      <c r="M59" s="33">
        <v>85.01440922190201</v>
      </c>
      <c r="N59" s="33" t="e">
        <v>#DIV/0!</v>
      </c>
      <c r="O59" s="33" t="e">
        <v>#DIV/0!</v>
      </c>
      <c r="P59" s="33" t="e">
        <v>#DIV/0!</v>
      </c>
      <c r="Q59" s="375"/>
    </row>
    <row r="60" spans="1:17" ht="15" customHeight="1">
      <c r="A60" s="173">
        <v>2</v>
      </c>
      <c r="B60" s="175" t="s">
        <v>79</v>
      </c>
      <c r="C60" s="33">
        <v>93.33333333333333</v>
      </c>
      <c r="D60" s="33">
        <v>76.5432098765432</v>
      </c>
      <c r="E60" s="33">
        <v>85.0574712643678</v>
      </c>
      <c r="F60" s="33">
        <v>68.91891891891892</v>
      </c>
      <c r="G60" s="33">
        <v>85.33333333333334</v>
      </c>
      <c r="H60" s="33">
        <v>88.75</v>
      </c>
      <c r="I60" s="33">
        <v>96.72131147540983</v>
      </c>
      <c r="J60" s="33">
        <v>91.55844155844156</v>
      </c>
      <c r="K60" s="33">
        <v>82.05128205128204</v>
      </c>
      <c r="L60" s="33">
        <v>84.44444444444444</v>
      </c>
      <c r="M60" s="33">
        <v>100</v>
      </c>
      <c r="N60" s="33" t="e">
        <v>#DIV/0!</v>
      </c>
      <c r="O60" s="33" t="e">
        <v>#DIV/0!</v>
      </c>
      <c r="P60" s="33" t="e">
        <v>#DIV/0!</v>
      </c>
      <c r="Q60" s="318" t="s">
        <v>21</v>
      </c>
    </row>
    <row r="61" spans="1:17" ht="15" customHeight="1">
      <c r="A61" s="173">
        <v>3</v>
      </c>
      <c r="B61" s="175" t="s">
        <v>80</v>
      </c>
      <c r="C61" s="33">
        <v>92.3076923076923</v>
      </c>
      <c r="D61" s="33">
        <v>86.04651162790698</v>
      </c>
      <c r="E61" s="33">
        <v>93.75</v>
      </c>
      <c r="F61" s="33">
        <v>40</v>
      </c>
      <c r="G61" s="33">
        <v>20</v>
      </c>
      <c r="H61" s="33">
        <v>15.384615384615385</v>
      </c>
      <c r="I61" s="33">
        <v>76.59574468085107</v>
      </c>
      <c r="J61" s="33">
        <v>89.28571428571429</v>
      </c>
      <c r="K61" s="33" t="e">
        <v>#DIV/0!</v>
      </c>
      <c r="L61" s="33">
        <v>83.05084745762711</v>
      </c>
      <c r="M61" s="33">
        <v>47.368421052631575</v>
      </c>
      <c r="N61" s="33" t="e">
        <v>#DIV/0!</v>
      </c>
      <c r="O61" s="33" t="e">
        <v>#DIV/0!</v>
      </c>
      <c r="P61" s="33" t="e">
        <v>#DIV/0!</v>
      </c>
      <c r="Q61" s="376" t="s">
        <v>140</v>
      </c>
    </row>
    <row r="62" spans="1:17" ht="15" customHeight="1">
      <c r="A62" s="173">
        <v>4</v>
      </c>
      <c r="B62" s="174" t="s">
        <v>81</v>
      </c>
      <c r="C62" s="33">
        <v>25</v>
      </c>
      <c r="D62" s="33" t="e">
        <v>#DIV/0!</v>
      </c>
      <c r="E62" s="33">
        <v>100</v>
      </c>
      <c r="F62" s="33">
        <v>34.93975903614458</v>
      </c>
      <c r="G62" s="33">
        <v>68.53932584269663</v>
      </c>
      <c r="H62" s="33">
        <v>64.02439024390245</v>
      </c>
      <c r="I62" s="33">
        <v>67.85714285714286</v>
      </c>
      <c r="J62" s="33">
        <v>73.33333333333333</v>
      </c>
      <c r="K62" s="33">
        <v>71.64179104477611</v>
      </c>
      <c r="L62" s="33">
        <v>76.74418604651163</v>
      </c>
      <c r="M62" s="33">
        <v>82.10526315789474</v>
      </c>
      <c r="N62" s="33" t="e">
        <v>#DIV/0!</v>
      </c>
      <c r="O62" s="33" t="e">
        <v>#DIV/0!</v>
      </c>
      <c r="P62" s="33" t="e">
        <v>#DIV/0!</v>
      </c>
      <c r="Q62" s="376"/>
    </row>
    <row r="63" spans="1:17" ht="15" customHeight="1">
      <c r="A63" s="173">
        <v>5</v>
      </c>
      <c r="B63" s="175" t="s">
        <v>76</v>
      </c>
      <c r="C63" s="33" t="e">
        <v>#DIV/0!</v>
      </c>
      <c r="D63" s="33" t="e">
        <v>#DIV/0!</v>
      </c>
      <c r="E63" s="33" t="e">
        <v>#DIV/0!</v>
      </c>
      <c r="F63" s="33" t="e">
        <v>#DIV/0!</v>
      </c>
      <c r="G63" s="33" t="e">
        <v>#DIV/0!</v>
      </c>
      <c r="H63" s="33" t="e">
        <v>#DIV/0!</v>
      </c>
      <c r="I63" s="33" t="e">
        <v>#DIV/0!</v>
      </c>
      <c r="J63" s="33" t="e">
        <v>#DIV/0!</v>
      </c>
      <c r="K63" s="33" t="e">
        <v>#DIV/0!</v>
      </c>
      <c r="L63" s="33" t="e">
        <v>#DIV/0!</v>
      </c>
      <c r="M63" s="33" t="e">
        <v>#DIV/0!</v>
      </c>
      <c r="N63" s="33" t="e">
        <v>#DIV/0!</v>
      </c>
      <c r="O63" s="33" t="e">
        <v>#DIV/0!</v>
      </c>
      <c r="P63" s="33" t="e">
        <v>#DIV/0!</v>
      </c>
      <c r="Q63" s="376"/>
    </row>
    <row r="64" spans="1:17" ht="22.5" customHeight="1">
      <c r="A64" s="173">
        <v>6</v>
      </c>
      <c r="B64" s="174" t="s">
        <v>75</v>
      </c>
      <c r="C64" s="33">
        <v>63.63636363636363</v>
      </c>
      <c r="D64" s="33">
        <v>98.28602035350829</v>
      </c>
      <c r="E64" s="33">
        <v>97.32862903225806</v>
      </c>
      <c r="F64" s="33">
        <v>80.74441687344913</v>
      </c>
      <c r="G64" s="33">
        <v>86.94331983805668</v>
      </c>
      <c r="H64" s="33">
        <v>82.42677824267783</v>
      </c>
      <c r="I64" s="33">
        <v>81.74603174603175</v>
      </c>
      <c r="J64" s="33">
        <v>80.13029315960912</v>
      </c>
      <c r="K64" s="33">
        <v>79.62302598064187</v>
      </c>
      <c r="L64" s="33">
        <v>80.80243778567801</v>
      </c>
      <c r="M64" s="33">
        <v>80.0792864222002</v>
      </c>
      <c r="N64" s="33" t="e">
        <v>#DIV/0!</v>
      </c>
      <c r="O64" s="33" t="e">
        <v>#DIV/0!</v>
      </c>
      <c r="P64" s="33" t="e">
        <v>#DIV/0!</v>
      </c>
      <c r="Q64" s="377" t="s">
        <v>10</v>
      </c>
    </row>
    <row r="65" spans="1:17" ht="15" customHeight="1">
      <c r="A65" s="173"/>
      <c r="B65" s="17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77"/>
    </row>
    <row r="66" spans="1:17" ht="15" customHeight="1">
      <c r="A66" s="173"/>
      <c r="B66" s="1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77"/>
    </row>
    <row r="67" spans="1:17" ht="15" customHeight="1">
      <c r="A67" s="363" t="s">
        <v>2</v>
      </c>
      <c r="B67" s="363"/>
      <c r="C67" s="33">
        <v>58.185279187817265</v>
      </c>
      <c r="D67" s="33">
        <v>96.63167104111986</v>
      </c>
      <c r="E67" s="33">
        <v>97.39198131568703</v>
      </c>
      <c r="F67" s="33">
        <v>77.98641630043947</v>
      </c>
      <c r="G67" s="33">
        <v>83.11011904761905</v>
      </c>
      <c r="H67" s="33">
        <v>79.54729183508489</v>
      </c>
      <c r="I67" s="33">
        <v>80.17276840806252</v>
      </c>
      <c r="J67" s="33">
        <v>80.49808429118774</v>
      </c>
      <c r="K67" s="33">
        <v>79.55488494907583</v>
      </c>
      <c r="L67" s="33">
        <v>80.58608058608058</v>
      </c>
      <c r="M67" s="33">
        <v>80.9939301972686</v>
      </c>
      <c r="N67" s="33" t="e">
        <v>#DIV/0!</v>
      </c>
      <c r="O67" s="33" t="e">
        <v>#DIV/0!</v>
      </c>
      <c r="P67" s="33" t="e">
        <v>#DIV/0!</v>
      </c>
      <c r="Q67" s="377"/>
    </row>
    <row r="68" spans="1:17" ht="15" customHeight="1">
      <c r="A68" s="15"/>
      <c r="B68" s="16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61"/>
      <c r="N68" s="12"/>
      <c r="O68" s="26"/>
      <c r="P68" s="26"/>
      <c r="Q68" s="378"/>
    </row>
    <row r="69" spans="1:17" ht="15" customHeight="1">
      <c r="A69" s="315" t="s">
        <v>5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7"/>
      <c r="P69" s="317"/>
      <c r="Q69" s="320"/>
    </row>
    <row r="70" spans="1:17" ht="15" customHeight="1">
      <c r="A70" s="363" t="s">
        <v>0</v>
      </c>
      <c r="B70" s="366" t="s">
        <v>13</v>
      </c>
      <c r="C70" s="222" t="s">
        <v>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4"/>
      <c r="P70" s="224"/>
      <c r="Q70" s="384" t="s">
        <v>20</v>
      </c>
    </row>
    <row r="71" spans="1:17" ht="15" customHeight="1">
      <c r="A71" s="363"/>
      <c r="B71" s="366"/>
      <c r="C71" s="286">
        <v>2007</v>
      </c>
      <c r="D71" s="286">
        <v>2008</v>
      </c>
      <c r="E71" s="286">
        <v>2009</v>
      </c>
      <c r="F71" s="286">
        <v>2010</v>
      </c>
      <c r="G71" s="286">
        <v>2011</v>
      </c>
      <c r="H71" s="286">
        <v>2012</v>
      </c>
      <c r="I71" s="286">
        <v>2013</v>
      </c>
      <c r="J71" s="286">
        <v>2014</v>
      </c>
      <c r="K71" s="286">
        <v>2015</v>
      </c>
      <c r="L71" s="286">
        <v>2016</v>
      </c>
      <c r="M71" s="286">
        <v>2017</v>
      </c>
      <c r="N71" s="286">
        <v>2018</v>
      </c>
      <c r="O71" s="286">
        <v>2019</v>
      </c>
      <c r="P71" s="286">
        <v>2020</v>
      </c>
      <c r="Q71" s="376"/>
    </row>
    <row r="72" spans="1:17" ht="15" customHeight="1">
      <c r="A72" s="173">
        <v>1</v>
      </c>
      <c r="B72" s="174" t="s">
        <v>78</v>
      </c>
      <c r="C72" s="300">
        <v>383.55</v>
      </c>
      <c r="D72" s="301">
        <v>262</v>
      </c>
      <c r="E72" s="34">
        <v>126.1952380952381</v>
      </c>
      <c r="F72" s="34">
        <v>195.02469135802468</v>
      </c>
      <c r="G72" s="34">
        <v>248.93129770992365</v>
      </c>
      <c r="H72" s="34">
        <v>208.91509433962264</v>
      </c>
      <c r="I72" s="34">
        <v>229.4974358974359</v>
      </c>
      <c r="J72" s="34">
        <v>382.65714285714284</v>
      </c>
      <c r="K72" s="34">
        <v>320.9738562091503</v>
      </c>
      <c r="L72" s="34">
        <v>325.6370106761566</v>
      </c>
      <c r="M72" s="34">
        <v>337.46440677966103</v>
      </c>
      <c r="N72" s="34" t="e">
        <v>#DIV/0!</v>
      </c>
      <c r="O72" s="34" t="e">
        <v>#DIV/0!</v>
      </c>
      <c r="P72" s="34" t="e">
        <v>#DIV/0!</v>
      </c>
      <c r="Q72" s="376"/>
    </row>
    <row r="73" spans="1:17" ht="15" customHeight="1">
      <c r="A73" s="173">
        <v>2</v>
      </c>
      <c r="B73" s="175" t="s">
        <v>79</v>
      </c>
      <c r="C73" s="301">
        <v>280.82</v>
      </c>
      <c r="D73" s="301">
        <v>273</v>
      </c>
      <c r="E73" s="34">
        <v>283.9864864864865</v>
      </c>
      <c r="F73" s="34">
        <v>184.45098039215685</v>
      </c>
      <c r="G73" s="34">
        <v>200.375</v>
      </c>
      <c r="H73" s="34">
        <v>207.6338028169014</v>
      </c>
      <c r="I73" s="34">
        <v>243.66101694915255</v>
      </c>
      <c r="J73" s="34">
        <v>386.5531914893617</v>
      </c>
      <c r="K73" s="34">
        <v>318.7604166666667</v>
      </c>
      <c r="L73" s="34">
        <v>344.7105263157895</v>
      </c>
      <c r="M73" s="34">
        <v>348</v>
      </c>
      <c r="N73" s="34" t="e">
        <v>#DIV/0!</v>
      </c>
      <c r="O73" s="34" t="e">
        <v>#DIV/0!</v>
      </c>
      <c r="P73" s="34" t="e">
        <v>#DIV/0!</v>
      </c>
      <c r="Q73" s="321" t="s">
        <v>21</v>
      </c>
    </row>
    <row r="74" spans="1:17" ht="15" customHeight="1">
      <c r="A74" s="173">
        <v>3</v>
      </c>
      <c r="B74" s="175" t="s">
        <v>80</v>
      </c>
      <c r="C74" s="300">
        <v>242.33</v>
      </c>
      <c r="D74" s="301">
        <v>479</v>
      </c>
      <c r="E74" s="34">
        <v>866.6666666666666</v>
      </c>
      <c r="F74" s="34">
        <v>146</v>
      </c>
      <c r="G74" s="34">
        <v>1056.5</v>
      </c>
      <c r="H74" s="34">
        <v>1460</v>
      </c>
      <c r="I74" s="34">
        <v>3351.3888888888887</v>
      </c>
      <c r="J74" s="34">
        <v>793.22</v>
      </c>
      <c r="K74" s="34" t="e">
        <v>#DIV/0!</v>
      </c>
      <c r="L74" s="34">
        <v>155.91836734693877</v>
      </c>
      <c r="M74" s="34">
        <v>157.03703703703704</v>
      </c>
      <c r="N74" s="34" t="e">
        <v>#DIV/0!</v>
      </c>
      <c r="O74" s="34" t="e">
        <v>#DIV/0!</v>
      </c>
      <c r="P74" s="34" t="e">
        <v>#DIV/0!</v>
      </c>
      <c r="Q74" s="376" t="s">
        <v>11</v>
      </c>
    </row>
    <row r="75" spans="1:17" ht="15" customHeight="1">
      <c r="A75" s="173">
        <v>4</v>
      </c>
      <c r="B75" s="174" t="s">
        <v>81</v>
      </c>
      <c r="C75" s="302">
        <v>317.94</v>
      </c>
      <c r="D75" s="303"/>
      <c r="E75" s="34">
        <v>204.59677419354838</v>
      </c>
      <c r="F75" s="34">
        <v>153.24137931034483</v>
      </c>
      <c r="G75" s="34">
        <v>179.34426229508196</v>
      </c>
      <c r="H75" s="34">
        <v>168.84761904761905</v>
      </c>
      <c r="I75" s="34">
        <v>169.01754385964912</v>
      </c>
      <c r="J75" s="34">
        <v>159.7012987012987</v>
      </c>
      <c r="K75" s="34">
        <v>236.92361111111111</v>
      </c>
      <c r="L75" s="34">
        <v>297.43636363636364</v>
      </c>
      <c r="M75" s="34">
        <v>382.43589743589746</v>
      </c>
      <c r="N75" s="34" t="e">
        <v>#DIV/0!</v>
      </c>
      <c r="O75" s="34" t="e">
        <v>#DIV/0!</v>
      </c>
      <c r="P75" s="34" t="e">
        <v>#DIV/0!</v>
      </c>
      <c r="Q75" s="376"/>
    </row>
    <row r="76" spans="1:17" ht="15" customHeight="1">
      <c r="A76" s="173">
        <v>5</v>
      </c>
      <c r="B76" s="175" t="s">
        <v>76</v>
      </c>
      <c r="C76" s="292"/>
      <c r="D76" s="291"/>
      <c r="E76" s="34" t="e">
        <v>#DIV/0!</v>
      </c>
      <c r="F76" s="34" t="e">
        <v>#DIV/0!</v>
      </c>
      <c r="G76" s="34" t="e">
        <v>#DIV/0!</v>
      </c>
      <c r="H76" s="34" t="e">
        <v>#DIV/0!</v>
      </c>
      <c r="I76" s="34" t="e">
        <v>#DIV/0!</v>
      </c>
      <c r="J76" s="34" t="e">
        <v>#DIV/0!</v>
      </c>
      <c r="K76" s="34" t="e">
        <v>#DIV/0!</v>
      </c>
      <c r="L76" s="34" t="e">
        <v>#DIV/0!</v>
      </c>
      <c r="M76" s="34" t="e">
        <v>#DIV/0!</v>
      </c>
      <c r="N76" s="34" t="e">
        <v>#DIV/0!</v>
      </c>
      <c r="O76" s="34" t="e">
        <v>#DIV/0!</v>
      </c>
      <c r="P76" s="34" t="e">
        <v>#DIV/0!</v>
      </c>
      <c r="Q76" s="376"/>
    </row>
    <row r="77" spans="1:17" ht="24.75" customHeight="1">
      <c r="A77" s="173">
        <v>6</v>
      </c>
      <c r="B77" s="174" t="s">
        <v>75</v>
      </c>
      <c r="C77" s="300">
        <v>209.6</v>
      </c>
      <c r="D77" s="301">
        <v>313</v>
      </c>
      <c r="E77" s="34">
        <v>311.15794924909375</v>
      </c>
      <c r="F77" s="34">
        <v>342.7541487400123</v>
      </c>
      <c r="G77" s="34">
        <v>392.50756693830033</v>
      </c>
      <c r="H77" s="34">
        <v>367.6446700507614</v>
      </c>
      <c r="I77" s="34">
        <v>444.82459546925566</v>
      </c>
      <c r="J77" s="34">
        <v>506.0548780487805</v>
      </c>
      <c r="K77" s="34">
        <v>562.019833653231</v>
      </c>
      <c r="L77" s="34">
        <v>591.4959145191704</v>
      </c>
      <c r="M77" s="34">
        <v>582.8316831683169</v>
      </c>
      <c r="N77" s="34" t="e">
        <v>#DIV/0!</v>
      </c>
      <c r="O77" s="34" t="e">
        <v>#DIV/0!</v>
      </c>
      <c r="P77" s="34" t="e">
        <v>#DIV/0!</v>
      </c>
      <c r="Q77" s="319" t="s">
        <v>22</v>
      </c>
    </row>
    <row r="78" spans="1:17" ht="15" customHeight="1">
      <c r="A78" s="173"/>
      <c r="B78" s="175"/>
      <c r="C78" s="292"/>
      <c r="D78" s="29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77" t="s">
        <v>9</v>
      </c>
    </row>
    <row r="79" spans="1:17" ht="15" customHeight="1">
      <c r="A79" s="173"/>
      <c r="B79" s="175"/>
      <c r="C79" s="292"/>
      <c r="D79" s="29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77"/>
    </row>
    <row r="80" spans="1:17" ht="15" customHeight="1">
      <c r="A80" s="363" t="s">
        <v>2</v>
      </c>
      <c r="B80" s="363"/>
      <c r="C80" s="304">
        <v>223.24</v>
      </c>
      <c r="D80" s="304">
        <v>324</v>
      </c>
      <c r="E80" s="34">
        <v>279.99520383693044</v>
      </c>
      <c r="F80" s="34">
        <v>317.2105532786885</v>
      </c>
      <c r="G80" s="34">
        <v>354.20859444941806</v>
      </c>
      <c r="H80" s="34">
        <v>336.3866869918699</v>
      </c>
      <c r="I80" s="34">
        <v>454.7460236018471</v>
      </c>
      <c r="J80" s="34">
        <v>463.0366492146597</v>
      </c>
      <c r="K80" s="34">
        <v>499.75723091512566</v>
      </c>
      <c r="L80" s="34">
        <v>512.9945454545455</v>
      </c>
      <c r="M80" s="34">
        <v>523.1334894613583</v>
      </c>
      <c r="N80" s="34" t="e">
        <v>#DIV/0!</v>
      </c>
      <c r="O80" s="34" t="e">
        <v>#DIV/0!</v>
      </c>
      <c r="P80" s="34" t="e">
        <v>#DIV/0!</v>
      </c>
      <c r="Q80" s="378"/>
    </row>
    <row r="81" spans="1:17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320"/>
    </row>
    <row r="82" spans="1:17" ht="15" customHeight="1">
      <c r="A82" s="315" t="s">
        <v>5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7"/>
      <c r="P82" s="317"/>
      <c r="Q82" s="320"/>
    </row>
    <row r="83" spans="1:17" ht="15" customHeight="1">
      <c r="A83" s="364" t="s">
        <v>0</v>
      </c>
      <c r="B83" s="365" t="s">
        <v>13</v>
      </c>
      <c r="C83" s="222" t="s">
        <v>20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4"/>
      <c r="P83" s="224"/>
      <c r="Q83" s="322"/>
    </row>
    <row r="84" spans="1:17" ht="15" customHeight="1">
      <c r="A84" s="363"/>
      <c r="B84" s="366"/>
      <c r="C84" s="286">
        <v>2007</v>
      </c>
      <c r="D84" s="286">
        <v>2008</v>
      </c>
      <c r="E84" s="286">
        <v>2009</v>
      </c>
      <c r="F84" s="286">
        <v>2010</v>
      </c>
      <c r="G84" s="286">
        <v>2011</v>
      </c>
      <c r="H84" s="286">
        <v>2012</v>
      </c>
      <c r="I84" s="286">
        <v>2013</v>
      </c>
      <c r="J84" s="286">
        <v>2014</v>
      </c>
      <c r="K84" s="286">
        <v>2015</v>
      </c>
      <c r="L84" s="286">
        <v>2016</v>
      </c>
      <c r="M84" s="286">
        <v>2017</v>
      </c>
      <c r="N84" s="286">
        <v>2018</v>
      </c>
      <c r="O84" s="286">
        <v>2019</v>
      </c>
      <c r="P84" s="286">
        <v>2020</v>
      </c>
      <c r="Q84" s="322"/>
    </row>
    <row r="85" spans="1:17" ht="15" customHeight="1">
      <c r="A85" s="173">
        <v>1</v>
      </c>
      <c r="B85" s="174" t="s">
        <v>78</v>
      </c>
      <c r="C85" s="293">
        <v>18026.850000000002</v>
      </c>
      <c r="D85" s="293">
        <v>72050</v>
      </c>
      <c r="E85" s="25">
        <v>53002</v>
      </c>
      <c r="F85" s="25">
        <v>47391</v>
      </c>
      <c r="G85" s="25">
        <v>32610</v>
      </c>
      <c r="H85" s="25">
        <v>44290</v>
      </c>
      <c r="I85" s="25">
        <v>44752</v>
      </c>
      <c r="J85" s="25">
        <v>107144</v>
      </c>
      <c r="K85" s="25">
        <v>98218</v>
      </c>
      <c r="L85" s="25">
        <v>91504</v>
      </c>
      <c r="M85" s="25">
        <v>99552</v>
      </c>
      <c r="N85" s="25"/>
      <c r="O85" s="294"/>
      <c r="P85" s="294"/>
      <c r="Q85" s="322"/>
    </row>
    <row r="86" spans="1:17" ht="15" customHeight="1">
      <c r="A86" s="173">
        <v>2</v>
      </c>
      <c r="B86" s="175" t="s">
        <v>79</v>
      </c>
      <c r="C86" s="274">
        <v>7862.96</v>
      </c>
      <c r="D86" s="274">
        <v>16926</v>
      </c>
      <c r="E86" s="25">
        <v>21015</v>
      </c>
      <c r="F86" s="25">
        <v>9407</v>
      </c>
      <c r="G86" s="25">
        <v>12824</v>
      </c>
      <c r="H86" s="25">
        <v>14742</v>
      </c>
      <c r="I86" s="25">
        <v>14376</v>
      </c>
      <c r="J86" s="25">
        <v>54504</v>
      </c>
      <c r="K86" s="25">
        <v>30601</v>
      </c>
      <c r="L86" s="25">
        <v>39297</v>
      </c>
      <c r="M86" s="25">
        <v>41412</v>
      </c>
      <c r="N86" s="25"/>
      <c r="O86" s="294"/>
      <c r="P86" s="294"/>
      <c r="Q86" s="323"/>
    </row>
    <row r="87" spans="1:17" ht="15" customHeight="1">
      <c r="A87" s="173">
        <v>3</v>
      </c>
      <c r="B87" s="175" t="s">
        <v>80</v>
      </c>
      <c r="C87" s="274">
        <v>2907.96</v>
      </c>
      <c r="D87" s="274">
        <v>17723</v>
      </c>
      <c r="E87" s="25">
        <v>13000</v>
      </c>
      <c r="F87" s="25">
        <v>292</v>
      </c>
      <c r="G87" s="25">
        <v>2113</v>
      </c>
      <c r="H87" s="25">
        <v>5840</v>
      </c>
      <c r="I87" s="25">
        <v>120650</v>
      </c>
      <c r="J87" s="25">
        <v>39661</v>
      </c>
      <c r="K87" s="25">
        <v>12615</v>
      </c>
      <c r="L87" s="25">
        <v>7640</v>
      </c>
      <c r="M87" s="25">
        <v>4240</v>
      </c>
      <c r="N87" s="25"/>
      <c r="O87" s="294"/>
      <c r="P87" s="294"/>
      <c r="Q87" s="324"/>
    </row>
    <row r="88" spans="1:17" ht="15" customHeight="1">
      <c r="A88" s="173">
        <v>4</v>
      </c>
      <c r="B88" s="174" t="s">
        <v>81</v>
      </c>
      <c r="C88" s="274">
        <v>5722.92</v>
      </c>
      <c r="D88" s="274">
        <v>0</v>
      </c>
      <c r="E88" s="25">
        <v>12685</v>
      </c>
      <c r="F88" s="25">
        <v>4444</v>
      </c>
      <c r="G88" s="25">
        <v>10940</v>
      </c>
      <c r="H88" s="25">
        <v>17729</v>
      </c>
      <c r="I88" s="25">
        <v>19268</v>
      </c>
      <c r="J88" s="25">
        <v>24594</v>
      </c>
      <c r="K88" s="25">
        <v>34117</v>
      </c>
      <c r="L88" s="25">
        <v>49077</v>
      </c>
      <c r="M88" s="25">
        <v>29830</v>
      </c>
      <c r="N88" s="25"/>
      <c r="O88" s="294"/>
      <c r="P88" s="294"/>
      <c r="Q88" s="322"/>
    </row>
    <row r="89" spans="1:17" ht="15" customHeight="1">
      <c r="A89" s="173">
        <v>5</v>
      </c>
      <c r="B89" s="175" t="s">
        <v>76</v>
      </c>
      <c r="C89" s="274">
        <v>0</v>
      </c>
      <c r="D89" s="274">
        <v>0</v>
      </c>
      <c r="E89" s="295"/>
      <c r="F89" s="295"/>
      <c r="G89" s="295"/>
      <c r="H89" s="294"/>
      <c r="I89" s="294"/>
      <c r="J89" s="295"/>
      <c r="K89" s="295"/>
      <c r="L89" s="294"/>
      <c r="M89" s="294"/>
      <c r="N89" s="294"/>
      <c r="O89" s="294"/>
      <c r="P89" s="294"/>
      <c r="Q89" s="322"/>
    </row>
    <row r="90" spans="1:17" ht="27.75" customHeight="1">
      <c r="A90" s="173">
        <v>6</v>
      </c>
      <c r="B90" s="174" t="s">
        <v>75</v>
      </c>
      <c r="C90" s="274">
        <v>170195.19999999998</v>
      </c>
      <c r="D90" s="274">
        <v>574355</v>
      </c>
      <c r="E90" s="25">
        <v>600846</v>
      </c>
      <c r="F90" s="25">
        <v>557661</v>
      </c>
      <c r="G90" s="25">
        <v>337164</v>
      </c>
      <c r="H90" s="25">
        <v>579408</v>
      </c>
      <c r="I90" s="25">
        <v>687254</v>
      </c>
      <c r="J90" s="25">
        <v>746937</v>
      </c>
      <c r="K90" s="25">
        <v>878437</v>
      </c>
      <c r="L90" s="25">
        <v>941070</v>
      </c>
      <c r="M90" s="25">
        <v>941856</v>
      </c>
      <c r="N90" s="25"/>
      <c r="O90" s="294"/>
      <c r="P90" s="294"/>
      <c r="Q90" s="320"/>
    </row>
    <row r="91" spans="1:17" ht="15" customHeight="1">
      <c r="A91" s="173"/>
      <c r="B91" s="175"/>
      <c r="C91" s="274"/>
      <c r="D91" s="274"/>
      <c r="E91" s="295"/>
      <c r="F91" s="295"/>
      <c r="G91" s="295"/>
      <c r="H91" s="294"/>
      <c r="I91" s="294"/>
      <c r="J91" s="295"/>
      <c r="K91" s="295"/>
      <c r="L91" s="294"/>
      <c r="M91" s="294"/>
      <c r="N91" s="294"/>
      <c r="O91" s="294"/>
      <c r="P91" s="294"/>
      <c r="Q91" s="320"/>
    </row>
    <row r="92" spans="1:17" ht="15" customHeight="1">
      <c r="A92" s="173"/>
      <c r="B92" s="175"/>
      <c r="C92" s="274"/>
      <c r="D92" s="274"/>
      <c r="E92" s="294"/>
      <c r="F92" s="295"/>
      <c r="G92" s="295"/>
      <c r="H92" s="294"/>
      <c r="I92" s="294"/>
      <c r="J92" s="295"/>
      <c r="K92" s="295"/>
      <c r="L92" s="294"/>
      <c r="M92" s="294"/>
      <c r="N92" s="294"/>
      <c r="O92" s="294"/>
      <c r="P92" s="294"/>
      <c r="Q92" s="322"/>
    </row>
    <row r="93" spans="1:17" ht="15" customHeight="1">
      <c r="A93" s="363" t="s">
        <v>2</v>
      </c>
      <c r="B93" s="363"/>
      <c r="C93" s="25">
        <v>204715.88999999998</v>
      </c>
      <c r="D93" s="25">
        <v>681054</v>
      </c>
      <c r="E93" s="25">
        <v>700548</v>
      </c>
      <c r="F93" s="25">
        <v>619195</v>
      </c>
      <c r="G93" s="25">
        <v>395651</v>
      </c>
      <c r="H93" s="25">
        <v>662009</v>
      </c>
      <c r="I93" s="25">
        <v>886300</v>
      </c>
      <c r="J93" s="25">
        <v>972840</v>
      </c>
      <c r="K93" s="335">
        <v>1053988</v>
      </c>
      <c r="L93" s="335">
        <v>1128588</v>
      </c>
      <c r="M93" s="335">
        <v>1116890</v>
      </c>
      <c r="N93" s="25">
        <v>0</v>
      </c>
      <c r="O93" s="25">
        <v>0</v>
      </c>
      <c r="P93" s="25">
        <v>0</v>
      </c>
      <c r="Q93" s="322"/>
    </row>
    <row r="94" spans="1:16" ht="15" customHeight="1">
      <c r="A94" s="19"/>
      <c r="B94" s="19"/>
      <c r="C94" s="20"/>
      <c r="D94" s="20"/>
      <c r="E94" s="20"/>
      <c r="F94" s="20"/>
      <c r="G94" s="20"/>
      <c r="H94" s="20"/>
      <c r="I94" s="21"/>
      <c r="J94" s="21"/>
      <c r="K94" s="21"/>
      <c r="L94" s="21"/>
      <c r="M94" s="12"/>
      <c r="N94" s="12"/>
      <c r="O94" s="12"/>
      <c r="P94" s="12"/>
    </row>
    <row r="95" spans="1:16" ht="15" customHeight="1">
      <c r="A95" s="19"/>
      <c r="B95" s="19"/>
      <c r="C95" s="20"/>
      <c r="D95" s="20"/>
      <c r="E95" s="20"/>
      <c r="F95" s="20"/>
      <c r="G95" s="20"/>
      <c r="H95" s="20"/>
      <c r="I95" s="21"/>
      <c r="J95" s="21"/>
      <c r="K95" s="21"/>
      <c r="L95" s="21"/>
      <c r="M95" s="12"/>
      <c r="N95" s="12"/>
      <c r="O95" s="12"/>
      <c r="P95" s="12"/>
    </row>
    <row r="96" spans="1:16" ht="15" customHeight="1">
      <c r="A96" s="19"/>
      <c r="B96" s="19"/>
      <c r="C96" s="20"/>
      <c r="D96" s="20"/>
      <c r="E96" s="20"/>
      <c r="F96" s="20"/>
      <c r="G96" s="20"/>
      <c r="H96" s="20"/>
      <c r="I96" s="21"/>
      <c r="J96" s="21"/>
      <c r="K96" s="21"/>
      <c r="L96" s="21"/>
      <c r="M96" s="12"/>
      <c r="N96" s="12"/>
      <c r="O96" s="12"/>
      <c r="P96" s="12"/>
    </row>
    <row r="97" spans="1:17" ht="15" customHeight="1">
      <c r="A97" s="367" t="s">
        <v>26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27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32">
    <mergeCell ref="I1:K1"/>
    <mergeCell ref="L1:O1"/>
    <mergeCell ref="A80:B80"/>
    <mergeCell ref="A15:B15"/>
    <mergeCell ref="Q4:Q10"/>
    <mergeCell ref="Q55:Q59"/>
    <mergeCell ref="Q61:Q63"/>
    <mergeCell ref="Q64:Q68"/>
    <mergeCell ref="Q70:Q72"/>
    <mergeCell ref="A41:B41"/>
    <mergeCell ref="A97:P97"/>
    <mergeCell ref="B83:B84"/>
    <mergeCell ref="A67:B67"/>
    <mergeCell ref="A70:A71"/>
    <mergeCell ref="B70:B71"/>
    <mergeCell ref="Q74:Q76"/>
    <mergeCell ref="Q78:Q80"/>
    <mergeCell ref="A44:A45"/>
    <mergeCell ref="B44:B45"/>
    <mergeCell ref="A54:B54"/>
    <mergeCell ref="A93:B93"/>
    <mergeCell ref="A83:A84"/>
    <mergeCell ref="A57:A58"/>
    <mergeCell ref="B57:B58"/>
    <mergeCell ref="A2:P2"/>
    <mergeCell ref="A18:A19"/>
    <mergeCell ref="B18:B19"/>
    <mergeCell ref="A28:B28"/>
    <mergeCell ref="A31:A32"/>
    <mergeCell ref="A5:A6"/>
    <mergeCell ref="B5:B6"/>
    <mergeCell ref="B31:B3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2020-09-25T07:11:36Z</cp:lastPrinted>
  <dcterms:created xsi:type="dcterms:W3CDTF">2001-11-26T11:42:29Z</dcterms:created>
  <dcterms:modified xsi:type="dcterms:W3CDTF">2022-01-19T11:13:54Z</dcterms:modified>
  <cp:category/>
  <cp:version/>
  <cp:contentType/>
  <cp:contentStatus/>
</cp:coreProperties>
</file>