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45" yWindow="-45" windowWidth="21360" windowHeight="11445" firstSheet="16" activeTab="20"/>
  </bookViews>
  <sheets>
    <sheet name="садржај" sheetId="25" r:id="rId1"/>
    <sheet name="леталитет" sheetId="26" r:id="rId2"/>
    <sheet name="обдукције" sheetId="27" r:id="rId3"/>
    <sheet name="дужина лечења " sheetId="24" r:id="rId4"/>
    <sheet name="сестринска нега " sheetId="23" r:id="rId5"/>
    <sheet name="интерна леталитет_рев" sheetId="28" r:id="rId6"/>
    <sheet name="интерна обдукције" sheetId="29" r:id="rId7"/>
    <sheet name="интерна дужина лечења_рев" sheetId="30" r:id="rId8"/>
    <sheet name="педијатрија леталитет" sheetId="31" r:id="rId9"/>
    <sheet name="педијатрија обдукције" sheetId="32" r:id="rId10"/>
    <sheet name="педијатрија дужина лечења" sheetId="33" r:id="rId11"/>
    <sheet name="гинекологија леталитет" sheetId="34" r:id="rId12"/>
    <sheet name="гинекологија обдукције" sheetId="35" r:id="rId13"/>
    <sheet name="гинекологија дужина лечења" sheetId="36" r:id="rId14"/>
    <sheet name="хирургија леталитет" sheetId="37" r:id="rId15"/>
    <sheet name="хирургија обдукције" sheetId="38" r:id="rId16"/>
    <sheet name="хирургија дужина лечења" sheetId="39" r:id="rId17"/>
    <sheet name="преоперативни дани" sheetId="43" r:id="rId18"/>
    <sheet name="пацијенти који су добили сепсу" sheetId="42" r:id="rId19"/>
    <sheet name="инфаркт" sheetId="44" r:id="rId20"/>
    <sheet name="ЦВИ" sheetId="45" r:id="rId21"/>
    <sheet name="царски рез и партнер" sheetId="46" r:id="rId22"/>
    <sheet name="повреде породиља деце" sheetId="47" r:id="rId23"/>
    <sheet name="труднице и деца умрли" sheetId="48" r:id="rId24"/>
    <sheet name="ургентна" sheetId="1" r:id="rId25"/>
    <sheet name="збрињавање траума" sheetId="50" r:id="rId26"/>
    <sheet name="безбедност " sheetId="49" r:id="rId27"/>
    <sheet name="безбедност хирургија" sheetId="18" r:id="rId28"/>
    <sheet name="болничке инфекције" sheetId="21" r:id="rId29"/>
    <sheet name="инфекције оп места 1 " sheetId="52" r:id="rId30"/>
    <sheet name="инфекције оп места 2" sheetId="64" r:id="rId31"/>
    <sheet name="стерилизација" sheetId="19" r:id="rId32"/>
    <sheet name="специјалистички" sheetId="10" r:id="rId33"/>
    <sheet name="интерна специјалистички" sheetId="53" r:id="rId34"/>
    <sheet name="хирургија специјалистички" sheetId="54" r:id="rId35"/>
    <sheet name="педијатрија специјалистички" sheetId="56" r:id="rId36"/>
    <sheet name="гинекологија специјалистички" sheetId="55" r:id="rId37"/>
    <sheet name="психијатрија специјалистички" sheetId="57" r:id="rId38"/>
    <sheet name="стручно усавршавање" sheetId="12" r:id="rId39"/>
    <sheet name="листа чекања" sheetId="13" r:id="rId40"/>
    <sheet name="прикупљање крви" sheetId="58" r:id="rId41"/>
    <sheet name="компоненте крви" sheetId="59" r:id="rId42"/>
    <sheet name="комисија" sheetId="60" r:id="rId43"/>
    <sheet name="унапређење " sheetId="61" r:id="rId44"/>
    <sheet name="приговори" sheetId="62" r:id="rId45"/>
  </sheets>
  <definedNames>
    <definedName name="_xlnm._FilterDatabase" localSheetId="29" hidden="1">'инфекције оп места 1 '!$B$1:$B$187</definedName>
    <definedName name="_xlnm._FilterDatabase" localSheetId="30" hidden="1">'инфекције оп места 2'!$B$1:$B$180</definedName>
    <definedName name="_xlnm.Print_Area" localSheetId="29">'инфекције оп места 1 '!$A$1:$E$57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6" l="1"/>
  <c r="J32" i="49"/>
  <c r="H32" i="49"/>
  <c r="I32" i="49"/>
  <c r="G32" i="49"/>
  <c r="F32" i="49"/>
  <c r="E32" i="49"/>
  <c r="C32" i="49"/>
  <c r="D6" i="38"/>
  <c r="J6" i="30"/>
  <c r="G6" i="30"/>
  <c r="F6" i="30"/>
  <c r="E6" i="30"/>
  <c r="F31" i="27"/>
  <c r="E31" i="27"/>
  <c r="D31" i="27"/>
  <c r="J6" i="36" l="1"/>
  <c r="I6" i="36"/>
  <c r="F6" i="36"/>
  <c r="E6" i="36"/>
  <c r="D6" i="36"/>
  <c r="C6" i="36"/>
  <c r="F6" i="34"/>
  <c r="C6" i="34"/>
  <c r="G6" i="33"/>
  <c r="F6" i="33"/>
  <c r="D6" i="33"/>
  <c r="C6" i="33"/>
  <c r="E6" i="31"/>
  <c r="D6" i="31"/>
  <c r="C6" i="31"/>
  <c r="H6" i="38"/>
  <c r="F6" i="38"/>
  <c r="E6" i="38"/>
  <c r="C6" i="38"/>
  <c r="J8" i="39"/>
  <c r="I11" i="39"/>
  <c r="I8" i="39"/>
  <c r="G8" i="39"/>
  <c r="F8" i="39"/>
  <c r="E8" i="39"/>
  <c r="D8" i="39"/>
  <c r="C8" i="39"/>
  <c r="D6" i="37" l="1"/>
  <c r="C6" i="37"/>
  <c r="E6" i="37"/>
  <c r="G6" i="37" l="1"/>
  <c r="F6" i="37"/>
  <c r="F9" i="37"/>
  <c r="H9" i="29"/>
  <c r="F6" i="29"/>
  <c r="G6" i="29" s="1"/>
  <c r="E6" i="29"/>
  <c r="D6" i="29"/>
  <c r="H6" i="29" s="1"/>
  <c r="C6" i="29"/>
  <c r="I9" i="30"/>
  <c r="J6" i="27"/>
  <c r="H8" i="27"/>
  <c r="O7" i="53" l="1"/>
  <c r="D32" i="24" l="1"/>
  <c r="D32" i="49"/>
  <c r="C31" i="27" l="1"/>
  <c r="C32" i="24"/>
  <c r="C32" i="26"/>
  <c r="J38" i="60" l="1"/>
  <c r="I38" i="60"/>
  <c r="H38" i="60"/>
  <c r="K15" i="57" l="1"/>
  <c r="K14" i="57"/>
  <c r="K12" i="57"/>
  <c r="K10" i="57"/>
  <c r="K9" i="57"/>
  <c r="K10" i="55"/>
  <c r="K16" i="56"/>
  <c r="K14" i="56"/>
  <c r="K10" i="56"/>
  <c r="K16" i="54"/>
  <c r="K13" i="54"/>
  <c r="K12" i="54"/>
  <c r="K11" i="54"/>
  <c r="K10" i="54"/>
  <c r="K9" i="54"/>
  <c r="K20" i="53"/>
  <c r="K18" i="53"/>
  <c r="K17" i="53"/>
  <c r="K15" i="53"/>
  <c r="K14" i="53"/>
  <c r="K12" i="53"/>
  <c r="K11" i="53"/>
  <c r="K10" i="53"/>
  <c r="K9" i="53"/>
  <c r="K8" i="1"/>
  <c r="D39" i="64" l="1"/>
  <c r="D38" i="64"/>
  <c r="D37" i="64"/>
  <c r="D36" i="64"/>
  <c r="C39" i="64"/>
  <c r="C38" i="64"/>
  <c r="C37" i="64"/>
  <c r="C36" i="64"/>
  <c r="D35" i="64"/>
  <c r="C35" i="64"/>
  <c r="D54" i="52"/>
  <c r="C54" i="52"/>
  <c r="E53" i="52"/>
  <c r="E54" i="52" l="1"/>
  <c r="U8" i="10"/>
  <c r="D6" i="30" l="1"/>
  <c r="C6" i="30"/>
  <c r="I6" i="30" l="1"/>
  <c r="G10" i="28"/>
  <c r="G11" i="28"/>
  <c r="G12" i="28"/>
  <c r="G13" i="28"/>
  <c r="G14" i="28"/>
  <c r="G15" i="28"/>
  <c r="G16" i="28"/>
  <c r="G17" i="28"/>
  <c r="G18" i="28"/>
  <c r="G20" i="28"/>
  <c r="G22" i="28"/>
  <c r="G23" i="28"/>
  <c r="G24" i="28"/>
  <c r="G26" i="28"/>
  <c r="G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9" i="28"/>
  <c r="E8" i="28"/>
  <c r="D8" i="28"/>
  <c r="C8" i="28"/>
  <c r="F8" i="28" l="1"/>
  <c r="G8" i="28"/>
  <c r="H197" i="13"/>
  <c r="G197" i="13"/>
  <c r="F197" i="13"/>
  <c r="E197" i="13"/>
  <c r="D197" i="13"/>
  <c r="C197" i="13"/>
  <c r="H34" i="13"/>
  <c r="F34" i="13"/>
  <c r="E34" i="13"/>
  <c r="D34" i="13"/>
  <c r="C34" i="13"/>
  <c r="F11" i="46" l="1"/>
  <c r="E11" i="46"/>
  <c r="D11" i="46"/>
  <c r="C11" i="46"/>
  <c r="D32" i="26"/>
  <c r="G6" i="12"/>
  <c r="H31" i="12"/>
  <c r="F31" i="12"/>
  <c r="E31" i="12"/>
  <c r="D31" i="12"/>
  <c r="G31" i="12" l="1"/>
  <c r="K15" i="62"/>
  <c r="K22" i="62"/>
  <c r="K30" i="62"/>
  <c r="K24" i="62"/>
  <c r="K16" i="62"/>
  <c r="J32" i="62"/>
  <c r="I32" i="62"/>
  <c r="H32" i="62"/>
  <c r="G32" i="62"/>
  <c r="F32" i="62"/>
  <c r="E32" i="62"/>
  <c r="D32" i="62"/>
  <c r="C32" i="62"/>
  <c r="K31" i="62"/>
  <c r="K25" i="62"/>
  <c r="K13" i="62"/>
  <c r="K12" i="62"/>
  <c r="K11" i="62"/>
  <c r="K32" i="62" l="1"/>
  <c r="E26" i="64"/>
  <c r="E33" i="64"/>
  <c r="E19" i="64"/>
  <c r="E9" i="64"/>
  <c r="E8" i="64"/>
  <c r="E46" i="52"/>
  <c r="E25" i="52"/>
  <c r="E18" i="52"/>
  <c r="E17" i="52"/>
  <c r="E16" i="52"/>
  <c r="E15" i="52"/>
  <c r="E14" i="52"/>
  <c r="E32" i="52"/>
  <c r="E31" i="52"/>
  <c r="E30" i="52"/>
  <c r="E29" i="52"/>
  <c r="E28" i="52"/>
  <c r="D34" i="64"/>
  <c r="C34" i="64"/>
  <c r="D27" i="64"/>
  <c r="C27" i="64"/>
  <c r="D20" i="64"/>
  <c r="C20" i="64"/>
  <c r="D13" i="64"/>
  <c r="C13" i="64"/>
  <c r="D47" i="52"/>
  <c r="C47" i="52"/>
  <c r="D40" i="52"/>
  <c r="C40" i="52"/>
  <c r="D33" i="52"/>
  <c r="C33" i="52"/>
  <c r="D26" i="52"/>
  <c r="C26" i="52"/>
  <c r="D19" i="52"/>
  <c r="C19" i="52"/>
  <c r="D12" i="52"/>
  <c r="C12" i="52"/>
  <c r="E35" i="64" l="1"/>
  <c r="E38" i="64"/>
  <c r="E39" i="64"/>
  <c r="E36" i="64"/>
  <c r="E37" i="64"/>
  <c r="E27" i="64"/>
  <c r="E34" i="64"/>
  <c r="E20" i="64"/>
  <c r="D40" i="64"/>
  <c r="C40" i="64"/>
  <c r="E13" i="64"/>
  <c r="E19" i="52"/>
  <c r="E33" i="52"/>
  <c r="E12" i="52"/>
  <c r="E26" i="52"/>
  <c r="E40" i="52"/>
  <c r="E47" i="52"/>
  <c r="E11" i="59"/>
  <c r="E10" i="59"/>
  <c r="E9" i="59"/>
  <c r="H7" i="58"/>
  <c r="G7" i="58"/>
  <c r="F7" i="58"/>
  <c r="E7" i="58"/>
  <c r="D7" i="58"/>
  <c r="C7" i="58"/>
  <c r="K7" i="58" l="1"/>
  <c r="E40" i="64"/>
  <c r="I7" i="58"/>
  <c r="J7" i="58"/>
  <c r="N7" i="58"/>
</calcChain>
</file>

<file path=xl/sharedStrings.xml><?xml version="1.0" encoding="utf-8"?>
<sst xmlns="http://schemas.openxmlformats.org/spreadsheetml/2006/main" count="6169" uniqueCount="2201">
  <si>
    <t>80667-00</t>
  </si>
  <si>
    <t>80667-02</t>
  </si>
  <si>
    <t>90901-00</t>
  </si>
  <si>
    <t>90901-01</t>
  </si>
  <si>
    <t>90901-03</t>
  </si>
  <si>
    <t>90901-08</t>
  </si>
  <si>
    <t>90201-01</t>
  </si>
  <si>
    <t>38500-00</t>
  </si>
  <si>
    <t>38488-00</t>
  </si>
  <si>
    <t>42701-00</t>
  </si>
  <si>
    <t>56301-01</t>
  </si>
  <si>
    <t>38206-00</t>
  </si>
  <si>
    <t>ИНТЕЗИВНЕ НЕГЕ НА СВИМ ОДЕЉЕЊИМА</t>
  </si>
  <si>
    <t>Табела 28</t>
  </si>
  <si>
    <t>З Д Р А В С Т В Е Н А У С Т А Н О В А</t>
  </si>
  <si>
    <t>Број хоспитализованих пацијената на јединици интезивне неге</t>
  </si>
  <si>
    <t>Број свих болничких инфекција на једници интезивне неге</t>
  </si>
  <si>
    <t>Стопа инциденције свих болничких инфекција на јединици интезивне неге</t>
  </si>
  <si>
    <t>Клинички центар Србије</t>
  </si>
  <si>
    <t>Клиничко-болнички центар Звездара</t>
  </si>
  <si>
    <t>Клиничко-болнички центар Земун</t>
  </si>
  <si>
    <t>Клиничко-болнички центар Бежанијска Коса</t>
  </si>
  <si>
    <t>Институт за кардиоваскуларне болести Дедиње</t>
  </si>
  <si>
    <t>Универзитетска дечја клиника</t>
  </si>
  <si>
    <t>Институт за онкологију и радиологију Србије</t>
  </si>
  <si>
    <t>Институт за ментално здравље</t>
  </si>
  <si>
    <t>Институт за ортопедско-хируршке болести Бањица</t>
  </si>
  <si>
    <t>Институт за неонатологију</t>
  </si>
  <si>
    <t>Специјална болница за болести зависности</t>
  </si>
  <si>
    <t>У К У П Н О</t>
  </si>
  <si>
    <t>Градски завод за јавно здравље - Београд</t>
  </si>
  <si>
    <t>Центар за анализу, планирање и организацију здравствене заштите</t>
  </si>
  <si>
    <t>Да</t>
  </si>
  <si>
    <t>Клиничко-болнички центар др Драгиша Мишовић - Дедиње</t>
  </si>
  <si>
    <t>Клиника за неурологију и психијатрију за децу и омладину</t>
  </si>
  <si>
    <t>Институт за реуматологију</t>
  </si>
  <si>
    <t>Специјална болница за цереброваскуларне болести Свети Сава</t>
  </si>
  <si>
    <t>Специјална болница за интерне болести Младеновац</t>
  </si>
  <si>
    <t>Институт за рехабилитацију</t>
  </si>
  <si>
    <t>Специјална болница за церебралну парализу и развојну неурологију</t>
  </si>
  <si>
    <t>Специјална болница за рехабилитацију и ортопедску протетику</t>
  </si>
  <si>
    <t>Завод за психофизиолошке поремећаје и говорну патологију</t>
  </si>
  <si>
    <t>Специјална болница за ендемску нефропатију Лазаревац</t>
  </si>
  <si>
    <t>Табела 38</t>
  </si>
  <si>
    <t>Број пацијената на Листи чекања на дан 31.12.</t>
  </si>
  <si>
    <t>Број пацијената са Листе чекања којима је урађена интерв./ процедура</t>
  </si>
  <si>
    <t>Укупан број свих пацијената којима је урађена интерв./ процедура у здрав. установи</t>
  </si>
  <si>
    <t>Укупан број дана проведених на Листи чекања</t>
  </si>
  <si>
    <t>Број пацијената са Листе чекања који су скинути/ обрисани са Листе чекања</t>
  </si>
  <si>
    <t>Број нових пацијената на Листи чекања</t>
  </si>
  <si>
    <t>Проценат извршених интерв./ процедура са Листе чекања у односу на укупан број</t>
  </si>
  <si>
    <t>Просечна дужина чекања</t>
  </si>
  <si>
    <t>УКУПНО</t>
  </si>
  <si>
    <t>Магнетна резонанца</t>
  </si>
  <si>
    <t>Војномедицинска академија</t>
  </si>
  <si>
    <t>Магнетна резонанца мозга</t>
  </si>
  <si>
    <t>Магнетна резонанца главе</t>
  </si>
  <si>
    <t>Магнетна резонанца кичме</t>
  </si>
  <si>
    <t>Магнетна резонанца осталих области</t>
  </si>
  <si>
    <t>Нехируршка реваскуларизација миокарда -ПТЦА</t>
  </si>
  <si>
    <t>38300-00</t>
  </si>
  <si>
    <t>Перкутана транслуминална ангиопластика балоном једне коронарне</t>
  </si>
  <si>
    <t>38303-00</t>
  </si>
  <si>
    <t>Перкутана транслуминална ангиопластика балоном две и више коронар</t>
  </si>
  <si>
    <t>38306-00</t>
  </si>
  <si>
    <t>Перкутана инсерција једног транслуминалног стента у појединачну к</t>
  </si>
  <si>
    <t>38306-01</t>
  </si>
  <si>
    <t>Перкутана инсерција два или више транслуминална стента у појединачну</t>
  </si>
  <si>
    <t>38306-02</t>
  </si>
  <si>
    <t>Перкутана инсерција два или више транслуминална стента у вишеструке к</t>
  </si>
  <si>
    <t>Хируршка реваскуларизација миокарда - БАЈПАС</t>
  </si>
  <si>
    <t>38497-01</t>
  </si>
  <si>
    <t>Бајпас коронарне артерије, уз употребу два трансплантата вене сафе</t>
  </si>
  <si>
    <t>38497-02</t>
  </si>
  <si>
    <t>Бајпас коронарне артерије, уз употребу три трансплантата вене сафен</t>
  </si>
  <si>
    <t>38497-06</t>
  </si>
  <si>
    <t>Бајпас коронарне артерије, уз употребу три венска трансплантата</t>
  </si>
  <si>
    <t>Бајпас коронарне артерије, уз употребу једног ЛИМА трансплантата</t>
  </si>
  <si>
    <t>38503-00</t>
  </si>
  <si>
    <t>Бајпас коронарне артерије, уз употребу два или више ЛИМА транспланта</t>
  </si>
  <si>
    <t>38503-01</t>
  </si>
  <si>
    <t>Бајпас коронарне артерије, уз употребу два и више РИМА трансплантат</t>
  </si>
  <si>
    <t>38503-03</t>
  </si>
  <si>
    <t>Бајпас коронарне артерије, уз употребу два и више трансплантата епиг</t>
  </si>
  <si>
    <t>38500-04</t>
  </si>
  <si>
    <t>Бајпас коронарне артерије, уз употребу једног артеријског трансплан</t>
  </si>
  <si>
    <t>Бајпас коронарне артерије, уз употребу два трансплантата од неког</t>
  </si>
  <si>
    <t>38497-00</t>
  </si>
  <si>
    <t>Бајпас коронарне артерије, уз употребу једног трансплантата вене с</t>
  </si>
  <si>
    <t>32708-00</t>
  </si>
  <si>
    <t>Аортно-феморални бајпас синтетичким материјалом</t>
  </si>
  <si>
    <t>32708-01</t>
  </si>
  <si>
    <t>Аортно-феморално-феморални бајпас синтетичким материјалом</t>
  </si>
  <si>
    <t>Уградња вештачких валвула</t>
  </si>
  <si>
    <t>Замена аортног залиска механичком протезом</t>
  </si>
  <si>
    <t>38488-01</t>
  </si>
  <si>
    <t>Замена аортног залиска биопротезом</t>
  </si>
  <si>
    <t>38489-00</t>
  </si>
  <si>
    <t>Замена аортног залиска хомографтом</t>
  </si>
  <si>
    <t>38488-03</t>
  </si>
  <si>
    <t>Замена митралног залиска биопротезом</t>
  </si>
  <si>
    <t>38489-02</t>
  </si>
  <si>
    <t>Замена митралног залиска хомографтом</t>
  </si>
  <si>
    <t>38488-04</t>
  </si>
  <si>
    <t>Замена трикуспидалног залиска механичком протезом</t>
  </si>
  <si>
    <t>38488-02</t>
  </si>
  <si>
    <t>Замена митралног залиска механичком протезом</t>
  </si>
  <si>
    <t>Уградња имплантата у ортопедији (кук)</t>
  </si>
  <si>
    <t>49318-00</t>
  </si>
  <si>
    <t>Потпуна артропластика зглоба кука, једнострана</t>
  </si>
  <si>
    <t>49319-00</t>
  </si>
  <si>
    <t>Потпуна артропластика зглоба кука, обострана</t>
  </si>
  <si>
    <t>49324-00</t>
  </si>
  <si>
    <t>Ревизија потпуне артропластике кука</t>
  </si>
  <si>
    <t>49342-00</t>
  </si>
  <si>
    <t>Ревизија потпуне артропластике зглоба кука са анатомски специфични</t>
  </si>
  <si>
    <t>47522-00</t>
  </si>
  <si>
    <t>Хемиартропластика кука униполарном ендопротезом</t>
  </si>
  <si>
    <t>49315-00</t>
  </si>
  <si>
    <t>Хемиартропластика зглоба кука биполарном ендопротезом</t>
  </si>
  <si>
    <t>49327-00</t>
  </si>
  <si>
    <t>Ревизија потпуне артропластике зглоба кука са калемом кости за ац</t>
  </si>
  <si>
    <t>Уградња имплантата у ортопедији (колено)</t>
  </si>
  <si>
    <t>49518-00</t>
  </si>
  <si>
    <t>Потпуна артропластика колена, једнострано</t>
  </si>
  <si>
    <t>49517-00</t>
  </si>
  <si>
    <t>Уникондиларна артропластика колена</t>
  </si>
  <si>
    <t>49519-00</t>
  </si>
  <si>
    <t>Потпуна артропластика колена, обострано</t>
  </si>
  <si>
    <t>49530-01</t>
  </si>
  <si>
    <t>Ревизија потпуне артропластике колена са графтом кости за тибију</t>
  </si>
  <si>
    <t>49527-00</t>
  </si>
  <si>
    <t>Ревизија потпуне артропластике колена</t>
  </si>
  <si>
    <t>Операција сенилне и пресенилне катаракте са уградњом интраокуларних сочива</t>
  </si>
  <si>
    <t>Уградња савитљивог вештачког интраокуларног сочива</t>
  </si>
  <si>
    <t>42702-00</t>
  </si>
  <si>
    <t>Интракапсуларна екстракција природног сочива са инсерцијом савитљив</t>
  </si>
  <si>
    <t>42702-02</t>
  </si>
  <si>
    <t>Екстракапсуларна екстракција природног сочива техником једностав</t>
  </si>
  <si>
    <t>42702-03</t>
  </si>
  <si>
    <t>42702-04</t>
  </si>
  <si>
    <t>Екстракапсуларна екстракција природног сочива факоемулзификацијом</t>
  </si>
  <si>
    <t>42698-03</t>
  </si>
  <si>
    <t>Екстракапсуларна екстракција природног сочива механичком факофра</t>
  </si>
  <si>
    <t>42702-06</t>
  </si>
  <si>
    <t>42698-04</t>
  </si>
  <si>
    <t>Остале екстракапсуларне екстракције природног сочива</t>
  </si>
  <si>
    <t>Скенер дијагностика</t>
  </si>
  <si>
    <t>Компјутеризована томографија грудног коша и абдомена</t>
  </si>
  <si>
    <t>Уградња графтова од вештачког матеирјала и ендоваскуларних графт протеза</t>
  </si>
  <si>
    <t>33830-00</t>
  </si>
  <si>
    <t>Репарација каротидне артерије интерпозицијом графта</t>
  </si>
  <si>
    <t>33830-01</t>
  </si>
  <si>
    <t>Репарација југуларне вене интерпозицијом графта</t>
  </si>
  <si>
    <t>33548-01</t>
  </si>
  <si>
    <t>Печ (патцх) Графт на артерији коришћењем синтетичког материјала</t>
  </si>
  <si>
    <t>Имплантација , замена дефибрилатора</t>
  </si>
  <si>
    <t>38393-00</t>
  </si>
  <si>
    <t>Имплантација дефибрилатора</t>
  </si>
  <si>
    <t>38393-01</t>
  </si>
  <si>
    <t>Замена дефибрилатора</t>
  </si>
  <si>
    <t>38390-02</t>
  </si>
  <si>
    <t>Имплантација перманентне ендовенске електроде дефибрилатора у ост</t>
  </si>
  <si>
    <t>Имплементација, замена пејсмекера</t>
  </si>
  <si>
    <t>38350-00</t>
  </si>
  <si>
    <t>Имплантација перманентне ендовенске електроде пејсмејкера у пр</t>
  </si>
  <si>
    <t>38353-00</t>
  </si>
  <si>
    <t>Импнлантација генератора пејсмејкера</t>
  </si>
  <si>
    <t>38256-00</t>
  </si>
  <si>
    <t>Имплантација привремене ендовенске електроде у преткомору</t>
  </si>
  <si>
    <t>38368-00</t>
  </si>
  <si>
    <t>Имплантација перманентне ендовенске електроде пејсмејкера у лев</t>
  </si>
  <si>
    <t>38350-01</t>
  </si>
  <si>
    <t>Замена перманентне ендовенске електроде за пејсмејкер у остал</t>
  </si>
  <si>
    <t>38353-01</t>
  </si>
  <si>
    <t>Замена пејсмејкера</t>
  </si>
  <si>
    <t>38368-01</t>
  </si>
  <si>
    <t>Замена перманентне ендовенске електроде за пејсмејкер у левој</t>
  </si>
  <si>
    <t>Кататеризација срца</t>
  </si>
  <si>
    <t>38203-00</t>
  </si>
  <si>
    <t>Катетеризација леве стране срца</t>
  </si>
  <si>
    <t>38200-00</t>
  </si>
  <si>
    <t>Катетеризација десне стране срца</t>
  </si>
  <si>
    <t>Катетеризација десне и леве стране срца</t>
  </si>
  <si>
    <t>Дијагностичка коронарографија</t>
  </si>
  <si>
    <t>38215-00</t>
  </si>
  <si>
    <t>Коронарна ангиографија (коронарографија)</t>
  </si>
  <si>
    <t>38218-00</t>
  </si>
  <si>
    <t>Коронарна ангиографија са катетеризацијом леве стране срца (корона</t>
  </si>
  <si>
    <t>УКУПНО У СВИМ ГРУПАМА</t>
  </si>
  <si>
    <t>Центар за анализу, планирање и организацију здравствене</t>
  </si>
  <si>
    <t>Р.
бр.</t>
  </si>
  <si>
    <t>Број биолошких контрола стерилизације</t>
  </si>
  <si>
    <t>Број аутоклава</t>
  </si>
  <si>
    <t>Просечан број контрола по аутоклаву</t>
  </si>
  <si>
    <t>Институт за здравствену заштиту мајке и детета Србије</t>
  </si>
  <si>
    <t>Специјална болница за цереброваскуларне болесести "Свети Сава"</t>
  </si>
  <si>
    <t>Табела 30</t>
  </si>
  <si>
    <t>Број исписаних пацијената</t>
  </si>
  <si>
    <t>Број свих падова пацијената</t>
  </si>
  <si>
    <t>Број пацијената са декубитусима</t>
  </si>
  <si>
    <t>Број пацијен. са тромбоемболијс комплик.</t>
  </si>
  <si>
    <t>Стопа падова пацијената</t>
  </si>
  <si>
    <t>Стопа пацијената са декубитусима</t>
  </si>
  <si>
    <t>Завод за здравствену заштиту студената</t>
  </si>
  <si>
    <t>Табела 26</t>
  </si>
  <si>
    <t>Број оперисаних пацијената</t>
  </si>
  <si>
    <t>Број хируршких интервенција</t>
  </si>
  <si>
    <t>Број компл. услед давања анестезије</t>
  </si>
  <si>
    <t>Број поновљених операција у истој регији</t>
  </si>
  <si>
    <t>Број механичких јатрогених оштећења код хируршке интервенције</t>
  </si>
  <si>
    <t>Стопа компликација услед давања анестезије</t>
  </si>
  <si>
    <t>Стопа поновљених операција у истој регији</t>
  </si>
  <si>
    <t>Стопа механ. јатрогених оштећења код хирур. интервенције</t>
  </si>
  <si>
    <t>Бр. хирур. интервенц које су урађене на погрешном пацијенту, погр. страни тела и погрешном органу</t>
  </si>
  <si>
    <t>Табела 27</t>
  </si>
  <si>
    <t>Број дана хоспита-лизације</t>
  </si>
  <si>
    <t>Стопа тромбо-емболијских компликација</t>
  </si>
  <si>
    <t>Табела 25</t>
  </si>
  <si>
    <t>ИЗВЕШТАЈ О СТИЦАЊУ И ОБНОВИ ЗНАЊА И ВЕШТИНА ЗАПОСЛЕНИХ У БОЛНИЦАМА ЗА</t>
  </si>
  <si>
    <t>Табела 37</t>
  </si>
  <si>
    <t>Постојање плана едукације за све запослене у здравственој установи</t>
  </si>
  <si>
    <t>Број радионица, едукативних скупова и семинара одржаних у здравственој установи</t>
  </si>
  <si>
    <t>Број здравствених радника и здравствених сарадника запослених у здравственој установи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</si>
  <si>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</si>
  <si>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</si>
  <si>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</si>
  <si>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Табела 31</t>
  </si>
  <si>
    <t>З Д Р А В С ТВ Е Н А У С Т А Н О В А / С П Е Ц И Ј А Л И С Т И Ч К А С Л У Ж Б А</t>
  </si>
  <si>
    <t>Укупан број прегледа</t>
  </si>
  <si>
    <t>Укупан број првих прегледа</t>
  </si>
  <si>
    <t>Број пацијената који су имали заказан први преглед</t>
  </si>
  <si>
    <t>Укупна дужина чекања на заказан први преглед</t>
  </si>
  <si>
    <t>Укупан број заказаних прегледа</t>
  </si>
  <si>
    <t>Број пацијената који су прегледани у року од 30 минута од времена заказаног термина</t>
  </si>
  <si>
    <t>Просечна дужина чекања на заказан први преглед</t>
  </si>
  <si>
    <t>Проценат заказаних посета у односу на укупан број посета</t>
  </si>
  <si>
    <t>Проценат пацијената који су примљени код лекара у року од 30 минута од времена заказаног</t>
  </si>
  <si>
    <t>Укупан број сати у недељи када служба ради поподне</t>
  </si>
  <si>
    <t>Број дана у месецу када је омогућено заказивање спец.-конс. прегледа</t>
  </si>
  <si>
    <t>Специјална болница за цереброваскуларне болести "Свети Сава"</t>
  </si>
  <si>
    <t>Хирургија</t>
  </si>
  <si>
    <t>Интерна медицина</t>
  </si>
  <si>
    <t>Педијатрија</t>
  </si>
  <si>
    <t>Гинекологија и акушерство</t>
  </si>
  <si>
    <t>Психијатрија</t>
  </si>
  <si>
    <t>% заказаних посета у односу на укупан број посета</t>
  </si>
  <si>
    <t>% пацијената који су примљени код лекара у року од 30 минута од времена заказаног</t>
  </si>
  <si>
    <t>Табела 35</t>
  </si>
  <si>
    <t>ИЗВЕШТАЈ О ПРОСЕЧНОЈ ДУЖИНИ ЧЕКАЊА НА ПРЕГЛЕД И УСПЕШНО СПРОВЕДЕНИМ КАРДИОПУЛМОНАЛНИМ</t>
  </si>
  <si>
    <t>Табела 24</t>
  </si>
  <si>
    <t>Дужина чекања на преглед (у минутима )</t>
  </si>
  <si>
    <t>Просечна дужина чекања на преглед (у минутима)</t>
  </si>
  <si>
    <t>Проценат успешних кардиопулм. реанимација</t>
  </si>
  <si>
    <t>Институт за јавно здравље Србије "Др Милан Јовановић Батут"</t>
  </si>
  <si>
    <t>Центар за информатику</t>
  </si>
  <si>
    <t>Број прегледаних пацијената</t>
  </si>
  <si>
    <t>Број покушаних кардиопулмоналних реанимација</t>
  </si>
  <si>
    <t>Број успешних кардиопулмоналних реанимација</t>
  </si>
  <si>
    <t>Табела 18</t>
  </si>
  <si>
    <t>Број исписаних болесника са дијагнозом ЦВИ</t>
  </si>
  <si>
    <t>Број умрлих од ЦВИ у току првих 48 сати од пријема у болницу</t>
  </si>
  <si>
    <t>Укупан број умрлих од ЦВИ</t>
  </si>
  <si>
    <t>Стопа леталитета за ЦВИ</t>
  </si>
  <si>
    <t>Проценат умрлих од ЦВИ у току првих 48 сати од пријема у болницу</t>
  </si>
  <si>
    <t>Број дана болничког лечења од ЦВИ</t>
  </si>
  <si>
    <t>Просечна дужина болничког лечења за ЦВИ</t>
  </si>
  <si>
    <t>Број пацијената са ЦВИ враћених у интензивну негу</t>
  </si>
  <si>
    <t>Проценат пацијената са ЦВИ код којих је извршен поновни пријем у интензивну негу</t>
  </si>
  <si>
    <t>ИЗВЕШТАЈ О ЛЕТАЛИТЕТУ ОПЕРИСАНИХ ПАЦИЈЕНАТА, О ПАЦИЈЕНТИМА КОЈИ СУ ДОБИЛИ СЕПСУ ПОСЛЕ ОПЕРАЦИЈЕ И О</t>
  </si>
  <si>
    <t xml:space="preserve"> Табела    19</t>
  </si>
  <si>
    <t>Број исписаних оперисаних пацијената</t>
  </si>
  <si>
    <t>Број пацијената који су добили сепсу после операције</t>
  </si>
  <si>
    <t>Број умрлих свих оперисаних пацијената</t>
  </si>
  <si>
    <t>Стопа леталитета оперисаних пацијената</t>
  </si>
  <si>
    <t>Проценат пацијената који су добили сепсу после операције</t>
  </si>
  <si>
    <t>ИЗВЕШТАЈ О ПРОСЕЧНОЈ ДУЖИНИ БОЛНИЧКОГ ЛЕЧЕЊА, БРОЈУ МЕДИЦИНСКИХ СЕСТАРА ПО ЗАУЗЕТОЈ БОЛЕСНИЧКОЈ ПОСТЕЉИ И</t>
  </si>
  <si>
    <t>Број исписаних болесника</t>
  </si>
  <si>
    <t>Број дана болничког лечења</t>
  </si>
  <si>
    <t>Број медицинских сестара</t>
  </si>
  <si>
    <t>Број пацијената лечених на одељењу интензивне неге</t>
  </si>
  <si>
    <t>Број пацијената код којих је извршен поновни пријем на одељење интензивне неге</t>
  </si>
  <si>
    <t>Проценат пацијената код којих је извршен поновни пријем на одељење интензивне неге</t>
  </si>
  <si>
    <t>Просечна дужина болничког лечења</t>
  </si>
  <si>
    <t>Просечан број медицинских сестара по заузетој болничкој постељи</t>
  </si>
  <si>
    <t>ИЗВЕШТАЈ О ПРОЦЕНТУ ПАЦИЈЕНАТА КОЈИ СЕ ПРАТЕ ПО ПРОЦЕСУ ЗДРАВСТВЕНЕ НЕГЕ И СЕСТРИНСКИХ</t>
  </si>
  <si>
    <t>ОТПУСНИХ ПИСАМА ПАТРОНАЖНОЈ СЛУЖБИ</t>
  </si>
  <si>
    <t>Табела 16</t>
  </si>
  <si>
    <t>Број пацијената који се прате по дефинисаном процесу здравствене неге</t>
  </si>
  <si>
    <t>Број упућених писама патронажној служби</t>
  </si>
  <si>
    <t>Проценат пацијената који се прате по процесу здравствене неге</t>
  </si>
  <si>
    <t>Проценат сестринских отпусних писама патронажној служби</t>
  </si>
  <si>
    <t>З Д Р А В С Т В Е Н А  У С Т А Н О В А</t>
  </si>
  <si>
    <t>Табела 11</t>
  </si>
  <si>
    <t xml:space="preserve">САДРЖАЈ </t>
  </si>
  <si>
    <t>ТАБЕЛА</t>
  </si>
  <si>
    <t>СТРАНА</t>
  </si>
  <si>
    <t>Леталитет у болницама у Београду</t>
  </si>
  <si>
    <t xml:space="preserve">Табела бр 1 </t>
  </si>
  <si>
    <t>Извештај о броју обдукованих и подударности клиничких и обдукционих дијагноза у болницама у Београду</t>
  </si>
  <si>
    <t xml:space="preserve">Табела бр 6 </t>
  </si>
  <si>
    <t>Извештај о просечној дужини болничког лечења, броју медицинских сестара по заузетој болесничкој постељи и проценту пацијаната враћених 
на одељење интензивне неге</t>
  </si>
  <si>
    <t>Табела бр 11</t>
  </si>
  <si>
    <t>Извештај о проценту пацијената који се прате по процесу здравствене неге и сестринских отпусних писама патронажној служби</t>
  </si>
  <si>
    <t>Табела бр 16</t>
  </si>
  <si>
    <t>Леталитет у болницама у Београду (интернистичке гране медицине)</t>
  </si>
  <si>
    <t>Табела бр 2</t>
  </si>
  <si>
    <t>Извештај о броју обдукованих и подударности клиничких и обдукционих дијагноза у болницама у Београду (интернистичке гране медицине)</t>
  </si>
  <si>
    <t>Табела бр 7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</si>
  <si>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 
у јединицу интензивне неге у болницама у Београду (интернистичке гране медицине)</t>
  </si>
  <si>
    <t>Табела бр 12</t>
  </si>
  <si>
    <t>Леталитет у болницама у Београду (педијатријске гране медицине)</t>
  </si>
  <si>
    <t>Табела бр 5</t>
  </si>
  <si>
    <t>Извештај о броју обдукованих и подударности клиничких и обдукционих дијагноза у болницама у Београду (педијатријске гране медицине)</t>
  </si>
  <si>
    <t>Табела бр 10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</si>
  <si>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
у јединицу интензивне неге у болницама у Београду (педијатријске гране медицине)</t>
  </si>
  <si>
    <t>Табела бр 15</t>
  </si>
  <si>
    <t>Леталитет у болницама у Београду (гинекологија и акушерство)</t>
  </si>
  <si>
    <t>Табела бр 4</t>
  </si>
  <si>
    <t>Извештај о броју обдукованих и подударности клиничких и обдукционих дијагноза у болницама у Београду (гинекологија и акушерство)</t>
  </si>
  <si>
    <t>Табела бр 14</t>
  </si>
  <si>
    <t>Извештај о просечној дужини болничког лечења, броју медицинских сестара по заузетој постељи и проценту пацијената код којих је извршен 
поновни пријем  у јединицу интензивне неге у болницама у Београду (гинекологија и акушерство)</t>
  </si>
  <si>
    <t>Табела бр 9</t>
  </si>
  <si>
    <t>Леталитет у болницама у Београду (хируршке гране медицине)</t>
  </si>
  <si>
    <t>Табела бр 3</t>
  </si>
  <si>
    <t>Извештај о броју обдукованих и подударности клиничких и обдукционих дијагноза у болницама у Београду (хируршке гране медицине)</t>
  </si>
  <si>
    <t>Табела бр 8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</si>
  <si>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
 у јединицу интензивне неге у болницама у Београду (хируршке гране медицине)</t>
  </si>
  <si>
    <t>Табела бр 13</t>
  </si>
  <si>
    <t>Извештај о просечном броју преоперативних дана лечења и оперисаних пацијената по хирургу у  болницама у Београду</t>
  </si>
  <si>
    <t>Табела бр 20</t>
  </si>
  <si>
    <t>Извештај о леталитету оперисаних пацијената, о пацијентима који су добили сепсу после операције и о пацијентима који су умрли у току и после апендектомије
и холецистектомије у болницама у Београду</t>
  </si>
  <si>
    <t>Табела бр 19</t>
  </si>
  <si>
    <t>Извештај о показатељима квалитета здравствене заштите пацијената са акутним инфарктом миокарда</t>
  </si>
  <si>
    <t>Табела бр 17</t>
  </si>
  <si>
    <t xml:space="preserve">Извештај о показатељима квалитета здравствене заштите пацијената са цереброваскуларним инсултом </t>
  </si>
  <si>
    <t>Табела бр 18</t>
  </si>
  <si>
    <t>Извештај о броју порођаја обављених царским резом, у епидуралној анестезији и порођаја обављених уз присуство партнера или члана породице</t>
  </si>
  <si>
    <t>Табела бр 21</t>
  </si>
  <si>
    <t>Извештај о проценту породиља и новорођенчади који су имали повреду
током порођаја и рађања и о просечној дужини болничког лечења за нормалан порођај</t>
  </si>
  <si>
    <t>Табела бр 22</t>
  </si>
  <si>
    <t>Извештај о броју трудница / породиља и новорођенчади који су умрли током хоспитализације и о укључености  породилишта у програм "болница-пријатељ беба"</t>
  </si>
  <si>
    <t>Табела бр 23</t>
  </si>
  <si>
    <t>Извештај о просечној дужини чекања на преглед хитних пацијената и успешно спроведеним кардиопулмоналним реанимацијама</t>
  </si>
  <si>
    <t>Табела бр 24</t>
  </si>
  <si>
    <t>Извештај о постојању протокола за збрињавање тешких мултиплих траума у писаној форми у болницама у Београду</t>
  </si>
  <si>
    <t>Табела бр 25</t>
  </si>
  <si>
    <t>Извештај о падовима, декубитусима и тромбоемболијским компликацијама пацијената у болницама у Београду</t>
  </si>
  <si>
    <t>Табела бр 26</t>
  </si>
  <si>
    <t>Извештај о показатељима безбедности пацијената у хирургији у болницама у Београду</t>
  </si>
  <si>
    <t>Табела бр 27</t>
  </si>
  <si>
    <t>Извештај о болничким инфекцијама на јединици интензивне неге у болницама у Београду</t>
  </si>
  <si>
    <t>Табела бр 28</t>
  </si>
  <si>
    <t>Извештај о стопи инциденције инфекција оперативног места</t>
  </si>
  <si>
    <t>Табела бр 29</t>
  </si>
  <si>
    <t>Табела бр 29-наставак</t>
  </si>
  <si>
    <t>Извештај о биолошкој контроли стерилизације у болницама у Београду</t>
  </si>
  <si>
    <t>Табела бр 30</t>
  </si>
  <si>
    <t xml:space="preserve">Извештај о показатељима квалитета који се прате у специјалистичко-консултативним службама  у болницама у Београду  </t>
  </si>
  <si>
    <t>Табела бр 31</t>
  </si>
  <si>
    <t>Извештај о показатељима квалитета који се прате у специјалистичко-консултативним службама  у болницама у Београду  (интернистичке гране медицине)</t>
  </si>
  <si>
    <t>Табела бр 32</t>
  </si>
  <si>
    <t>Извештај о показатељима квалитета који се прате у специјалистичко-консултативним службама  у болницама у Београду  (хируршке гране медицине)</t>
  </si>
  <si>
    <t>Табела бр 33</t>
  </si>
  <si>
    <t>Извештај о показатељима квалитета који се прате у специјалистичко-консултативним службама  у болницама у Београду  (педијатријске гране медицине)</t>
  </si>
  <si>
    <t>Табела бр 34</t>
  </si>
  <si>
    <t>Извештај о показатељима квалитета који се прате у специјалистичко-консултативним службама  у болницама у Београду   (гинекологија и акушерство)</t>
  </si>
  <si>
    <t>Табела бр 35</t>
  </si>
  <si>
    <t>Извештај о показатељима квалитета који се прате у специјалистичко-консултативним службама  у болницама у Београду  (психијатрија)</t>
  </si>
  <si>
    <t>Табела бр 36</t>
  </si>
  <si>
    <t>Извештај о стицању и обнови знања и вештина запослених у болницама у Београду</t>
  </si>
  <si>
    <t>Табела бр 37</t>
  </si>
  <si>
    <t xml:space="preserve">Показатељи квалитета  вођења листа чекања у болницама у Београду за изабране процедуре / интервенције </t>
  </si>
  <si>
    <t>Табела бр 38</t>
  </si>
  <si>
    <t>Извештај о прикупљању и издавању крви у болницама у Београду</t>
  </si>
  <si>
    <t>Табела бр 39</t>
  </si>
  <si>
    <t>Извештај о контроли квалитета компоненти крви у болницама у Београду</t>
  </si>
  <si>
    <t>Табела бр 40</t>
  </si>
  <si>
    <t>Извештај комисије за унапређење квалитета рада здравствене установе у болницама у Београду</t>
  </si>
  <si>
    <t>Табела бр 41</t>
  </si>
  <si>
    <t>Сумарни извештај о активностима комисије за унапређење квалитета рада здравствене установе</t>
  </si>
  <si>
    <t>Табела бр 42</t>
  </si>
  <si>
    <t>Извештај о броју поднетих приговора у болницама у Београду</t>
  </si>
  <si>
    <t>Табела бр 43</t>
  </si>
  <si>
    <t>Табела 20</t>
  </si>
  <si>
    <t>Ред.
бр.</t>
  </si>
  <si>
    <t>ЗДРАВСТВЕНА
 УСТАНОВА</t>
  </si>
  <si>
    <t>ПОСТОЈАЊЕ ПРОТОКОЛА ЗА ЗБРИЊАВАЊЕ ТЕШКИХ МУЛТИПЛИХ ТРАУМА</t>
  </si>
  <si>
    <t>КЛИНИЧКИ ЦEНТАР СРБИЈЕ
(УРГЕНТНИ ЦЕНТАР)</t>
  </si>
  <si>
    <t>ДА</t>
  </si>
  <si>
    <t>УНИВЕРЗИТЕТСКА ДЕЧЈА КЛИНИКА</t>
  </si>
  <si>
    <t>КБЦ "ЗВЕЗДАРА"</t>
  </si>
  <si>
    <t>НЕ</t>
  </si>
  <si>
    <t>КБЦ "ЗЕМУН"</t>
  </si>
  <si>
    <t>КБЦ "БЕЖАНИЈСКА КОСА"</t>
  </si>
  <si>
    <t>ИНСТИТУТ ЗА ОРТОПЕДСКО ХИРУРШКЕ БОЛЕСТИ "БАЊИЦА"</t>
  </si>
  <si>
    <t>СТРАНА 25</t>
  </si>
  <si>
    <t>`</t>
  </si>
  <si>
    <t>СТРАНА 26</t>
  </si>
  <si>
    <t>СТРАНА 27</t>
  </si>
  <si>
    <t>СТРАНА 28</t>
  </si>
  <si>
    <t>СТРАНА 30</t>
  </si>
  <si>
    <t>ИЗВЕШТАЈ О ПАДОВИМА, ДЕКУБИТУСИМА И ТРОМБОЕМБОЛИЈСКИМ КОМПЛИКАЦИЈАМА</t>
  </si>
  <si>
    <t xml:space="preserve"> ИЗВЕШТАЈ О ПОКАЗАТЕЉИМА БЕЗБЕДНОСТИ ПАЦИЈЕНАТА У ХИРУРГИЈИ</t>
  </si>
  <si>
    <t>ПОКАЗАТЕЉИ КВАЛИТЕТА РАДА ЗА ОБЛАСТ СВИХ БОЛНИЧКИХ ИНФЕКЦИЈА НА ЈЕДИНИЦИ</t>
  </si>
  <si>
    <t>ИЗВЕШТАЈ О БИОЛОШКОЈ КОНТРОЛИ СТЕРИЛИЗАЦИЈЕ</t>
  </si>
  <si>
    <t>СТРАНА 31</t>
  </si>
  <si>
    <t>СТРАНА 38</t>
  </si>
  <si>
    <t>СТРАНА 39</t>
  </si>
  <si>
    <t>КЛИНИЧКИ ЦEНТАР СРБИЈЕ</t>
  </si>
  <si>
    <t>КБЦ "ДР ДРАГИША МИШОВИЋ-ДЕДИЊЕ"</t>
  </si>
  <si>
    <t>ГАК "НАРОДНИ ФРОНТ"</t>
  </si>
  <si>
    <t>ИНСТИТУТ ЗА ЗДРАВСТВЕНУ ЗАШТИТУ МАЈКЕ И ДЕТЕТА СРБИЈЕ "ДР В.ЧУПИЋ"</t>
  </si>
  <si>
    <t>КЛИНИКА ЗА НЕУРОЛОГИЈУ И ПСИХИЈАТРИЈУ ЗА ДЕЦУ И ОМЛАДИНУ</t>
  </si>
  <si>
    <t>ИНСТИТУТ ЗА ОНКОЛОГИЈУ И РАДИОЛОГИЈУ СРБИЈЕ</t>
  </si>
  <si>
    <t>ИНСТИТУТ ЗА МЕНТАЛНО ЗДРАВЉЕ</t>
  </si>
  <si>
    <t>ИНСТИТУТ ЗА РЕУМАТОЛОГИЈУ</t>
  </si>
  <si>
    <t>ИНСТИТУТ ЗА НЕОНАТОЛОГИЈУ</t>
  </si>
  <si>
    <t>СПЕЦИЈАЛНА БОЛНИЦА ЗА ИНТЕРНЕ БОЛЕСТИ МЛАДЕНОВАЦ</t>
  </si>
  <si>
    <t>СПЕЦИЈАЛНА БОЛНИЦА ЗА БОЛЕСТИ ЗАВИСНОСТИ</t>
  </si>
  <si>
    <t>ИНСТИТУТ ЗА РЕХАБИЛИТАЦИЈУ</t>
  </si>
  <si>
    <t>Табела 41</t>
  </si>
  <si>
    <t>Ред. бр.</t>
  </si>
  <si>
    <t>ДОНЕТ ГОДИШЊИ ПРОГРАМ ПРОВЕРЕ КВАЛИТЕТА СТРУЧНОГ РАДА</t>
  </si>
  <si>
    <t>ДОНЕТ ИНТЕРГРИСАНИ ПЛАН СТАЛНОГ УНАПРЕЂЕЊА КВАЛИТЕТА  РАДА</t>
  </si>
  <si>
    <t>ДА ЛИ ПОСТОЈЕ ИЗВЕШТАЈИ О РАДУ КОМИСИЈЕ</t>
  </si>
  <si>
    <t>ДА ЛИ СУ ИЗВЕШТАЈИ ДОСТУПНИ ЗАПОСЛЕНИМ</t>
  </si>
  <si>
    <t>КОМИСИЈА ПОДНОСИ ИЗВЕШТАЈ ДИРЕКТОРУ И УО</t>
  </si>
  <si>
    <t>БРОЈ ОДРЖАНИХ САСТАНАКА КОМИСИЈЕ</t>
  </si>
  <si>
    <t>БРОЈ СПРОВЕДЕНИХ ВАНРЕДНИХ ПРОВЕРА КВАЛИТЕТА СТРУЧНОГ РАДА</t>
  </si>
  <si>
    <t>БРОЈ ПОДНЕТИХ ПРИГОВОРА ПАЦИЈЕНАТА</t>
  </si>
  <si>
    <t>БРОЈ МАНДАТНИХ КАЗНИ НАПЛАЋЕНИХ ЗБОГ ДУВАНСКОГ ДИМА</t>
  </si>
  <si>
    <t>ДА ЛИ ПОСТОЈИ АЖУРИРАНА ИНТЕРНЕТ ПРЕЗЕНТАЦИЈА ЗДРАВСТВЕНЕ УСТАНОВЕ</t>
  </si>
  <si>
    <t>ЗДРАВСТВЕНА УСТАНОВА ЈЕ НА ВИДНА МЕСТА ИСТАКЛА:</t>
  </si>
  <si>
    <t>ИСТРАЖИВАЊЕ ЗАДОВОЉСТВА КОРИСНИКА</t>
  </si>
  <si>
    <t>ИСТРАЖИВАЊЕ ЗАДОВОЉСТВА ЗАПОСЛЕНИХ</t>
  </si>
  <si>
    <t xml:space="preserve">ОБАВЕШТЕЊЕ О ВРСТИ ЗДРАВСТВЕНИХ УСЛУГА НА ТЕРЕТ РЗЗО </t>
  </si>
  <si>
    <t>ОБАВЕШТЕЊЕ О УСЛУГАМА КОЈЕ НЕ ПЛАЋА РЗЗО</t>
  </si>
  <si>
    <t>ОБАВЕШТЕЊЕ О ПАРТИЦИПАЦИЈИ</t>
  </si>
  <si>
    <t>ЦЕНОВНИК УСЛУГА КОЈЕ ПЛАЋАЈУ ПАЦИЈЕНТИ</t>
  </si>
  <si>
    <t>КЊИГУ ЗА ПРИМЕДБЕ И ЖАЛБЕ ПАЦИЈЕНАТА</t>
  </si>
  <si>
    <t>ПОДАТКЕ О ЗАШТИТНИКУ ПАЦИЈЕНТОВИХ ПРАВА</t>
  </si>
  <si>
    <t>ОБАВЉЕНО</t>
  </si>
  <si>
    <t xml:space="preserve">УРАЂЕНА АНАЛИЗА </t>
  </si>
  <si>
    <t>ИНСТИТУТ ЗА КВБ "ДЕДИЊЕ"</t>
  </si>
  <si>
    <t>СПЕЦИЈАЛНА БОЛНИЦА ЗА ЦВБ "СВЕТИ САВА"</t>
  </si>
  <si>
    <t>КЛИНИКА ЗА ПСИХИЈ. БОЛ. "ДР Л. ЛАЗАРЕВИЋ"</t>
  </si>
  <si>
    <t>ИНСТИТУТ ЗА ОРТОПЕДСКО- ХИРУРШКЕ БОЛЕСТИ "БАЊИЦА"</t>
  </si>
  <si>
    <t>КЛИНИКА ЗА РЕХАБ. "ДР М.ЗОТОВИЋ"</t>
  </si>
  <si>
    <t>СПЕЦИЈАЛНА БОЛ.ЗА ЦЕР. ПАРАЛИЗУ И  РАЗВОЈНУ НЕУРОЛОГИЈУ</t>
  </si>
  <si>
    <t>СПЕЦИЈАЛНА БОЛ. ЗА РЕХАБИЛИТАЦИЈУ И ОРТ.ПРОТЕТИКУ</t>
  </si>
  <si>
    <t>ЗАВОД ЗА ПСИХОФИЗ. ПОРЕМЕЋАЈЕ И ГОВОРНУ ПАТ.</t>
  </si>
  <si>
    <t xml:space="preserve">СПЕЦИЈАЛНА БОЛНИЦА ЗА ЕНДЕМСКУ НЕФРОПАТИЈУ </t>
  </si>
  <si>
    <t>ИНСТИТУТ ЗА МЕДИЦИНУ РАДА СРБИЈЕ "Др Д. Карајовић"</t>
  </si>
  <si>
    <t>СТРАНА 42</t>
  </si>
  <si>
    <t>Табела 42</t>
  </si>
  <si>
    <t xml:space="preserve">ЗДРАВСТВЕНА
 УСТАНОВА </t>
  </si>
  <si>
    <t>БРОЈ УНАПРЕЂЕНИХ ПОКАЗАТЕЉА КВАЛИТЕТА ЗДРАВСТВЕНЕ ЗАШТИТЕ (БЕЗ ПОКАЗАТЕЉА БЕЗБЕДНОСТИ ПАЦИЈЕНТА)</t>
  </si>
  <si>
    <t>БРОЈ УНАПРЕЂЕНИХ ПОКАЗАТЕЉА БЕЗБЕДНОСТИ ПАЦИЈЕНАТА</t>
  </si>
  <si>
    <t>БРОЈ УНАПРЕЂЕНИХ АСПЕКАТА ЗАДОВОЉСТВА КОРИСНИКА</t>
  </si>
  <si>
    <t>БРОЈ УНАПРЕЂЕНИХ АСПЕКАТА ЗАДОВОЉСТВА ЗАПОСЛЕНИХ</t>
  </si>
  <si>
    <t>БРОЈ СПРОВЕДЕНИХ ПРЕПОРУКА И МЕРА ИЗ ПОСЛЕДЊЕГ ИЗВЕШТАЈА О РЕДОВНОЈ СПОЉНОЈ ПРОВЕРИ КВАЛИТЕТА</t>
  </si>
  <si>
    <t>БРОЈ СПРОВЕДЕНИХ ПРЕПОРУКА И МЕРА ИЗ ПОСЛЕДЊЕГ ИЗВЕШТАЈА О УНУТРАШЊОЈ ПРОВЕРИ КВАЛИТЕТА</t>
  </si>
  <si>
    <t>БРОЈ СПРОВЕДЕНИХ ПРЕПОРУКА ИЗ ЗАВРШНОГ ИЗВЕШТАЈА АГЕНЦИЈЕ ЗА АКРЕДИТАЦИЈУ ЗДРАВСТВЕНИХ УСТАНОВА СРБИЈЕ</t>
  </si>
  <si>
    <t>СВЕГА</t>
  </si>
  <si>
    <t>ПЛАНИРАНО</t>
  </si>
  <si>
    <t>ОСТВАРЕНО</t>
  </si>
  <si>
    <t>%</t>
  </si>
  <si>
    <t>УНИВЕРЗИТЕТСКА  ДЕЧЈА КЛИНИКА</t>
  </si>
  <si>
    <t>ИНСТИТУТ ЗА З.З. МАЈКЕ И ДЕТЕТА СРБИЈЕ "ДР В.ЧУПИЋ"</t>
  </si>
  <si>
    <t>СПЕЦИЈАЛНА БОЛ.ЗА ЦЕР. ПАРАЛИЗУ И  РАЗ. НЕУРОЛОГИЈУ</t>
  </si>
  <si>
    <t>СТРАНА 43</t>
  </si>
  <si>
    <t>Табела 39</t>
  </si>
  <si>
    <t>Ред бр.</t>
  </si>
  <si>
    <t>БРОЈ ЛЕКАРА</t>
  </si>
  <si>
    <t>БРОЈ ДАВАЊА КРВИ У МОБИЛНОМ ТИМУ</t>
  </si>
  <si>
    <t>БРОЈ ДАВАЊА КРВИ У УСТАНОВИ</t>
  </si>
  <si>
    <t>БРОЈ ПРЕГЛЕДАНИХ ДДК</t>
  </si>
  <si>
    <t>БРОЈ НАМЕНСКИХ ДАВАЊА</t>
  </si>
  <si>
    <t>УКУПАН БРОЈ ДАВАЊА КРВИ</t>
  </si>
  <si>
    <t>ПРОСЕЧАН БРОЈ ДАВАЊА КРВИ ДДК ПО ЛЕКАРУ</t>
  </si>
  <si>
    <t>% НАМЕНСКИХ ДАВАЊА КРВИ</t>
  </si>
  <si>
    <t>% ДАВАЊА КРВИ НА ТЕРЕНУ</t>
  </si>
  <si>
    <t>% ИЗДАТИХ ЈЕДИНИЦА ЦЕЛЕ КРВИ</t>
  </si>
  <si>
    <t>% ИЗДАТИХ ДЕЛЕУКОЦИТО-ВАНИХ ЕРИТРОЦИТА</t>
  </si>
  <si>
    <t>ПРОСЕЧАН БРОЈ ПРЕГЛЕДАНИХ ДДК ПО ЛЕКАРУ</t>
  </si>
  <si>
    <t>СТРАНА 40</t>
  </si>
  <si>
    <t>Табела 40</t>
  </si>
  <si>
    <t>ФАМИЛИЈА ПРОДУКТА</t>
  </si>
  <si>
    <t>БРОЈ ЈЕДИНИЦА</t>
  </si>
  <si>
    <t>% КОНТРОЛИСАНИХ ЈЕДИНИЦА</t>
  </si>
  <si>
    <t>ПРОИЗВЕДЕНИХ</t>
  </si>
  <si>
    <t>КОНТРОЛИСАНИХ</t>
  </si>
  <si>
    <t>ЕРИТРОЦИТИ</t>
  </si>
  <si>
    <t>ЗАМРЗНУТА СВЕЖА ПЛАЗМА</t>
  </si>
  <si>
    <t>ТРОМБОЦИТИ</t>
  </si>
  <si>
    <t>СТРАНА 41</t>
  </si>
  <si>
    <t xml:space="preserve">Табела 1 </t>
  </si>
  <si>
    <t>(ниво установе)</t>
  </si>
  <si>
    <t>Број умрлих у току првих 48 сати од пријема у болницу</t>
  </si>
  <si>
    <t>Укупан број умрлих</t>
  </si>
  <si>
    <t>Стопа леталитета</t>
  </si>
  <si>
    <t>Проценат умрлих у току првих 48 сати од пријема у болницу</t>
  </si>
  <si>
    <t>Страна 1 од 1</t>
  </si>
  <si>
    <t>Табела 6</t>
  </si>
  <si>
    <t>Укупан број умрлих упућених на обдукцију</t>
  </si>
  <si>
    <t>Број клиничких дијагноза узрока смрти које су потв. обдукцијом</t>
  </si>
  <si>
    <t>Број враћених извештаја о обдукцији</t>
  </si>
  <si>
    <t>Проценат подударности клиничких и обдукционих дијагноза</t>
  </si>
  <si>
    <t>Проценат обдукованих</t>
  </si>
  <si>
    <t>З Д Р А В С ТВ Е Н А У С Т А Н О В А</t>
  </si>
  <si>
    <t>ПРОЦЕНТУ ПАЦИЈЕНТА КОД КОЈИХ ЈЕ ИЗВРШЕН ПОНОВНИ ПРИЈЕМ У ЈЕДИНИЦИ ИНТЕНЗИВНЕ НЕГЕ У БОЛНИЦАМА У БЕОГРАДУ</t>
  </si>
  <si>
    <r>
      <rPr>
        <sz val="7"/>
        <rFont val="Arial"/>
        <family val="2"/>
      </rPr>
      <t>1.</t>
    </r>
  </si>
  <si>
    <r>
      <rPr>
        <sz val="7"/>
        <rFont val="Arial"/>
        <family val="2"/>
      </rPr>
      <t>2.</t>
    </r>
  </si>
  <si>
    <r>
      <rPr>
        <sz val="7"/>
        <rFont val="Arial"/>
        <family val="2"/>
      </rPr>
      <t>3.</t>
    </r>
  </si>
  <si>
    <r>
      <rPr>
        <sz val="7"/>
        <rFont val="Arial"/>
        <family val="2"/>
      </rPr>
      <t>4.</t>
    </r>
  </si>
  <si>
    <r>
      <rPr>
        <sz val="7"/>
        <rFont val="Arial"/>
        <family val="2"/>
      </rPr>
      <t>5.</t>
    </r>
  </si>
  <si>
    <r>
      <rPr>
        <sz val="7"/>
        <rFont val="Arial"/>
        <family val="2"/>
      </rPr>
      <t>6.</t>
    </r>
  </si>
  <si>
    <r>
      <rPr>
        <sz val="7"/>
        <rFont val="Arial"/>
        <family val="2"/>
      </rPr>
      <t>7.</t>
    </r>
  </si>
  <si>
    <r>
      <rPr>
        <sz val="7"/>
        <rFont val="Arial"/>
        <family val="2"/>
      </rPr>
      <t>8.</t>
    </r>
  </si>
  <si>
    <r>
      <rPr>
        <sz val="7"/>
        <rFont val="Arial"/>
        <family val="2"/>
      </rPr>
      <t>9.</t>
    </r>
  </si>
  <si>
    <r>
      <rPr>
        <sz val="7"/>
        <rFont val="Arial"/>
        <family val="2"/>
      </rPr>
      <t>10.</t>
    </r>
  </si>
  <si>
    <r>
      <rPr>
        <sz val="7"/>
        <rFont val="Arial"/>
        <family val="2"/>
      </rPr>
      <t>11.</t>
    </r>
  </si>
  <si>
    <r>
      <rPr>
        <sz val="7"/>
        <rFont val="Arial"/>
        <family val="2"/>
      </rPr>
      <t>12.</t>
    </r>
  </si>
  <si>
    <r>
      <rPr>
        <sz val="7"/>
        <rFont val="Arial"/>
        <family val="2"/>
      </rPr>
      <t>13.</t>
    </r>
  </si>
  <si>
    <r>
      <rPr>
        <sz val="7"/>
        <rFont val="Arial"/>
        <family val="2"/>
      </rPr>
      <t>14.</t>
    </r>
  </si>
  <si>
    <r>
      <rPr>
        <sz val="7"/>
        <rFont val="Arial"/>
        <family val="2"/>
      </rPr>
      <t>15.</t>
    </r>
  </si>
  <si>
    <r>
      <rPr>
        <sz val="7"/>
        <rFont val="Arial"/>
        <family val="2"/>
      </rPr>
      <t>16.</t>
    </r>
  </si>
  <si>
    <r>
      <rPr>
        <sz val="7"/>
        <rFont val="Arial"/>
        <family val="2"/>
      </rPr>
      <t>17.</t>
    </r>
  </si>
  <si>
    <r>
      <rPr>
        <sz val="7"/>
        <rFont val="Arial"/>
        <family val="2"/>
      </rPr>
      <t>18.</t>
    </r>
  </si>
  <si>
    <t>ИЗВЕШТАЈ О ПРОСЕЧНОМ БРОЈУ ПРЕОПЕРАТИВНИХ ДАНА ЛЕЧЕЊА И ОПЕРИСАНИХ ПАЦИЈЕНАТА ПО</t>
  </si>
  <si>
    <t>( хируршке гране медицине )</t>
  </si>
  <si>
    <t>Број хируршких интервенциј обављених у хируршким салама</t>
  </si>
  <si>
    <t>Број оперисаних пацијената у општој, регионалној и локалној анестезији</t>
  </si>
  <si>
    <t>Број преоперат. дана лечења за све хирурш интервенциј обављене у хируршк салама</t>
  </si>
  <si>
    <t>Број лекара укључених у оперативни програм</t>
  </si>
  <si>
    <t>Просечан број преоператив них дана лечења</t>
  </si>
  <si>
    <t>Просеч ан број оперисаних пацијената општој, регионалној и локалној анестезији по хирургу</t>
  </si>
  <si>
    <t>ИЗВЕШТАЈ О ПОКАЗАТЕЉИМА КВАЛИТЕТА ЗДРАВСТВЕНЕ ЗАШТИТЕ ПАЦИЈЕНАТА СА АКУТНИМ ИНФАРКТОМ МИОКАРДА</t>
  </si>
  <si>
    <t>Табела 17</t>
  </si>
  <si>
    <t>Број исписаних болесника са дијагнозом АИМ</t>
  </si>
  <si>
    <t>Број умрлих од АИМ у току првих 48 сати од пријема у болницу</t>
  </si>
  <si>
    <t>Укупан број умрлих од АИМ</t>
  </si>
  <si>
    <t>Стопа леталитета за АИМ</t>
  </si>
  <si>
    <t>Проценат умрлих од АИМ у току првих 48 сати од пријема у болницу</t>
  </si>
  <si>
    <t>Број дана болничког лечења од АИМ</t>
  </si>
  <si>
    <t>Просечна дужина болничког лечења за АИМ</t>
  </si>
  <si>
    <t>Број пацијената са АИМ враћених у коронарну јединицу</t>
  </si>
  <si>
    <t>Број поновних хоспитализација пацијената са АИМ у року од 30 дана од отпуста из болнице</t>
  </si>
  <si>
    <t>Проценат пацијената са АИМ код којих је извршен поновни пријем у коронарну јединицу</t>
  </si>
  <si>
    <t>ИЗВЕШТАЈ О БРОЈУ ПОРОЂАЈА ОБАВЉЕНИХ ЦАРСКОМ РЕЗОМ, У ЕПИДУРАЛНОЈ АНЕСТЕЗИЈИ И ПОРОЂАЈА</t>
  </si>
  <si>
    <t>Табела 21</t>
  </si>
  <si>
    <t>Број порођаја</t>
  </si>
  <si>
    <t>Број порођаја обављених царским резом</t>
  </si>
  <si>
    <t>Број порођаја у епидуралној анестезији</t>
  </si>
  <si>
    <t>Број порођаја уз присуство партнера</t>
  </si>
  <si>
    <t>Проценат порођаја обављених царским резом</t>
  </si>
  <si>
    <t>Проценат порођаја у епидуралној анестезији</t>
  </si>
  <si>
    <t>Проценат порођаја уз присуство партнера</t>
  </si>
  <si>
    <t>Табела 22</t>
  </si>
  <si>
    <t>Укупан број породиља</t>
  </si>
  <si>
    <t>Број породиља које су имале нормални порођај</t>
  </si>
  <si>
    <t>Број породиља које су имале повреду при порођају</t>
  </si>
  <si>
    <t>Број дана лежања породиља које су имале нормалан порођај</t>
  </si>
  <si>
    <t>Укупан број новорођенча ди</t>
  </si>
  <si>
    <t>Број новорођенча ди који су имали повреду при рађању</t>
  </si>
  <si>
    <t>Проценат породиља које су имале повреду при порођају</t>
  </si>
  <si>
    <t>Проценат новорођенча ди која су имала повреду при рађању</t>
  </si>
  <si>
    <t>Просечна дужина лежања у болници за нормалан порођај</t>
  </si>
  <si>
    <t>ИЗВЕШТАЈ О БРОЈУ ТРУДНИЦА/ПОРОДИЉА И НОВОРОЂЕНЧАДИ КОЈИ СУ УМРЛИ ТОКОМ</t>
  </si>
  <si>
    <t>Табела 23</t>
  </si>
  <si>
    <t>Број трудница и породиља умрлих током хоспитализације</t>
  </si>
  <si>
    <t>Број живорођене деце умрле до отпуста из болнице</t>
  </si>
  <si>
    <t>Укљученост породилишта у програм „Болница пријатељ беба”</t>
  </si>
  <si>
    <t>Не</t>
  </si>
  <si>
    <t>Табела 32</t>
  </si>
  <si>
    <t>Табела 33</t>
  </si>
  <si>
    <t>Табела 34</t>
  </si>
  <si>
    <t>Табела 36</t>
  </si>
  <si>
    <t>СТРАНА 32</t>
  </si>
  <si>
    <t>СТРАНА 33</t>
  </si>
  <si>
    <t>СТРАНА 34</t>
  </si>
  <si>
    <t>СТРАНА 35</t>
  </si>
  <si>
    <t>СТРАНА 36</t>
  </si>
  <si>
    <t>СТРАНА 37</t>
  </si>
  <si>
    <t>СТРАНА 24</t>
  </si>
  <si>
    <t>СТРАНА 23</t>
  </si>
  <si>
    <t>СТРАНА 22</t>
  </si>
  <si>
    <t>СТРАНА 21</t>
  </si>
  <si>
    <t>СТРАНА 20</t>
  </si>
  <si>
    <t>СТРАНА 19</t>
  </si>
  <si>
    <t>СТРАНА 18</t>
  </si>
  <si>
    <t>СТРАНА 17</t>
  </si>
  <si>
    <t>Табела 29</t>
  </si>
  <si>
    <t>Ред
бр.</t>
  </si>
  <si>
    <t>КЛАСА КОНТАМИНАЦИЈЕ ОПЕРАТИВНОГ МЕСТА</t>
  </si>
  <si>
    <t>БРОЈ ОПЕРИСАНИХ ПАЦИЈЕНАТА ОДРЕЂЕНЕ КЛАСЕ КОНТАМИНАЦИЈЕ ОПЕРАТИВНОГ МЕСТА</t>
  </si>
  <si>
    <t>БРОЈ ПАЦИЈЕНАТА СА ИНФЕКЦИЈОМ ОПЕРАТИВНОГ МЕСТА ОДРЕЂЕНЕ КЛАСЕ КОНТАМИНАЦИЈЕ</t>
  </si>
  <si>
    <t>СТОПА ИНЦИДЕНЦИЈЕ ИНФЕКЦИЈА ОПЕРАТИВНОГ МЕСТА</t>
  </si>
  <si>
    <t>I</t>
  </si>
  <si>
    <t>II</t>
  </si>
  <si>
    <t>III</t>
  </si>
  <si>
    <t>IV</t>
  </si>
  <si>
    <t>Нераздвојене класе</t>
  </si>
  <si>
    <t>УКУПНО ЗА УСТАНОВУ</t>
  </si>
  <si>
    <t>КБЦ "ДР ДРАГИША МИШОВИЋ"</t>
  </si>
  <si>
    <t>Табела 29-наставак</t>
  </si>
  <si>
    <t>ГИНЕКОЛОШКО АКУШЕРСКА КЛИНИКА - НАРОДНИ ФРОНТ</t>
  </si>
  <si>
    <t>ИНСТИТУТ ЗА КАРДИОВАСКУЛАРНЕ БОЛЕСТИ - ДЕДИЊЕ</t>
  </si>
  <si>
    <t>ИНСТИТУТ ЗА ОРТОПЕДСКО ХИРУРШКЕ БОЛЕСТИ БАЊИЦА</t>
  </si>
  <si>
    <t>СТРАНА 1</t>
  </si>
  <si>
    <t>СТРАНА 2</t>
  </si>
  <si>
    <t>СТРАНА 3</t>
  </si>
  <si>
    <t>СТРАНА 4</t>
  </si>
  <si>
    <t>Табела 2</t>
  </si>
  <si>
    <t>СТРАНА 5</t>
  </si>
  <si>
    <t>(интернистичке гране медицине)</t>
  </si>
  <si>
    <t xml:space="preserve">Табела 7 </t>
  </si>
  <si>
    <t>СТРАНА 6</t>
  </si>
  <si>
    <t>Табела 12</t>
  </si>
  <si>
    <t>СТРАНА 7</t>
  </si>
  <si>
    <t>(педијатријске гране медицине**)</t>
  </si>
  <si>
    <t xml:space="preserve">Табела 5 </t>
  </si>
  <si>
    <t>* Нису укључени подаци о леченим и умрлим пацијентима на неонатолошким одељењима при породилиштима.</t>
  </si>
  <si>
    <t>**Педијатријске гране медицине не укључују дечју хирургију, која је приказана у оквиру хируршких грана медицине.</t>
  </si>
  <si>
    <t>СТРАНА 8</t>
  </si>
  <si>
    <t>(педијатријске гране медицине)**</t>
  </si>
  <si>
    <t xml:space="preserve">Табела 10 </t>
  </si>
  <si>
    <t>СТРАНА 9</t>
  </si>
  <si>
    <t>(педијатријске гране медицине) **</t>
  </si>
  <si>
    <t xml:space="preserve">Табела 15 </t>
  </si>
  <si>
    <t>СТРАНА 10</t>
  </si>
  <si>
    <t>(гинекологија и акушерство)</t>
  </si>
  <si>
    <t>Табела 4</t>
  </si>
  <si>
    <t>СТРАНА 11</t>
  </si>
  <si>
    <t xml:space="preserve">Табела 9 </t>
  </si>
  <si>
    <t>СТРАНА 12</t>
  </si>
  <si>
    <t>Број клиничких дијагноза узрока смрти које су потвђене обдукцијом</t>
  </si>
  <si>
    <t>Табела 14</t>
  </si>
  <si>
    <t>СТРАНА 13</t>
  </si>
  <si>
    <t>(хируршке гране медицине)</t>
  </si>
  <si>
    <t>Табела 3</t>
  </si>
  <si>
    <t>СТРАНА 14</t>
  </si>
  <si>
    <t>Табела 8</t>
  </si>
  <si>
    <t>СТРАНА 15</t>
  </si>
  <si>
    <t>Табела 13</t>
  </si>
  <si>
    <t>СТРАНА 16</t>
  </si>
  <si>
    <t xml:space="preserve"> (интернистичке гране медицине)</t>
  </si>
  <si>
    <t>(педијатријске гране медицине)</t>
  </si>
  <si>
    <t xml:space="preserve">                                                                                                       (гинекологија и акушерство)</t>
  </si>
  <si>
    <t xml:space="preserve">                                                                                               (психијатрија)</t>
  </si>
  <si>
    <t>Табела 43</t>
  </si>
  <si>
    <t>БРОЈ ПОДНЕТИХ ПРИГОВОРА</t>
  </si>
  <si>
    <t>КВАЛИТЕТ ЗДР. УСЛУГА</t>
  </si>
  <si>
    <t>ПОСТУПАК ЗДР. .РАДНИКА И САРАДНИКА</t>
  </si>
  <si>
    <t>НАЧИН НАПЛАЋИВАЊА ЗДРАВСТВЕНИХ УСЛУГА</t>
  </si>
  <si>
    <t>ОРГАНИЗАЦИЈА ЗДРАВСТВЕНЕ СЛУЖБЕ</t>
  </si>
  <si>
    <t>ВРЕМЕ ЧЕКАЊА НА ЗДРАВСТВЕНЕ УСЛУГЕ</t>
  </si>
  <si>
    <t>РЕФУНДАЦИЈА НОВЧАНИХ СРЕДСТАВА</t>
  </si>
  <si>
    <t>ПРАВА ПАЦИЈЕНАТА</t>
  </si>
  <si>
    <t>ДРУГО</t>
  </si>
  <si>
    <t>установа није доставила податке</t>
  </si>
  <si>
    <t>ИНСТ.ЗА КАРДИОВАСК. БОЛЕСТИ "ДЕДИЊЕ"</t>
  </si>
  <si>
    <t>ИНСТ.ЗА ЗДРАВ. ЗАШТИТУ МАЈКЕ И ДЕТЕТА СРБИЈЕ "ДР В.ЧУПИЋ"</t>
  </si>
  <si>
    <t>КЛ. ЗА НЕУРОЛОГИЈУ И ПСИХ. ЗА ДЕЦУ И ОМЛАДИНУ</t>
  </si>
  <si>
    <t>СПЕЦ. БОЛНИЦА ЗА ЦЕРЕБРОВАСК. БОЛ. "СВЕТИ САВА"</t>
  </si>
  <si>
    <t>КЛИНИКА ЗА ПСИХ. БОЛЕСТИ "ДР Л. ЛАЗАРЕВИЋ"</t>
  </si>
  <si>
    <t>ИНСТ. ЗА ОРТОПЕДСКО- ХИРУРШКЕ БОЛ. "БАЊИЦА"</t>
  </si>
  <si>
    <t>СПЕЦ. БОЛН. ЗА ИНТ. БОЛ. МЛАДЕНОВАЦ</t>
  </si>
  <si>
    <t>СПЕЦ. БОЛН. ЗА БОЛЕСТИ ЗАВИСНОСТИ</t>
  </si>
  <si>
    <t>КЛИНИКА ЗА РЕХАБИЛИТАЦИЈУ "ДР М.ЗОТОВИЋ"</t>
  </si>
  <si>
    <t>СПЕЦ.БОЛ.ЗА ЦЕРЕБРАЛНУ ПАРАЛИЗУ И  РАЗВОЈНУ НЕУРОЛОГИЈУ</t>
  </si>
  <si>
    <t>СПЕЦ. БОЛН. ЗА РЕХАБИЛИТАЦИЈУ И ОРТОПЕДСКУ ПРОТЕТИКУ</t>
  </si>
  <si>
    <t>ЗАВОД ЗА ПСИХОФИЗ. ПОРЕМ. И ГОВ.ПАТОЛ.</t>
  </si>
  <si>
    <t>СПЕЦ. БОЛН. ЗА ЕНД. НЕФРОПАТ.  ЛАЗАРЕВАЦ</t>
  </si>
  <si>
    <t>ИНСТИТУТ ЗА МЕДИЦИНУ РАДА СРБИЈЕ  Др Д. КАРАЈОВИЋ</t>
  </si>
  <si>
    <t>СТРАНА 44</t>
  </si>
  <si>
    <t>КЛИНИЧКИ ЦЕНТАР СРБИЈЕ</t>
  </si>
  <si>
    <r>
      <t>* Остале болнице које имају хирургију нису доставиле</t>
    </r>
    <r>
      <rPr>
        <sz val="8"/>
        <color indexed="8"/>
        <rFont val="Arial"/>
        <family val="2"/>
      </rPr>
      <t xml:space="preserve"> податке</t>
    </r>
    <r>
      <rPr>
        <sz val="8"/>
        <color indexed="10"/>
        <rFont val="Arial"/>
        <family val="2"/>
      </rPr>
      <t>.</t>
    </r>
  </si>
  <si>
    <r>
      <rPr>
        <sz val="7"/>
        <rFont val="Arial Narrow"/>
        <family val="2"/>
      </rPr>
      <t>1</t>
    </r>
  </si>
  <si>
    <r>
      <rPr>
        <sz val="7"/>
        <rFont val="Arial Narrow"/>
        <family val="2"/>
      </rPr>
      <t>2</t>
    </r>
  </si>
  <si>
    <r>
      <rPr>
        <sz val="7"/>
        <rFont val="Arial Narrow"/>
        <family val="2"/>
      </rPr>
      <t>3</t>
    </r>
  </si>
  <si>
    <r>
      <rPr>
        <sz val="7"/>
        <rFont val="Arial Narrow"/>
        <family val="2"/>
      </rPr>
      <t>4</t>
    </r>
  </si>
  <si>
    <r>
      <rPr>
        <sz val="7"/>
        <rFont val="Arial Narrow"/>
        <family val="2"/>
      </rPr>
      <t>6</t>
    </r>
  </si>
  <si>
    <r>
      <rPr>
        <sz val="7"/>
        <rFont val="Arial Narrow"/>
        <family val="2"/>
      </rPr>
      <t>7</t>
    </r>
  </si>
  <si>
    <r>
      <rPr>
        <sz val="7"/>
        <rFont val="Arial Narrow"/>
        <family val="2"/>
      </rPr>
      <t>8</t>
    </r>
  </si>
  <si>
    <r>
      <rPr>
        <sz val="7"/>
        <rFont val="Arial Narrow"/>
        <family val="2"/>
      </rPr>
      <t>1.</t>
    </r>
  </si>
  <si>
    <r>
      <rPr>
        <sz val="7"/>
        <rFont val="Arial Narrow"/>
        <family val="2"/>
      </rPr>
      <t>2.</t>
    </r>
  </si>
  <si>
    <r>
      <rPr>
        <sz val="7"/>
        <rFont val="Arial Narrow"/>
        <family val="2"/>
      </rPr>
      <t>3.</t>
    </r>
  </si>
  <si>
    <r>
      <rPr>
        <sz val="7"/>
        <rFont val="Arial Narrow"/>
        <family val="2"/>
      </rPr>
      <t>4.</t>
    </r>
  </si>
  <si>
    <r>
      <rPr>
        <sz val="7"/>
        <rFont val="Arial Narrow"/>
        <family val="2"/>
      </rPr>
      <t>5.</t>
    </r>
  </si>
  <si>
    <r>
      <rPr>
        <sz val="7"/>
        <rFont val="Arial Narrow"/>
        <family val="2"/>
      </rPr>
      <t>6.</t>
    </r>
  </si>
  <si>
    <r>
      <rPr>
        <sz val="7"/>
        <rFont val="Arial Narrow"/>
        <family val="2"/>
      </rPr>
      <t>7.</t>
    </r>
  </si>
  <si>
    <r>
      <rPr>
        <sz val="7"/>
        <rFont val="Arial Narrow"/>
        <family val="2"/>
      </rPr>
      <t>8.</t>
    </r>
  </si>
  <si>
    <r>
      <rPr>
        <sz val="7"/>
        <rFont val="Arial Narrow"/>
        <family val="2"/>
      </rPr>
      <t>9.</t>
    </r>
  </si>
  <si>
    <r>
      <rPr>
        <sz val="7"/>
        <rFont val="Arial Narrow"/>
        <family val="2"/>
      </rPr>
      <t>10.</t>
    </r>
  </si>
  <si>
    <r>
      <rPr>
        <sz val="7"/>
        <rFont val="Arial Narrow"/>
        <family val="2"/>
      </rPr>
      <t>11.</t>
    </r>
  </si>
  <si>
    <r>
      <rPr>
        <sz val="7"/>
        <rFont val="Arial Narrow"/>
        <family val="2"/>
      </rPr>
      <t>12.</t>
    </r>
  </si>
  <si>
    <r>
      <rPr>
        <sz val="7"/>
        <rFont val="Arial Narrow"/>
        <family val="2"/>
      </rPr>
      <t>13.</t>
    </r>
  </si>
  <si>
    <r>
      <rPr>
        <sz val="7"/>
        <rFont val="Arial Narrow"/>
        <family val="2"/>
      </rPr>
      <t>14.</t>
    </r>
  </si>
  <si>
    <r>
      <rPr>
        <sz val="7"/>
        <rFont val="Arial Narrow"/>
        <family val="2"/>
      </rPr>
      <t>15.</t>
    </r>
  </si>
  <si>
    <r>
      <rPr>
        <sz val="7"/>
        <rFont val="Arial Narrow"/>
        <family val="2"/>
      </rPr>
      <t>16.</t>
    </r>
  </si>
  <si>
    <t>СУМАРНИ ИЗВЕШТАЈ О АКТИВНОСТИМА КОМИСИЈЕ ЗА УНАПРЕЂЕЊЕ КВАЛИТЕТА РАДА ЗДРАВСТВЕНЕ УСТАНОВЕ ЗА 2020</t>
  </si>
  <si>
    <t>34124</t>
  </si>
  <si>
    <t>718</t>
  </si>
  <si>
    <t>1279</t>
  </si>
  <si>
    <t>3,75</t>
  </si>
  <si>
    <t>56,14</t>
  </si>
  <si>
    <t>1762</t>
  </si>
  <si>
    <t>8</t>
  </si>
  <si>
    <t>48</t>
  </si>
  <si>
    <t>2,72</t>
  </si>
  <si>
    <t>16,67</t>
  </si>
  <si>
    <t>22</t>
  </si>
  <si>
    <t>96</t>
  </si>
  <si>
    <t>22,92</t>
  </si>
  <si>
    <t>4969</t>
  </si>
  <si>
    <t>10</t>
  </si>
  <si>
    <t>166</t>
  </si>
  <si>
    <t>3,34</t>
  </si>
  <si>
    <t>6,02</t>
  </si>
  <si>
    <t>3368</t>
  </si>
  <si>
    <t>61</t>
  </si>
  <si>
    <t>300</t>
  </si>
  <si>
    <t>8,91</t>
  </si>
  <si>
    <t>20,33</t>
  </si>
  <si>
    <t>2373</t>
  </si>
  <si>
    <t>17</t>
  </si>
  <si>
    <t>72</t>
  </si>
  <si>
    <t>3,03</t>
  </si>
  <si>
    <t>23,61</t>
  </si>
  <si>
    <t>3273</t>
  </si>
  <si>
    <t>27</t>
  </si>
  <si>
    <t>0,82</t>
  </si>
  <si>
    <t>37,04</t>
  </si>
  <si>
    <t>3268</t>
  </si>
  <si>
    <t>3</t>
  </si>
  <si>
    <t>18</t>
  </si>
  <si>
    <t>0,55</t>
  </si>
  <si>
    <t>3167</t>
  </si>
  <si>
    <t>1</t>
  </si>
  <si>
    <t>6</t>
  </si>
  <si>
    <t>0,19</t>
  </si>
  <si>
    <t>5487</t>
  </si>
  <si>
    <t>15</t>
  </si>
  <si>
    <t>123</t>
  </si>
  <si>
    <t>2,24</t>
  </si>
  <si>
    <t>12,20</t>
  </si>
  <si>
    <t>145</t>
  </si>
  <si>
    <t>0</t>
  </si>
  <si>
    <t>0,00</t>
  </si>
  <si>
    <t>ЛЕТАЛИТЕТ У БОЛНИЦАМА У БЕОГРАДУ ЗА  2020. ГОДИНУ</t>
  </si>
  <si>
    <t>25</t>
  </si>
  <si>
    <t>100</t>
  </si>
  <si>
    <t>0,68</t>
  </si>
  <si>
    <t>25,00</t>
  </si>
  <si>
    <t>910</t>
  </si>
  <si>
    <t>1084</t>
  </si>
  <si>
    <t>3364</t>
  </si>
  <si>
    <t>7</t>
  </si>
  <si>
    <t>30</t>
  </si>
  <si>
    <t>0,89</t>
  </si>
  <si>
    <t>23,33</t>
  </si>
  <si>
    <t>6878</t>
  </si>
  <si>
    <t>34</t>
  </si>
  <si>
    <t>0,49</t>
  </si>
  <si>
    <t>29,41</t>
  </si>
  <si>
    <t>537</t>
  </si>
  <si>
    <t>570</t>
  </si>
  <si>
    <t>0,53</t>
  </si>
  <si>
    <t>805</t>
  </si>
  <si>
    <t>33</t>
  </si>
  <si>
    <t>4,10</t>
  </si>
  <si>
    <t>24,24</t>
  </si>
  <si>
    <t>240</t>
  </si>
  <si>
    <t>172</t>
  </si>
  <si>
    <t>9</t>
  </si>
  <si>
    <t>0,03</t>
  </si>
  <si>
    <t>10951</t>
  </si>
  <si>
    <t>0,08</t>
  </si>
  <si>
    <t>2601</t>
  </si>
  <si>
    <t>976</t>
  </si>
  <si>
    <t>14925</t>
  </si>
  <si>
    <t>468</t>
  </si>
  <si>
    <t>486398</t>
  </si>
  <si>
    <t>8668259</t>
  </si>
  <si>
    <t>763</t>
  </si>
  <si>
    <t>387</t>
  </si>
  <si>
    <t>17,82</t>
  </si>
  <si>
    <t>50,72</t>
  </si>
  <si>
    <t>26673</t>
  </si>
  <si>
    <t>346909</t>
  </si>
  <si>
    <t>13</t>
  </si>
  <si>
    <t>13,01</t>
  </si>
  <si>
    <t>48,15</t>
  </si>
  <si>
    <t>30569</t>
  </si>
  <si>
    <t>86</t>
  </si>
  <si>
    <t>28</t>
  </si>
  <si>
    <t>32,56</t>
  </si>
  <si>
    <t>40563</t>
  </si>
  <si>
    <t>218850</t>
  </si>
  <si>
    <t>5,40</t>
  </si>
  <si>
    <t>88,89</t>
  </si>
  <si>
    <t>36693</t>
  </si>
  <si>
    <t>69</t>
  </si>
  <si>
    <t>14</t>
  </si>
  <si>
    <t>20,29</t>
  </si>
  <si>
    <t>10894</t>
  </si>
  <si>
    <t>44834</t>
  </si>
  <si>
    <t>5</t>
  </si>
  <si>
    <t>4,12</t>
  </si>
  <si>
    <t>83,33</t>
  </si>
  <si>
    <t>15458</t>
  </si>
  <si>
    <t>227524</t>
  </si>
  <si>
    <t>14,72</t>
  </si>
  <si>
    <t>647248</t>
  </si>
  <si>
    <t>9506376</t>
  </si>
  <si>
    <t>960</t>
  </si>
  <si>
    <t>455</t>
  </si>
  <si>
    <t>14,69</t>
  </si>
  <si>
    <t>47,40</t>
  </si>
  <si>
    <t>РЕАНИМАЦИЈАМА 2020. ГОДИНУ</t>
  </si>
  <si>
    <t>ЛЕТАЛИТЕТ У БОЛНИЦАМА У БЕОГРАДУ  ЗА 2020. ГОДИНУ</t>
  </si>
  <si>
    <t>ЛЕТАЛИТЕТ У БОЛНИЦАМА У БЕОГРАДУ* ЗА  2020. ГОДИНУ</t>
  </si>
  <si>
    <t>ЗА 2020 ГОДИНУ</t>
  </si>
  <si>
    <t>51</t>
  </si>
  <si>
    <t>12,66</t>
  </si>
  <si>
    <t>11,76</t>
  </si>
  <si>
    <t>10,34</t>
  </si>
  <si>
    <t>26</t>
  </si>
  <si>
    <t>4</t>
  </si>
  <si>
    <t>6,45</t>
  </si>
  <si>
    <t>0,99</t>
  </si>
  <si>
    <t>2</t>
  </si>
  <si>
    <t>33,33</t>
  </si>
  <si>
    <t>50,00</t>
  </si>
  <si>
    <t>59</t>
  </si>
  <si>
    <t>9,83</t>
  </si>
  <si>
    <t>37</t>
  </si>
  <si>
    <t>27,03</t>
  </si>
  <si>
    <t>20,00</t>
  </si>
  <si>
    <t>437</t>
  </si>
  <si>
    <t>11,81</t>
  </si>
  <si>
    <t>10,81</t>
  </si>
  <si>
    <t>81</t>
  </si>
  <si>
    <t>17,28</t>
  </si>
  <si>
    <t>21,43</t>
  </si>
  <si>
    <t>520</t>
  </si>
  <si>
    <t>6,42</t>
  </si>
  <si>
    <t>28,57</t>
  </si>
  <si>
    <t>3,07</t>
  </si>
  <si>
    <t>5,00</t>
  </si>
  <si>
    <t>20,89</t>
  </si>
  <si>
    <t>23,57</t>
  </si>
  <si>
    <t>10,52</t>
  </si>
  <si>
    <t>16</t>
  </si>
  <si>
    <t>0,42</t>
  </si>
  <si>
    <t>0,37</t>
  </si>
  <si>
    <t>21</t>
  </si>
  <si>
    <t>3,50</t>
  </si>
  <si>
    <t>100,00</t>
  </si>
  <si>
    <t>31</t>
  </si>
  <si>
    <t>6,20</t>
  </si>
  <si>
    <t>200</t>
  </si>
  <si>
    <t>20,20</t>
  </si>
  <si>
    <t>22,86</t>
  </si>
  <si>
    <t>10,39</t>
  </si>
  <si>
    <t>42</t>
  </si>
  <si>
    <t>0,97</t>
  </si>
  <si>
    <t>0,51</t>
  </si>
  <si>
    <t>3071</t>
  </si>
  <si>
    <t>8,69</t>
  </si>
  <si>
    <t>872</t>
  </si>
  <si>
    <t>1,61</t>
  </si>
  <si>
    <t>1107</t>
  </si>
  <si>
    <t>2,44</t>
  </si>
  <si>
    <t>769</t>
  </si>
  <si>
    <t>19</t>
  </si>
  <si>
    <t>4,29</t>
  </si>
  <si>
    <t>129</t>
  </si>
  <si>
    <t>28,68</t>
  </si>
  <si>
    <t>57</t>
  </si>
  <si>
    <t>54,39</t>
  </si>
  <si>
    <t>52</t>
  </si>
  <si>
    <t>34,62</t>
  </si>
  <si>
    <t>71</t>
  </si>
  <si>
    <t>8,45</t>
  </si>
  <si>
    <t>20</t>
  </si>
  <si>
    <t>1079</t>
  </si>
  <si>
    <t>29</t>
  </si>
  <si>
    <t>122</t>
  </si>
  <si>
    <t>493</t>
  </si>
  <si>
    <t>192</t>
  </si>
  <si>
    <t>98,97</t>
  </si>
  <si>
    <t>У БЕОГРАДУ ЗА  2020. ГОДИНУ</t>
  </si>
  <si>
    <t>ИЗВЕШТАЈ О БРОЈУ ОБДУКОВАНИХ И ПОДУДАРНОСТИ КЛИНИЧКИХ И ОБДУКЦИОНИХ ДИЈАГНОЗА У БОЛНИЦАМА У БЕОГРАДУ ЗА 2020. ГОДИНУ</t>
  </si>
  <si>
    <t>63</t>
  </si>
  <si>
    <t>65</t>
  </si>
  <si>
    <t>4,08</t>
  </si>
  <si>
    <t>1783</t>
  </si>
  <si>
    <t>152</t>
  </si>
  <si>
    <t>8,52</t>
  </si>
  <si>
    <t>824</t>
  </si>
  <si>
    <t>1,09</t>
  </si>
  <si>
    <t>941</t>
  </si>
  <si>
    <t>1,70</t>
  </si>
  <si>
    <t>469</t>
  </si>
  <si>
    <t>23</t>
  </si>
  <si>
    <t>4,90</t>
  </si>
  <si>
    <t>24,56</t>
  </si>
  <si>
    <t>62</t>
  </si>
  <si>
    <t>9,68</t>
  </si>
  <si>
    <t>60</t>
  </si>
  <si>
    <t>54</t>
  </si>
  <si>
    <t>60,00</t>
  </si>
  <si>
    <t>53,33</t>
  </si>
  <si>
    <t>11</t>
  </si>
  <si>
    <t>32,35</t>
  </si>
  <si>
    <t>75</t>
  </si>
  <si>
    <t>115</t>
  </si>
  <si>
    <t>12</t>
  </si>
  <si>
    <t>8,99</t>
  </si>
  <si>
    <t>10,42</t>
  </si>
  <si>
    <t>8,33</t>
  </si>
  <si>
    <t>6,63</t>
  </si>
  <si>
    <t>3,33</t>
  </si>
  <si>
    <t>31,94</t>
  </si>
  <si>
    <t>55,56</t>
  </si>
  <si>
    <t>38,89</t>
  </si>
  <si>
    <t>1924,0</t>
  </si>
  <si>
    <t>29646</t>
  </si>
  <si>
    <t>88</t>
  </si>
  <si>
    <t>0,30</t>
  </si>
  <si>
    <t>7,55</t>
  </si>
  <si>
    <t>1,29</t>
  </si>
  <si>
    <t>253,0</t>
  </si>
  <si>
    <t>2363</t>
  </si>
  <si>
    <t>7,92</t>
  </si>
  <si>
    <t>1,31</t>
  </si>
  <si>
    <t>437,9</t>
  </si>
  <si>
    <t>2679</t>
  </si>
  <si>
    <t>2,35</t>
  </si>
  <si>
    <t>1,51</t>
  </si>
  <si>
    <t>190,0</t>
  </si>
  <si>
    <t>2764</t>
  </si>
  <si>
    <t>0,83</t>
  </si>
  <si>
    <t>7,32</t>
  </si>
  <si>
    <t>0,78</t>
  </si>
  <si>
    <t>132,0</t>
  </si>
  <si>
    <t>2355</t>
  </si>
  <si>
    <t>1,57</t>
  </si>
  <si>
    <t>8,58</t>
  </si>
  <si>
    <t>5675</t>
  </si>
  <si>
    <t>197,0</t>
  </si>
  <si>
    <t>2552</t>
  </si>
  <si>
    <t>49</t>
  </si>
  <si>
    <t>1,92</t>
  </si>
  <si>
    <t>5,62</t>
  </si>
  <si>
    <t>2,26</t>
  </si>
  <si>
    <t>60966</t>
  </si>
  <si>
    <t>227,0</t>
  </si>
  <si>
    <t>3179</t>
  </si>
  <si>
    <t>1,36</t>
  </si>
  <si>
    <t>266,0</t>
  </si>
  <si>
    <t>708</t>
  </si>
  <si>
    <t>2,97</t>
  </si>
  <si>
    <t>5,75</t>
  </si>
  <si>
    <t>2,54</t>
  </si>
  <si>
    <t>263,0</t>
  </si>
  <si>
    <t>1168</t>
  </si>
  <si>
    <t>5,46</t>
  </si>
  <si>
    <t>1,66</t>
  </si>
  <si>
    <t>4842</t>
  </si>
  <si>
    <t>25,0</t>
  </si>
  <si>
    <t>9,02</t>
  </si>
  <si>
    <t>1,88</t>
  </si>
  <si>
    <t>211,0</t>
  </si>
  <si>
    <t>1422</t>
  </si>
  <si>
    <t>253</t>
  </si>
  <si>
    <t>17,79</t>
  </si>
  <si>
    <t>6,72</t>
  </si>
  <si>
    <t>54,0</t>
  </si>
  <si>
    <t>182</t>
  </si>
  <si>
    <t>2,75</t>
  </si>
  <si>
    <t>25,58</t>
  </si>
  <si>
    <t>92,0</t>
  </si>
  <si>
    <t>1,77</t>
  </si>
  <si>
    <t>4992</t>
  </si>
  <si>
    <t>123,0</t>
  </si>
  <si>
    <t>1410</t>
  </si>
  <si>
    <t>1,13</t>
  </si>
  <si>
    <t>10,22</t>
  </si>
  <si>
    <t>0,88</t>
  </si>
  <si>
    <t>1391</t>
  </si>
  <si>
    <t>261,0</t>
  </si>
  <si>
    <t>1081</t>
  </si>
  <si>
    <t>49,91</t>
  </si>
  <si>
    <t>1,37</t>
  </si>
  <si>
    <t>51433</t>
  </si>
  <si>
    <t>425,0</t>
  </si>
  <si>
    <t>3080</t>
  </si>
  <si>
    <t>102</t>
  </si>
  <si>
    <t>3,31</t>
  </si>
  <si>
    <t>9,37</t>
  </si>
  <si>
    <t>3,02</t>
  </si>
  <si>
    <t>29607</t>
  </si>
  <si>
    <t>143,0</t>
  </si>
  <si>
    <t>442</t>
  </si>
  <si>
    <t>4,07</t>
  </si>
  <si>
    <t>36,78</t>
  </si>
  <si>
    <t>1,76</t>
  </si>
  <si>
    <t>60,0</t>
  </si>
  <si>
    <t>374</t>
  </si>
  <si>
    <t>2,14</t>
  </si>
  <si>
    <t>8,13</t>
  </si>
  <si>
    <t>1,19</t>
  </si>
  <si>
    <t>365</t>
  </si>
  <si>
    <t>39,0</t>
  </si>
  <si>
    <t>50</t>
  </si>
  <si>
    <t>13,20</t>
  </si>
  <si>
    <t>2,95</t>
  </si>
  <si>
    <t>103,0</t>
  </si>
  <si>
    <t>23,25</t>
  </si>
  <si>
    <t>0,41</t>
  </si>
  <si>
    <t>107,0</t>
  </si>
  <si>
    <t>463</t>
  </si>
  <si>
    <t>11,02</t>
  </si>
  <si>
    <t>40,49</t>
  </si>
  <si>
    <t>0,74</t>
  </si>
  <si>
    <t>12616</t>
  </si>
  <si>
    <t>29,0</t>
  </si>
  <si>
    <t>52,57</t>
  </si>
  <si>
    <t>0,84</t>
  </si>
  <si>
    <t>27,7</t>
  </si>
  <si>
    <t>58,09</t>
  </si>
  <si>
    <t>0,38</t>
  </si>
  <si>
    <t>1992</t>
  </si>
  <si>
    <t>7,0</t>
  </si>
  <si>
    <t>11,58</t>
  </si>
  <si>
    <t>1,28</t>
  </si>
  <si>
    <t>8,0</t>
  </si>
  <si>
    <t>5,35</t>
  </si>
  <si>
    <t>20,0</t>
  </si>
  <si>
    <t>10,35</t>
  </si>
  <si>
    <t>1,55</t>
  </si>
  <si>
    <t>5624,6</t>
  </si>
  <si>
    <t>56063</t>
  </si>
  <si>
    <t>744</t>
  </si>
  <si>
    <t>1,33</t>
  </si>
  <si>
    <t>1,26</t>
  </si>
  <si>
    <t>ПРОЦЕНТУ ПАЦИЈЕНТА ВРАЋЕНИХ НА ОДЕЉЕЊЕ ИНТЕНЗИВНЕ НЕГЕ ЗА  2020. ГОДИНУ</t>
  </si>
  <si>
    <t xml:space="preserve">               ИЗВЕШТАЈ О ПРОСЕЧНОЈ ДУЖИНИ БОЛНИЧКОГ ЛЕЧЕЊА, БРОЈУ МЕДИЦИНСКИХ СЕСТАРА ПО ЗАУЗЕТОЈ ПОСТЕЉИ И ПРОЦЕНТУ 
ПАЦИЈЕНАТА КОД КОЈИХ ЈЕ ИЗВРШЕН ПОНОВНИ ПРИЈЕМ  У ЈЕДИНИЦУ ИНТЕНЗИВНЕ НЕГЕ У БОЛНИЦАМА У БЕОГРАДУ ЗА 2020. ГОДИНУ</t>
  </si>
  <si>
    <t>1,16</t>
  </si>
  <si>
    <t>0,07</t>
  </si>
  <si>
    <t>9,03</t>
  </si>
  <si>
    <t>0,24</t>
  </si>
  <si>
    <t>13,00</t>
  </si>
  <si>
    <t>0,52</t>
  </si>
  <si>
    <t>36</t>
  </si>
  <si>
    <t>2,34</t>
  </si>
  <si>
    <t>1,10</t>
  </si>
  <si>
    <t>0,20</t>
  </si>
  <si>
    <t>7,69</t>
  </si>
  <si>
    <t>0,70</t>
  </si>
  <si>
    <t>1,94</t>
  </si>
  <si>
    <t>8,47</t>
  </si>
  <si>
    <t>0,57</t>
  </si>
  <si>
    <t>35,0</t>
  </si>
  <si>
    <t>2,28</t>
  </si>
  <si>
    <t>1,69</t>
  </si>
  <si>
    <t>84,62</t>
  </si>
  <si>
    <t>6,73</t>
  </si>
  <si>
    <t>6,68</t>
  </si>
  <si>
    <t>0,58</t>
  </si>
  <si>
    <t>556,9</t>
  </si>
  <si>
    <t>10,58</t>
  </si>
  <si>
    <t>8,24</t>
  </si>
  <si>
    <t>1,68</t>
  </si>
  <si>
    <t>6090</t>
  </si>
  <si>
    <t>32,0</t>
  </si>
  <si>
    <t>44</t>
  </si>
  <si>
    <t>6,69</t>
  </si>
  <si>
    <t>5816</t>
  </si>
  <si>
    <t>19,9</t>
  </si>
  <si>
    <t>6,06</t>
  </si>
  <si>
    <t>5,37</t>
  </si>
  <si>
    <t>1,25</t>
  </si>
  <si>
    <t>714</t>
  </si>
  <si>
    <t>5,80</t>
  </si>
  <si>
    <t>4,09</t>
  </si>
  <si>
    <t>19180</t>
  </si>
  <si>
    <t>131,0</t>
  </si>
  <si>
    <t>271</t>
  </si>
  <si>
    <t>3,69</t>
  </si>
  <si>
    <t>5,70</t>
  </si>
  <si>
    <t>2,49</t>
  </si>
  <si>
    <t>37039</t>
  </si>
  <si>
    <t>146,0</t>
  </si>
  <si>
    <t>648</t>
  </si>
  <si>
    <t>5,39</t>
  </si>
  <si>
    <t>1,44</t>
  </si>
  <si>
    <t>3112</t>
  </si>
  <si>
    <t>16,0</t>
  </si>
  <si>
    <t>148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</si>
  <si>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НА ОДЕЉЕЊЕ ИНТЕНЗИВНЕ НЕГЕ У БОЛНИЦАМА У БЕОГРАДУ * ЗА 2020. ГОДИНУ</t>
  </si>
  <si>
    <t>0,10</t>
  </si>
  <si>
    <t>1,39</t>
  </si>
  <si>
    <t>53126</t>
  </si>
  <si>
    <t>6532</t>
  </si>
  <si>
    <t>0,15</t>
  </si>
  <si>
    <t>4,85</t>
  </si>
  <si>
    <t>1,17</t>
  </si>
  <si>
    <t>8935</t>
  </si>
  <si>
    <t>202</t>
  </si>
  <si>
    <t>3,44</t>
  </si>
  <si>
    <t>1,59</t>
  </si>
  <si>
    <t>5622</t>
  </si>
  <si>
    <t>419</t>
  </si>
  <si>
    <t>2,79</t>
  </si>
  <si>
    <t>3448</t>
  </si>
  <si>
    <t>109</t>
  </si>
  <si>
    <t>3,53</t>
  </si>
  <si>
    <t>1,91</t>
  </si>
  <si>
    <t>1259</t>
  </si>
  <si>
    <t>2,69</t>
  </si>
  <si>
    <t>2,90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</si>
  <si>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НА ОДЕЉЕЊЕ ИНТЕНЗИВНЕ НЕГЕ У БОЛНИЦАМА У БЕОГРАДУ ЗА 2020. ГОДИНУ</t>
  </si>
  <si>
    <t>1,00</t>
  </si>
  <si>
    <t>247102</t>
  </si>
  <si>
    <t>11595</t>
  </si>
  <si>
    <t>70</t>
  </si>
  <si>
    <t>0,60</t>
  </si>
  <si>
    <t>7,24</t>
  </si>
  <si>
    <t>1,42</t>
  </si>
  <si>
    <t>8253</t>
  </si>
  <si>
    <t>459</t>
  </si>
  <si>
    <t>4,68</t>
  </si>
  <si>
    <t>5,04</t>
  </si>
  <si>
    <t>21800</t>
  </si>
  <si>
    <t>689</t>
  </si>
  <si>
    <t>3,63</t>
  </si>
  <si>
    <t>2,60</t>
  </si>
  <si>
    <t>38037</t>
  </si>
  <si>
    <t>1094</t>
  </si>
  <si>
    <t>1,83</t>
  </si>
  <si>
    <t>7,65</t>
  </si>
  <si>
    <t>0,71</t>
  </si>
  <si>
    <t>29396</t>
  </si>
  <si>
    <t>1326</t>
  </si>
  <si>
    <t>8,73</t>
  </si>
  <si>
    <t>24339</t>
  </si>
  <si>
    <t>1916</t>
  </si>
  <si>
    <t>2,56</t>
  </si>
  <si>
    <t>10,26</t>
  </si>
  <si>
    <t>2,43</t>
  </si>
  <si>
    <t>18986</t>
  </si>
  <si>
    <t>2,52</t>
  </si>
  <si>
    <t>19645</t>
  </si>
  <si>
    <t>6,01</t>
  </si>
  <si>
    <t>1,99</t>
  </si>
  <si>
    <t>21920</t>
  </si>
  <si>
    <t>1157</t>
  </si>
  <si>
    <t>6,92</t>
  </si>
  <si>
    <t>0,80</t>
  </si>
  <si>
    <t>ЗА  2020 ГОДИНУ</t>
  </si>
  <si>
    <t xml:space="preserve"> ИЗВЕШТАЈ О ПОСТОЈАЊУ ПРОТОКОЛА ЗА ЗБРИЊАВАЊЕ ТЕШКИХ МУЛТИПЛИХ ТРАУМА У ПИСАНОЈ ФОРМИ У БОЛНИЦАМА У БЕОГРАДУ ЗА 2020. ГОДИНУ</t>
  </si>
  <si>
    <t>6597</t>
  </si>
  <si>
    <t>346</t>
  </si>
  <si>
    <t>9,16</t>
  </si>
  <si>
    <t>0,48</t>
  </si>
  <si>
    <t>2045</t>
  </si>
  <si>
    <t>24,86</t>
  </si>
  <si>
    <t>1002</t>
  </si>
  <si>
    <t>17,66</t>
  </si>
  <si>
    <t>3581</t>
  </si>
  <si>
    <t>6772</t>
  </si>
  <si>
    <t>23,99</t>
  </si>
  <si>
    <t>45,37</t>
  </si>
  <si>
    <t>6334</t>
  </si>
  <si>
    <t>584</t>
  </si>
  <si>
    <t>45,53</t>
  </si>
  <si>
    <t>4,20</t>
  </si>
  <si>
    <t>4140</t>
  </si>
  <si>
    <t>3853</t>
  </si>
  <si>
    <t>75,45</t>
  </si>
  <si>
    <t>70,22</t>
  </si>
  <si>
    <t>521</t>
  </si>
  <si>
    <t>22,98</t>
  </si>
  <si>
    <t>35276</t>
  </si>
  <si>
    <t>12567</t>
  </si>
  <si>
    <t>6,38</t>
  </si>
  <si>
    <t>2,55</t>
  </si>
  <si>
    <t>0,06</t>
  </si>
  <si>
    <t>0,09</t>
  </si>
  <si>
    <t>2,92</t>
  </si>
  <si>
    <t>0,26</t>
  </si>
  <si>
    <t>0,12</t>
  </si>
  <si>
    <t>41</t>
  </si>
  <si>
    <t>0,35</t>
  </si>
  <si>
    <t>3,38</t>
  </si>
  <si>
    <t>0,01</t>
  </si>
  <si>
    <t>0,36</t>
  </si>
  <si>
    <t>0,25</t>
  </si>
  <si>
    <t>0,18</t>
  </si>
  <si>
    <t>0,13</t>
  </si>
  <si>
    <t>0,02</t>
  </si>
  <si>
    <t>0,65</t>
  </si>
  <si>
    <t>0,22</t>
  </si>
  <si>
    <t>2,65</t>
  </si>
  <si>
    <t>1,32</t>
  </si>
  <si>
    <t>39</t>
  </si>
  <si>
    <t>78</t>
  </si>
  <si>
    <t>1,47</t>
  </si>
  <si>
    <t>6,88</t>
  </si>
  <si>
    <t>0,76</t>
  </si>
  <si>
    <t>382</t>
  </si>
  <si>
    <t>У БЕОГРАДУ  2020. ГОДИНУ</t>
  </si>
  <si>
    <t>8,82</t>
  </si>
  <si>
    <t>53,60</t>
  </si>
  <si>
    <t>3,29</t>
  </si>
  <si>
    <t>0,44</t>
  </si>
  <si>
    <t>5,98</t>
  </si>
  <si>
    <t>63,64</t>
  </si>
  <si>
    <t>6,24</t>
  </si>
  <si>
    <t>9,09</t>
  </si>
  <si>
    <t>44,44</t>
  </si>
  <si>
    <t>6,51</t>
  </si>
  <si>
    <t>2,02</t>
  </si>
  <si>
    <t>0,67</t>
  </si>
  <si>
    <t>134</t>
  </si>
  <si>
    <t>16,42</t>
  </si>
  <si>
    <t>218</t>
  </si>
  <si>
    <t>10,55</t>
  </si>
  <si>
    <t>30,43</t>
  </si>
  <si>
    <t>4,00</t>
  </si>
  <si>
    <t>32</t>
  </si>
  <si>
    <t>5,07</t>
  </si>
  <si>
    <t>78,05</t>
  </si>
  <si>
    <t>3,00</t>
  </si>
  <si>
    <t>2,84</t>
  </si>
  <si>
    <t>6,25</t>
  </si>
  <si>
    <t>8,00</t>
  </si>
  <si>
    <t>8,31</t>
  </si>
  <si>
    <t>54,47</t>
  </si>
  <si>
    <t>56</t>
  </si>
  <si>
    <t>1,34</t>
  </si>
  <si>
    <t>0,31</t>
  </si>
  <si>
    <t>ИЗВЕШТАЈ О ПОКАЗАТЕЉИМА КВАЛИТЕТА ЗДРАВСТВЕНЕ ЗАШТИТЕ ПАЦИЈЕНАТА СА ЦЕРЕБРОВАСКУЛАРНИМ ИНСУЛТОМ ЗА 2020 . ГОДИНУ</t>
  </si>
  <si>
    <t>30762</t>
  </si>
  <si>
    <t>44165</t>
  </si>
  <si>
    <t>4,94</t>
  </si>
  <si>
    <t>1699</t>
  </si>
  <si>
    <t>2436</t>
  </si>
  <si>
    <t>1,18</t>
  </si>
  <si>
    <t>3705</t>
  </si>
  <si>
    <t>6795</t>
  </si>
  <si>
    <t>2008</t>
  </si>
  <si>
    <t>2283</t>
  </si>
  <si>
    <t>1834</t>
  </si>
  <si>
    <t>1900</t>
  </si>
  <si>
    <t>2,18</t>
  </si>
  <si>
    <t>2029</t>
  </si>
  <si>
    <t>31,84</t>
  </si>
  <si>
    <t>1,97</t>
  </si>
  <si>
    <t>5320</t>
  </si>
  <si>
    <t>7162</t>
  </si>
  <si>
    <t>0,56</t>
  </si>
  <si>
    <t>0,28</t>
  </si>
  <si>
    <t>3602</t>
  </si>
  <si>
    <t>4054</t>
  </si>
  <si>
    <t>2676</t>
  </si>
  <si>
    <t>2966</t>
  </si>
  <si>
    <t>3,36</t>
  </si>
  <si>
    <t>4097</t>
  </si>
  <si>
    <t>5743</t>
  </si>
  <si>
    <t>8,30</t>
  </si>
  <si>
    <t>4519</t>
  </si>
  <si>
    <t>6100</t>
  </si>
  <si>
    <t>62283</t>
  </si>
  <si>
    <t>85778</t>
  </si>
  <si>
    <t>284</t>
  </si>
  <si>
    <t>4,56</t>
  </si>
  <si>
    <t>У БЕОГРАДУ ЗА  2020.    ГОДИНУ</t>
  </si>
  <si>
    <t>ПАЦИЈЕНТИМА КОЈИ СУ УМРЛИ У ТОКУ И ПОСЛЕ АПЕДЕКТОМИЈЕ И ХОЛЕЦИСТЕКТОМИЈЕ У БОЛНИЦАМА У БЕОГРАДУ  2020. ГОДИНА</t>
  </si>
  <si>
    <t>421</t>
  </si>
  <si>
    <t>1,24</t>
  </si>
  <si>
    <t>0,29</t>
  </si>
  <si>
    <t>3991</t>
  </si>
  <si>
    <t>45</t>
  </si>
  <si>
    <t>1599</t>
  </si>
  <si>
    <t>0,87</t>
  </si>
  <si>
    <t>0,98</t>
  </si>
  <si>
    <t>2,30</t>
  </si>
  <si>
    <t>66</t>
  </si>
  <si>
    <t>0,64</t>
  </si>
  <si>
    <t>61230</t>
  </si>
  <si>
    <t>674</t>
  </si>
  <si>
    <t>0,16</t>
  </si>
  <si>
    <t>1391470</t>
  </si>
  <si>
    <t>681927</t>
  </si>
  <si>
    <t>78364</t>
  </si>
  <si>
    <t>42876</t>
  </si>
  <si>
    <t>40</t>
  </si>
  <si>
    <t>93350</t>
  </si>
  <si>
    <t>52694</t>
  </si>
  <si>
    <t>36043</t>
  </si>
  <si>
    <t>38,61</t>
  </si>
  <si>
    <t>56277</t>
  </si>
  <si>
    <t>39849</t>
  </si>
  <si>
    <t>18488</t>
  </si>
  <si>
    <t>220162</t>
  </si>
  <si>
    <t>39578</t>
  </si>
  <si>
    <t>37550</t>
  </si>
  <si>
    <t>11,91</t>
  </si>
  <si>
    <t>70,33</t>
  </si>
  <si>
    <t>94,88</t>
  </si>
  <si>
    <t>118907</t>
  </si>
  <si>
    <t>72239</t>
  </si>
  <si>
    <t>9669</t>
  </si>
  <si>
    <t>36969</t>
  </si>
  <si>
    <t>62229</t>
  </si>
  <si>
    <t>45736</t>
  </si>
  <si>
    <t>3,82</t>
  </si>
  <si>
    <t>52,33</t>
  </si>
  <si>
    <t>73,50</t>
  </si>
  <si>
    <t>43006</t>
  </si>
  <si>
    <t>11259</t>
  </si>
  <si>
    <t>4348</t>
  </si>
  <si>
    <t>25358</t>
  </si>
  <si>
    <t>23418</t>
  </si>
  <si>
    <t>58,96</t>
  </si>
  <si>
    <t>92,35</t>
  </si>
  <si>
    <t>92932</t>
  </si>
  <si>
    <t>70935</t>
  </si>
  <si>
    <t>113688</t>
  </si>
  <si>
    <t>83591</t>
  </si>
  <si>
    <t>23882</t>
  </si>
  <si>
    <t>249224</t>
  </si>
  <si>
    <t>77336</t>
  </si>
  <si>
    <t>10,44</t>
  </si>
  <si>
    <t>73,53</t>
  </si>
  <si>
    <t>92,52</t>
  </si>
  <si>
    <t>109187</t>
  </si>
  <si>
    <t>65512</t>
  </si>
  <si>
    <t>9689</t>
  </si>
  <si>
    <t>950</t>
  </si>
  <si>
    <t>66947</t>
  </si>
  <si>
    <t>33237</t>
  </si>
  <si>
    <t>35</t>
  </si>
  <si>
    <t>45367</t>
  </si>
  <si>
    <t>11807</t>
  </si>
  <si>
    <t>10648</t>
  </si>
  <si>
    <t>74536</t>
  </si>
  <si>
    <t>39633</t>
  </si>
  <si>
    <t>7,00</t>
  </si>
  <si>
    <t>87,36</t>
  </si>
  <si>
    <t>44561</t>
  </si>
  <si>
    <t>42116</t>
  </si>
  <si>
    <t>18604</t>
  </si>
  <si>
    <t>94,51</t>
  </si>
  <si>
    <t>44,17</t>
  </si>
  <si>
    <t>9480</t>
  </si>
  <si>
    <t>631</t>
  </si>
  <si>
    <t>4417</t>
  </si>
  <si>
    <t>1588</t>
  </si>
  <si>
    <t>14,58</t>
  </si>
  <si>
    <t>19365</t>
  </si>
  <si>
    <t>62382</t>
  </si>
  <si>
    <t>50868</t>
  </si>
  <si>
    <t>25401</t>
  </si>
  <si>
    <t>381015</t>
  </si>
  <si>
    <t>35998</t>
  </si>
  <si>
    <t>28709</t>
  </si>
  <si>
    <t>15,00</t>
  </si>
  <si>
    <t>57,71</t>
  </si>
  <si>
    <t>79,75</t>
  </si>
  <si>
    <t>970</t>
  </si>
  <si>
    <t>185</t>
  </si>
  <si>
    <t>5550</t>
  </si>
  <si>
    <t>730</t>
  </si>
  <si>
    <t>30,00</t>
  </si>
  <si>
    <t>75,26</t>
  </si>
  <si>
    <t>33150</t>
  </si>
  <si>
    <t>12194</t>
  </si>
  <si>
    <t>31733</t>
  </si>
  <si>
    <t>1369</t>
  </si>
  <si>
    <t>27500</t>
  </si>
  <si>
    <t>86,66</t>
  </si>
  <si>
    <t>18315</t>
  </si>
  <si>
    <t>10120</t>
  </si>
  <si>
    <t>186312</t>
  </si>
  <si>
    <t>15386</t>
  </si>
  <si>
    <t>18,41</t>
  </si>
  <si>
    <t>84,01</t>
  </si>
  <si>
    <t>9483</t>
  </si>
  <si>
    <t>5353</t>
  </si>
  <si>
    <t>5076</t>
  </si>
  <si>
    <t>74881</t>
  </si>
  <si>
    <t>8716</t>
  </si>
  <si>
    <t>8271</t>
  </si>
  <si>
    <t>14,75</t>
  </si>
  <si>
    <t>91,91</t>
  </si>
  <si>
    <t>94,89</t>
  </si>
  <si>
    <t>9282</t>
  </si>
  <si>
    <t>2580</t>
  </si>
  <si>
    <t>2322</t>
  </si>
  <si>
    <t>8200</t>
  </si>
  <si>
    <t>88,34</t>
  </si>
  <si>
    <t>2521</t>
  </si>
  <si>
    <t>1376</t>
  </si>
  <si>
    <t>5392</t>
  </si>
  <si>
    <t>3563</t>
  </si>
  <si>
    <t>43477</t>
  </si>
  <si>
    <t>5193</t>
  </si>
  <si>
    <t>96,31</t>
  </si>
  <si>
    <t>68,61</t>
  </si>
  <si>
    <t>8597</t>
  </si>
  <si>
    <t>4156</t>
  </si>
  <si>
    <t>3482</t>
  </si>
  <si>
    <t>20012</t>
  </si>
  <si>
    <t>7139</t>
  </si>
  <si>
    <t>5747</t>
  </si>
  <si>
    <t>83,04</t>
  </si>
  <si>
    <t>80,50</t>
  </si>
  <si>
    <t>2475829</t>
  </si>
  <si>
    <t>119184</t>
  </si>
  <si>
    <t>1296555</t>
  </si>
  <si>
    <t>438998</t>
  </si>
  <si>
    <t>333771</t>
  </si>
  <si>
    <t>10,88</t>
  </si>
  <si>
    <t>17,73</t>
  </si>
  <si>
    <t>76,03</t>
  </si>
  <si>
    <t>ИЗВЕШТАЈ О ПОКАЗАТЕЉИМА КВАЛИТЕТА КОЈИ СЕ ПРАТЕ У СПЕЦИЈАЛИСТИЧКО-КОНСУЛТАТИВНИМ СЛУЖБАМА  У БОЛНИЦАМА У БЕОГРАДУ  ЗА  2020. ГОДИНУ</t>
  </si>
  <si>
    <t>1150503</t>
  </si>
  <si>
    <t>40145</t>
  </si>
  <si>
    <t>468713</t>
  </si>
  <si>
    <t>190208</t>
  </si>
  <si>
    <t>126976</t>
  </si>
  <si>
    <t>11,68</t>
  </si>
  <si>
    <t>16,53</t>
  </si>
  <si>
    <t>66,76</t>
  </si>
  <si>
    <t>410</t>
  </si>
  <si>
    <t>808629</t>
  </si>
  <si>
    <t>472951</t>
  </si>
  <si>
    <t>16440</t>
  </si>
  <si>
    <t>13984</t>
  </si>
  <si>
    <t>32922</t>
  </si>
  <si>
    <t>22250</t>
  </si>
  <si>
    <t>20466</t>
  </si>
  <si>
    <t>62,17</t>
  </si>
  <si>
    <t>32072</t>
  </si>
  <si>
    <t>23519</t>
  </si>
  <si>
    <t>10665</t>
  </si>
  <si>
    <t>156507</t>
  </si>
  <si>
    <t>22378</t>
  </si>
  <si>
    <t>20539</t>
  </si>
  <si>
    <t>14,67</t>
  </si>
  <si>
    <t>69,77</t>
  </si>
  <si>
    <t>84992</t>
  </si>
  <si>
    <t>48772</t>
  </si>
  <si>
    <t>6928</t>
  </si>
  <si>
    <t>26584</t>
  </si>
  <si>
    <t>54687</t>
  </si>
  <si>
    <t>39109</t>
  </si>
  <si>
    <t>3,84</t>
  </si>
  <si>
    <t>64,34</t>
  </si>
  <si>
    <t>29585</t>
  </si>
  <si>
    <t>7252</t>
  </si>
  <si>
    <t>3243</t>
  </si>
  <si>
    <t>17732</t>
  </si>
  <si>
    <t>59,94</t>
  </si>
  <si>
    <t>18342</t>
  </si>
  <si>
    <t>12137</t>
  </si>
  <si>
    <t>717648</t>
  </si>
  <si>
    <t>360261</t>
  </si>
  <si>
    <t>45506</t>
  </si>
  <si>
    <t>516728</t>
  </si>
  <si>
    <t>114304</t>
  </si>
  <si>
    <t>87141</t>
  </si>
  <si>
    <t>11,36</t>
  </si>
  <si>
    <t>15,93</t>
  </si>
  <si>
    <t>76,24</t>
  </si>
  <si>
    <t>268</t>
  </si>
  <si>
    <t>154</t>
  </si>
  <si>
    <t>355979</t>
  </si>
  <si>
    <t>140077</t>
  </si>
  <si>
    <t>31101</t>
  </si>
  <si>
    <t>18024</t>
  </si>
  <si>
    <t>44101</t>
  </si>
  <si>
    <t>23465</t>
  </si>
  <si>
    <t>14020</t>
  </si>
  <si>
    <t>31,79</t>
  </si>
  <si>
    <t>19638</t>
  </si>
  <si>
    <t>13096</t>
  </si>
  <si>
    <t>6052</t>
  </si>
  <si>
    <t>53879</t>
  </si>
  <si>
    <t>13960</t>
  </si>
  <si>
    <t>13797</t>
  </si>
  <si>
    <t>8,90</t>
  </si>
  <si>
    <t>71,09</t>
  </si>
  <si>
    <t>33786</t>
  </si>
  <si>
    <t>23450</t>
  </si>
  <si>
    <t>2741</t>
  </si>
  <si>
    <t>10385</t>
  </si>
  <si>
    <t>7542</t>
  </si>
  <si>
    <t>6627</t>
  </si>
  <si>
    <t>3,79</t>
  </si>
  <si>
    <t>22,32</t>
  </si>
  <si>
    <t>13421</t>
  </si>
  <si>
    <t>4007</t>
  </si>
  <si>
    <t>1105</t>
  </si>
  <si>
    <t>7626</t>
  </si>
  <si>
    <t>5686</t>
  </si>
  <si>
    <t>56,82</t>
  </si>
  <si>
    <t>56707</t>
  </si>
  <si>
    <t>35158</t>
  </si>
  <si>
    <t>10207</t>
  </si>
  <si>
    <t>71449</t>
  </si>
  <si>
    <t>32322</t>
  </si>
  <si>
    <t>62,00</t>
  </si>
  <si>
    <t>58127</t>
  </si>
  <si>
    <t>34876</t>
  </si>
  <si>
    <t>42406</t>
  </si>
  <si>
    <t>17240</t>
  </si>
  <si>
    <t>132590</t>
  </si>
  <si>
    <t>89902</t>
  </si>
  <si>
    <t>18292</t>
  </si>
  <si>
    <t>212035</t>
  </si>
  <si>
    <t>59698</t>
  </si>
  <si>
    <t>47854</t>
  </si>
  <si>
    <t>11,59</t>
  </si>
  <si>
    <t>45,02</t>
  </si>
  <si>
    <t>80,16</t>
  </si>
  <si>
    <t>207</t>
  </si>
  <si>
    <t>132</t>
  </si>
  <si>
    <t>5778</t>
  </si>
  <si>
    <t>5363</t>
  </si>
  <si>
    <t>4205</t>
  </si>
  <si>
    <t>4065</t>
  </si>
  <si>
    <t>1327</t>
  </si>
  <si>
    <t>56981</t>
  </si>
  <si>
    <t>48433</t>
  </si>
  <si>
    <t>13675</t>
  </si>
  <si>
    <t>177775</t>
  </si>
  <si>
    <t>45014</t>
  </si>
  <si>
    <t>85,00</t>
  </si>
  <si>
    <t>41532</t>
  </si>
  <si>
    <t>24919</t>
  </si>
  <si>
    <t>292</t>
  </si>
  <si>
    <t>140</t>
  </si>
  <si>
    <t>2534</t>
  </si>
  <si>
    <t>2110</t>
  </si>
  <si>
    <t>28710</t>
  </si>
  <si>
    <t>2335</t>
  </si>
  <si>
    <t>13,61</t>
  </si>
  <si>
    <t>92,15</t>
  </si>
  <si>
    <t>ИЗВЕШТАЈ О ПОКАЗАТЕЉИМА КВАЛИТЕТА КОЈИ СЕ ПРАТЕ У СПЕЦИЈАЛИСТИЧКО-КОНСУЛТАТИВНИМ СЛУЖБАМА  У БОЛНИЦАМА У БЕОГРАДУ  ЗА 2020. ГОДИНУ</t>
  </si>
  <si>
    <t>347122</t>
  </si>
  <si>
    <t>150250</t>
  </si>
  <si>
    <t>1076</t>
  </si>
  <si>
    <t>6745</t>
  </si>
  <si>
    <t>2205</t>
  </si>
  <si>
    <t>6,27</t>
  </si>
  <si>
    <t>120</t>
  </si>
  <si>
    <t>207321</t>
  </si>
  <si>
    <t>62784</t>
  </si>
  <si>
    <t>19967</t>
  </si>
  <si>
    <t>3287</t>
  </si>
  <si>
    <t>9262</t>
  </si>
  <si>
    <t>2483</t>
  </si>
  <si>
    <t>1324</t>
  </si>
  <si>
    <t>9528</t>
  </si>
  <si>
    <t>5717</t>
  </si>
  <si>
    <t>5907</t>
  </si>
  <si>
    <t>3720</t>
  </si>
  <si>
    <t>127966</t>
  </si>
  <si>
    <t>14165</t>
  </si>
  <si>
    <t>92334</t>
  </si>
  <si>
    <t>72583</t>
  </si>
  <si>
    <t>69595</t>
  </si>
  <si>
    <t>6,52</t>
  </si>
  <si>
    <t>56,72</t>
  </si>
  <si>
    <t>95,88</t>
  </si>
  <si>
    <t>191</t>
  </si>
  <si>
    <t>19541</t>
  </si>
  <si>
    <t>6115</t>
  </si>
  <si>
    <t>5078</t>
  </si>
  <si>
    <t>2218</t>
  </si>
  <si>
    <t>2860</t>
  </si>
  <si>
    <t>431</t>
  </si>
  <si>
    <t>1557</t>
  </si>
  <si>
    <t>54,44</t>
  </si>
  <si>
    <t>1035</t>
  </si>
  <si>
    <t>753</t>
  </si>
  <si>
    <t>695</t>
  </si>
  <si>
    <t>3031</t>
  </si>
  <si>
    <t>1009</t>
  </si>
  <si>
    <t>4,36</t>
  </si>
  <si>
    <t>2858</t>
  </si>
  <si>
    <t>1453</t>
  </si>
  <si>
    <t>14767</t>
  </si>
  <si>
    <t>10,16</t>
  </si>
  <si>
    <t>ХИРУРГУ У БОЛНИЦАМА У БЕОГРАДУ 2020    .    ГОДИНE</t>
  </si>
  <si>
    <t>116735</t>
  </si>
  <si>
    <t>236,0</t>
  </si>
  <si>
    <t>2,64</t>
  </si>
  <si>
    <t>130,35</t>
  </si>
  <si>
    <t>3374</t>
  </si>
  <si>
    <t>47,0</t>
  </si>
  <si>
    <t>36,15</t>
  </si>
  <si>
    <t>3703</t>
  </si>
  <si>
    <t>13811</t>
  </si>
  <si>
    <t>88,7</t>
  </si>
  <si>
    <t>2,03</t>
  </si>
  <si>
    <t>41,75</t>
  </si>
  <si>
    <t>3994</t>
  </si>
  <si>
    <t>37,0</t>
  </si>
  <si>
    <t>1,75</t>
  </si>
  <si>
    <t>54,27</t>
  </si>
  <si>
    <t>3361</t>
  </si>
  <si>
    <t>43,0</t>
  </si>
  <si>
    <t>42,65</t>
  </si>
  <si>
    <t>7964</t>
  </si>
  <si>
    <t>3,93</t>
  </si>
  <si>
    <t>66,07</t>
  </si>
  <si>
    <t>65,0</t>
  </si>
  <si>
    <t>81,85</t>
  </si>
  <si>
    <t>3543</t>
  </si>
  <si>
    <t>3091</t>
  </si>
  <si>
    <t>4400</t>
  </si>
  <si>
    <t>28,0</t>
  </si>
  <si>
    <t>110,39</t>
  </si>
  <si>
    <t>3648</t>
  </si>
  <si>
    <t>1,23</t>
  </si>
  <si>
    <t>56,94</t>
  </si>
  <si>
    <t>6124</t>
  </si>
  <si>
    <t>11205</t>
  </si>
  <si>
    <t>117,06</t>
  </si>
  <si>
    <t>10771</t>
  </si>
  <si>
    <t>72,0</t>
  </si>
  <si>
    <t>62,76</t>
  </si>
  <si>
    <t>6,0</t>
  </si>
  <si>
    <t>24,17</t>
  </si>
  <si>
    <t>85648</t>
  </si>
  <si>
    <t>61770</t>
  </si>
  <si>
    <t>733,7</t>
  </si>
  <si>
    <t>2,09</t>
  </si>
  <si>
    <t>84,19</t>
  </si>
  <si>
    <t>ЛЕТАЛИТЕТ У БОЛНИЦАМА У БЕОГРАДУ ЗА 2020. ГОДИНУ</t>
  </si>
  <si>
    <t>29655</t>
  </si>
  <si>
    <t>153</t>
  </si>
  <si>
    <t>0,21</t>
  </si>
  <si>
    <t>175</t>
  </si>
  <si>
    <t>6,53</t>
  </si>
  <si>
    <t>2020</t>
  </si>
  <si>
    <t>0,69</t>
  </si>
  <si>
    <t>1115</t>
  </si>
  <si>
    <t>24</t>
  </si>
  <si>
    <t>2,15</t>
  </si>
  <si>
    <t>0,86</t>
  </si>
  <si>
    <t>1226</t>
  </si>
  <si>
    <t>5,74</t>
  </si>
  <si>
    <t>0,45</t>
  </si>
  <si>
    <t>641</t>
  </si>
  <si>
    <t>38</t>
  </si>
  <si>
    <t>5,93</t>
  </si>
  <si>
    <t>1,60</t>
  </si>
  <si>
    <t>578</t>
  </si>
  <si>
    <t>118</t>
  </si>
  <si>
    <t>20,42</t>
  </si>
  <si>
    <t>53449</t>
  </si>
  <si>
    <t>752</t>
  </si>
  <si>
    <t>1,41</t>
  </si>
  <si>
    <t>6161</t>
  </si>
  <si>
    <t>1377</t>
  </si>
  <si>
    <t>8967</t>
  </si>
  <si>
    <t>6742</t>
  </si>
  <si>
    <t>376</t>
  </si>
  <si>
    <t>22,35</t>
  </si>
  <si>
    <t>5,58</t>
  </si>
  <si>
    <t>2301</t>
  </si>
  <si>
    <t>1574</t>
  </si>
  <si>
    <t>4250</t>
  </si>
  <si>
    <t>2325</t>
  </si>
  <si>
    <t>108</t>
  </si>
  <si>
    <t>4,65</t>
  </si>
  <si>
    <t>2,70</t>
  </si>
  <si>
    <t>799</t>
  </si>
  <si>
    <t>591</t>
  </si>
  <si>
    <t>1773</t>
  </si>
  <si>
    <t>806</t>
  </si>
  <si>
    <t>19,02</t>
  </si>
  <si>
    <t>4,96</t>
  </si>
  <si>
    <t>582</t>
  </si>
  <si>
    <t>434</t>
  </si>
  <si>
    <t>167</t>
  </si>
  <si>
    <t>1370</t>
  </si>
  <si>
    <t>585</t>
  </si>
  <si>
    <t>28,69</t>
  </si>
  <si>
    <t>2,39</t>
  </si>
  <si>
    <t>3,16</t>
  </si>
  <si>
    <t>7781</t>
  </si>
  <si>
    <t>4036</t>
  </si>
  <si>
    <t>1293</t>
  </si>
  <si>
    <t>19839</t>
  </si>
  <si>
    <t>332</t>
  </si>
  <si>
    <t>16,62</t>
  </si>
  <si>
    <t>4,17</t>
  </si>
  <si>
    <t>4,92</t>
  </si>
  <si>
    <t>17624</t>
  </si>
  <si>
    <t>10237</t>
  </si>
  <si>
    <t>2989</t>
  </si>
  <si>
    <t>36199</t>
  </si>
  <si>
    <t>18422</t>
  </si>
  <si>
    <t>870</t>
  </si>
  <si>
    <t>16,96</t>
  </si>
  <si>
    <t>4,72</t>
  </si>
  <si>
    <t>3,54</t>
  </si>
  <si>
    <t>ИЗВЕШТАЈ О ПРОЦЕНТУ ПОРОДИЉА И НОВОРОЂЕНЧАДИ КОЈИ СУ ИМАЛИ ПОВРЕДУ ТОКОМ ПОРОЂАЈА И РАЂАЊА И ПРОСЕЧНОЈ ДУЖИНИ БОЛНИЧКОГ ЛЕЧЕЊА ЗА НОРМАЛАН ПОРОЂАЈ 2020.</t>
  </si>
  <si>
    <t>Da</t>
  </si>
  <si>
    <t>Ne</t>
  </si>
  <si>
    <t>ИЗВЕШТАЈ КОМИСИЈЕ ЗА УНАПРЕЂЕЊЕ КВАЛИТЕТА РАДА ЗДРАВСТВЕНЕ УСТАНОВЕ У БОЛНИЦАМА У БЕОГРАДУ ЗА 2020</t>
  </si>
  <si>
    <t>0,0</t>
  </si>
  <si>
    <t>100,0</t>
  </si>
  <si>
    <t>66,7</t>
  </si>
  <si>
    <t>75,0</t>
  </si>
  <si>
    <t>50,0</t>
  </si>
  <si>
    <t>83,3</t>
  </si>
  <si>
    <t>77,8</t>
  </si>
  <si>
    <t>76,5</t>
  </si>
  <si>
    <t>27,8</t>
  </si>
  <si>
    <t>47,1</t>
  </si>
  <si>
    <t>62,5</t>
  </si>
  <si>
    <t>40,0</t>
  </si>
  <si>
    <t>85,7</t>
  </si>
  <si>
    <t>33,3</t>
  </si>
  <si>
    <t>12,5</t>
  </si>
  <si>
    <t>45,8</t>
  </si>
  <si>
    <t>80</t>
  </si>
  <si>
    <t>43,8</t>
  </si>
  <si>
    <t>87,5</t>
  </si>
  <si>
    <t>92,9</t>
  </si>
  <si>
    <t>81,8</t>
  </si>
  <si>
    <t>91,4</t>
  </si>
  <si>
    <t>71,4</t>
  </si>
  <si>
    <t>16,7</t>
  </si>
  <si>
    <t>116</t>
  </si>
  <si>
    <t>60,3</t>
  </si>
  <si>
    <t>69,4</t>
  </si>
  <si>
    <t>65,4</t>
  </si>
  <si>
    <t>53</t>
  </si>
  <si>
    <t>62,3</t>
  </si>
  <si>
    <t>383</t>
  </si>
  <si>
    <t>262</t>
  </si>
  <si>
    <t>74,2</t>
  </si>
  <si>
    <t>2674</t>
  </si>
  <si>
    <t>286</t>
  </si>
  <si>
    <t>0,50</t>
  </si>
  <si>
    <t>0,04</t>
  </si>
  <si>
    <t>158</t>
  </si>
  <si>
    <t>357</t>
  </si>
  <si>
    <t>2,29</t>
  </si>
  <si>
    <t>179</t>
  </si>
  <si>
    <t>104</t>
  </si>
  <si>
    <t>260</t>
  </si>
  <si>
    <t>278</t>
  </si>
  <si>
    <t>135</t>
  </si>
  <si>
    <t>372</t>
  </si>
  <si>
    <t>168</t>
  </si>
  <si>
    <t>1,62</t>
  </si>
  <si>
    <t>89</t>
  </si>
  <si>
    <t>257</t>
  </si>
  <si>
    <t>5376</t>
  </si>
  <si>
    <t>143</t>
  </si>
  <si>
    <t>0,72</t>
  </si>
  <si>
    <t>У БЕОГРАДУ ЗА 2020. ГОДИНУ</t>
  </si>
  <si>
    <t>ПОКАЗАТЕЉИ КВАЛИТЕТА ВОЂЕЊА ЛИСТЕ ЧЕКАЊА У БОЛНИЦАМА У БЕОГРАДУ ЗА ИЗАБРАНЕ ПРОЦЕДУРЕ / ИНТЕРВЕНЦИЈЕ У 2020. ГОДИНИ</t>
  </si>
  <si>
    <t xml:space="preserve">ИЗВЕШТАЈ О КОНТРОЛИ КВАЛИТЕТА КОМПОНЕНТИ КРВИ У БОЛНИЦАМА У БЕОГРАДУ ЗА 2020. ГОДИНУ                </t>
  </si>
  <si>
    <t>ИЗВЕШТАЈ О ПРИКУПЉАЊУ И ИЗДАВАЊУ КРВИ У БОЛНИЦАМА У БЕОГРАДУ ЗА 2020. ГОДИНУ</t>
  </si>
  <si>
    <t>2020. ГОДИНУ</t>
  </si>
  <si>
    <t xml:space="preserve"> ИЗВЕШТАЈ О БРОЈУ ПОДНЕТИХ ПРИГОВОРА У БОЛНИЦАМА У БЕОГРАДУ ЗА 2020. </t>
  </si>
  <si>
    <t>ОБАВЉЕНИХ УЗ ПРИСУСТВО ПАРТНЕРА ИЛИ ЧЛАНА ПОРОДИЦЕ У БЕОГРАДУ 2020. ГОДИНE</t>
  </si>
  <si>
    <t>782</t>
  </si>
  <si>
    <t>7920</t>
  </si>
  <si>
    <t>106</t>
  </si>
  <si>
    <t>16,88</t>
  </si>
  <si>
    <t>603</t>
  </si>
  <si>
    <t>2278</t>
  </si>
  <si>
    <t>66459</t>
  </si>
  <si>
    <t>712</t>
  </si>
  <si>
    <t>26,47</t>
  </si>
  <si>
    <t>110,21</t>
  </si>
  <si>
    <t>111</t>
  </si>
  <si>
    <t>448</t>
  </si>
  <si>
    <t>55284</t>
  </si>
  <si>
    <t>438</t>
  </si>
  <si>
    <t>123,40</t>
  </si>
  <si>
    <t>131</t>
  </si>
  <si>
    <t>650</t>
  </si>
  <si>
    <t>1732</t>
  </si>
  <si>
    <t>123,71</t>
  </si>
  <si>
    <t>2361</t>
  </si>
  <si>
    <t>1510</t>
  </si>
  <si>
    <t>116,15</t>
  </si>
  <si>
    <t>1210</t>
  </si>
  <si>
    <t>6519</t>
  </si>
  <si>
    <t>132905</t>
  </si>
  <si>
    <t>1291</t>
  </si>
  <si>
    <t>18,56</t>
  </si>
  <si>
    <t>109,84</t>
  </si>
  <si>
    <t>418</t>
  </si>
  <si>
    <t>1078</t>
  </si>
  <si>
    <t>5737</t>
  </si>
  <si>
    <t>124985</t>
  </si>
  <si>
    <t>1185</t>
  </si>
  <si>
    <t>18,79</t>
  </si>
  <si>
    <t>115,94</t>
  </si>
  <si>
    <t>67</t>
  </si>
  <si>
    <t>1665</t>
  </si>
  <si>
    <t>13650</t>
  </si>
  <si>
    <t>3,90</t>
  </si>
  <si>
    <t>210,00</t>
  </si>
  <si>
    <t>385</t>
  </si>
  <si>
    <t>330</t>
  </si>
  <si>
    <t>110,00</t>
  </si>
  <si>
    <t>199</t>
  </si>
  <si>
    <t>32760</t>
  </si>
  <si>
    <t>39,20</t>
  </si>
  <si>
    <t>420,00</t>
  </si>
  <si>
    <t>121</t>
  </si>
  <si>
    <t>7254</t>
  </si>
  <si>
    <t>234,00</t>
  </si>
  <si>
    <t>1473</t>
  </si>
  <si>
    <t>147,30</t>
  </si>
  <si>
    <t>15645</t>
  </si>
  <si>
    <t>68,42</t>
  </si>
  <si>
    <t>601,73</t>
  </si>
  <si>
    <t>256</t>
  </si>
  <si>
    <t>5154</t>
  </si>
  <si>
    <t>47</t>
  </si>
  <si>
    <t>271,26</t>
  </si>
  <si>
    <t>936</t>
  </si>
  <si>
    <t>13500</t>
  </si>
  <si>
    <t>35,71</t>
  </si>
  <si>
    <t>900,00</t>
  </si>
  <si>
    <t>3375</t>
  </si>
  <si>
    <t>523</t>
  </si>
  <si>
    <t>687</t>
  </si>
  <si>
    <t>255426</t>
  </si>
  <si>
    <t>417</t>
  </si>
  <si>
    <t>1237</t>
  </si>
  <si>
    <t>76,13</t>
  </si>
  <si>
    <t>488,39</t>
  </si>
  <si>
    <t>105</t>
  </si>
  <si>
    <t>0,95</t>
  </si>
  <si>
    <t>365,00</t>
  </si>
  <si>
    <t>519</t>
  </si>
  <si>
    <t>519,00</t>
  </si>
  <si>
    <t>525</t>
  </si>
  <si>
    <t>847</t>
  </si>
  <si>
    <t>256310</t>
  </si>
  <si>
    <t>1239</t>
  </si>
  <si>
    <t>61,98</t>
  </si>
  <si>
    <t>488,21</t>
  </si>
  <si>
    <t>529</t>
  </si>
  <si>
    <t>20799</t>
  </si>
  <si>
    <t>73</t>
  </si>
  <si>
    <t>76,27</t>
  </si>
  <si>
    <t>462,20</t>
  </si>
  <si>
    <t>5687</t>
  </si>
  <si>
    <t>704</t>
  </si>
  <si>
    <t>1190</t>
  </si>
  <si>
    <t>332096</t>
  </si>
  <si>
    <t>488</t>
  </si>
  <si>
    <t>1819</t>
  </si>
  <si>
    <t>59,16</t>
  </si>
  <si>
    <t>471,73</t>
  </si>
  <si>
    <t>264</t>
  </si>
  <si>
    <t>277</t>
  </si>
  <si>
    <t>71280</t>
  </si>
  <si>
    <t>95,31</t>
  </si>
  <si>
    <t>270,00</t>
  </si>
  <si>
    <t>522</t>
  </si>
  <si>
    <t>1048</t>
  </si>
  <si>
    <t>62167</t>
  </si>
  <si>
    <t>224</t>
  </si>
  <si>
    <t>962</t>
  </si>
  <si>
    <t>67,56</t>
  </si>
  <si>
    <t>87,81</t>
  </si>
  <si>
    <t>235</t>
  </si>
  <si>
    <t>351</t>
  </si>
  <si>
    <t>597</t>
  </si>
  <si>
    <t>38898</t>
  </si>
  <si>
    <t>101</t>
  </si>
  <si>
    <t>423</t>
  </si>
  <si>
    <t>58,79</t>
  </si>
  <si>
    <t>110,82</t>
  </si>
  <si>
    <t>64</t>
  </si>
  <si>
    <t>76</t>
  </si>
  <si>
    <t>90</t>
  </si>
  <si>
    <t>4334</t>
  </si>
  <si>
    <t>84,44</t>
  </si>
  <si>
    <t>57,03</t>
  </si>
  <si>
    <t>223</t>
  </si>
  <si>
    <t>281</t>
  </si>
  <si>
    <t>361</t>
  </si>
  <si>
    <t>18935</t>
  </si>
  <si>
    <t>424</t>
  </si>
  <si>
    <t>77,84</t>
  </si>
  <si>
    <t>67,38</t>
  </si>
  <si>
    <t>1440</t>
  </si>
  <si>
    <t>80,00</t>
  </si>
  <si>
    <t>90,00</t>
  </si>
  <si>
    <t>3,73</t>
  </si>
  <si>
    <t>728</t>
  </si>
  <si>
    <t>993</t>
  </si>
  <si>
    <t>1479</t>
  </si>
  <si>
    <t>135187</t>
  </si>
  <si>
    <t>1359</t>
  </si>
  <si>
    <t>67,14</t>
  </si>
  <si>
    <t>136,14</t>
  </si>
  <si>
    <t>196</t>
  </si>
  <si>
    <t>971</t>
  </si>
  <si>
    <t>10,71</t>
  </si>
  <si>
    <t>46,24</t>
  </si>
  <si>
    <t>37,50</t>
  </si>
  <si>
    <t>288</t>
  </si>
  <si>
    <t>1046</t>
  </si>
  <si>
    <t>7,99</t>
  </si>
  <si>
    <t>45,48</t>
  </si>
  <si>
    <t>406</t>
  </si>
  <si>
    <t>541</t>
  </si>
  <si>
    <t>607</t>
  </si>
  <si>
    <t>59968</t>
  </si>
  <si>
    <t>683</t>
  </si>
  <si>
    <t>89,13</t>
  </si>
  <si>
    <t>110,85</t>
  </si>
  <si>
    <t>466</t>
  </si>
  <si>
    <t>840</t>
  </si>
  <si>
    <t>77</t>
  </si>
  <si>
    <t>18,94</t>
  </si>
  <si>
    <t>117,39</t>
  </si>
  <si>
    <t>128</t>
  </si>
  <si>
    <t>170</t>
  </si>
  <si>
    <t>45900</t>
  </si>
  <si>
    <t>210</t>
  </si>
  <si>
    <t>583</t>
  </si>
  <si>
    <t>390</t>
  </si>
  <si>
    <t>53581</t>
  </si>
  <si>
    <t>188</t>
  </si>
  <si>
    <t>733</t>
  </si>
  <si>
    <t>79,11</t>
  </si>
  <si>
    <t>137,39</t>
  </si>
  <si>
    <t>425</t>
  </si>
  <si>
    <t>367</t>
  </si>
  <si>
    <t>38896</t>
  </si>
  <si>
    <t>127</t>
  </si>
  <si>
    <t>533</t>
  </si>
  <si>
    <t>75,75</t>
  </si>
  <si>
    <t>139,91</t>
  </si>
  <si>
    <t>112</t>
  </si>
  <si>
    <t>126</t>
  </si>
  <si>
    <t>14685</t>
  </si>
  <si>
    <t>131,12</t>
  </si>
  <si>
    <t>600</t>
  </si>
  <si>
    <t>47,62</t>
  </si>
  <si>
    <t>713</t>
  </si>
  <si>
    <t>684</t>
  </si>
  <si>
    <t>100081</t>
  </si>
  <si>
    <t>959</t>
  </si>
  <si>
    <t>175,58</t>
  </si>
  <si>
    <t>775</t>
  </si>
  <si>
    <t>8395</t>
  </si>
  <si>
    <t>254</t>
  </si>
  <si>
    <t>18,25</t>
  </si>
  <si>
    <t>141</t>
  </si>
  <si>
    <t>6756</t>
  </si>
  <si>
    <t>375,33</t>
  </si>
  <si>
    <t>261</t>
  </si>
  <si>
    <t>87,00</t>
  </si>
  <si>
    <t>614</t>
  </si>
  <si>
    <t>9098</t>
  </si>
  <si>
    <t>93,10</t>
  </si>
  <si>
    <t>336,96</t>
  </si>
  <si>
    <t>8137</t>
  </si>
  <si>
    <t>339,04</t>
  </si>
  <si>
    <t>961</t>
  </si>
  <si>
    <t>320,33</t>
  </si>
  <si>
    <t>7493</t>
  </si>
  <si>
    <t>220</t>
  </si>
  <si>
    <t>269</t>
  </si>
  <si>
    <t>172206</t>
  </si>
  <si>
    <t>362</t>
  </si>
  <si>
    <t>1050</t>
  </si>
  <si>
    <t>81,78</t>
  </si>
  <si>
    <t>782,75</t>
  </si>
  <si>
    <t>7462</t>
  </si>
  <si>
    <t>215</t>
  </si>
  <si>
    <t>168377</t>
  </si>
  <si>
    <t>1040</t>
  </si>
  <si>
    <t>98,62</t>
  </si>
  <si>
    <t>783,15</t>
  </si>
  <si>
    <t>1091,00</t>
  </si>
  <si>
    <t>556</t>
  </si>
  <si>
    <t>4,26</t>
  </si>
  <si>
    <t>278,00</t>
  </si>
  <si>
    <t>49521-00</t>
  </si>
  <si>
    <t>Потпуна артропластика колена, са графтом кости за фемур једнострано</t>
  </si>
  <si>
    <t>10537</t>
  </si>
  <si>
    <t>505</t>
  </si>
  <si>
    <t>250716</t>
  </si>
  <si>
    <t>1498</t>
  </si>
  <si>
    <t>69,50</t>
  </si>
  <si>
    <t>714,29</t>
  </si>
  <si>
    <t>1484</t>
  </si>
  <si>
    <t>54000</t>
  </si>
  <si>
    <t>1000</t>
  </si>
  <si>
    <t>1169</t>
  </si>
  <si>
    <t>1438</t>
  </si>
  <si>
    <t>280560</t>
  </si>
  <si>
    <t>2226</t>
  </si>
  <si>
    <t>81,29</t>
  </si>
  <si>
    <t>240,00</t>
  </si>
  <si>
    <t>1005</t>
  </si>
  <si>
    <t>1182</t>
  </si>
  <si>
    <t>282012</t>
  </si>
  <si>
    <t>2191</t>
  </si>
  <si>
    <t>1803</t>
  </si>
  <si>
    <t>85,03</t>
  </si>
  <si>
    <t>280,61</t>
  </si>
  <si>
    <t>2247</t>
  </si>
  <si>
    <t>975</t>
  </si>
  <si>
    <t>351000</t>
  </si>
  <si>
    <t>579</t>
  </si>
  <si>
    <t>360,00</t>
  </si>
  <si>
    <t>3768</t>
  </si>
  <si>
    <t>3149</t>
  </si>
  <si>
    <t>3595</t>
  </si>
  <si>
    <t>913572</t>
  </si>
  <si>
    <t>4608</t>
  </si>
  <si>
    <t>87,59</t>
  </si>
  <si>
    <t>290,11</t>
  </si>
  <si>
    <t>337</t>
  </si>
  <si>
    <t>375</t>
  </si>
  <si>
    <t>22757</t>
  </si>
  <si>
    <t>159</t>
  </si>
  <si>
    <t>551</t>
  </si>
  <si>
    <t>89,87</t>
  </si>
  <si>
    <t>67,53</t>
  </si>
  <si>
    <t>48,00</t>
  </si>
  <si>
    <t>14154</t>
  </si>
  <si>
    <t>57,78</t>
  </si>
  <si>
    <t>272,19</t>
  </si>
  <si>
    <t>14346</t>
  </si>
  <si>
    <t>113</t>
  </si>
  <si>
    <t>52,83</t>
  </si>
  <si>
    <t>256,18</t>
  </si>
  <si>
    <t>555</t>
  </si>
  <si>
    <t>573</t>
  </si>
  <si>
    <t>115500</t>
  </si>
  <si>
    <t>682</t>
  </si>
  <si>
    <t>67,19</t>
  </si>
  <si>
    <t>300,00</t>
  </si>
  <si>
    <t>630</t>
  </si>
  <si>
    <t>5,99</t>
  </si>
  <si>
    <t>63,00</t>
  </si>
  <si>
    <t>762</t>
  </si>
  <si>
    <t>12,26</t>
  </si>
  <si>
    <t>58,62</t>
  </si>
  <si>
    <t>6,78</t>
  </si>
  <si>
    <t>36,25</t>
  </si>
  <si>
    <t>617</t>
  </si>
  <si>
    <t>52,94</t>
  </si>
  <si>
    <t>68,56</t>
  </si>
  <si>
    <t>82</t>
  </si>
  <si>
    <t>239</t>
  </si>
  <si>
    <t>21881</t>
  </si>
  <si>
    <t>212</t>
  </si>
  <si>
    <t>71,97</t>
  </si>
  <si>
    <t>127,22</t>
  </si>
  <si>
    <t>133</t>
  </si>
  <si>
    <t>15973</t>
  </si>
  <si>
    <t>57,89</t>
  </si>
  <si>
    <t>207,44</t>
  </si>
  <si>
    <t>75,00</t>
  </si>
  <si>
    <t>44,67</t>
  </si>
  <si>
    <t>98</t>
  </si>
  <si>
    <t>5640</t>
  </si>
  <si>
    <t>94</t>
  </si>
  <si>
    <t>90,82</t>
  </si>
  <si>
    <t>63,37</t>
  </si>
  <si>
    <t>151</t>
  </si>
  <si>
    <t>160</t>
  </si>
  <si>
    <t>5,30</t>
  </si>
  <si>
    <t>640</t>
  </si>
  <si>
    <t>588</t>
  </si>
  <si>
    <t>1236</t>
  </si>
  <si>
    <t>138933</t>
  </si>
  <si>
    <t>909</t>
  </si>
  <si>
    <t>47,57</t>
  </si>
  <si>
    <t>236,28</t>
  </si>
  <si>
    <t>285</t>
  </si>
  <si>
    <t>214</t>
  </si>
  <si>
    <t>241</t>
  </si>
  <si>
    <t>47885</t>
  </si>
  <si>
    <t>88,80</t>
  </si>
  <si>
    <t>223,76</t>
  </si>
  <si>
    <t>248</t>
  </si>
  <si>
    <t>86,29</t>
  </si>
  <si>
    <t>863</t>
  </si>
  <si>
    <t>1049</t>
  </si>
  <si>
    <t>2780</t>
  </si>
  <si>
    <t>251760</t>
  </si>
  <si>
    <t>1750</t>
  </si>
  <si>
    <t>37,73</t>
  </si>
  <si>
    <t>528</t>
  </si>
  <si>
    <t>1609</t>
  </si>
  <si>
    <t>7,58</t>
  </si>
  <si>
    <t>40,23</t>
  </si>
  <si>
    <t>97</t>
  </si>
  <si>
    <t>19798</t>
  </si>
  <si>
    <t>21,02</t>
  </si>
  <si>
    <t>98,01</t>
  </si>
  <si>
    <t>476</t>
  </si>
  <si>
    <t>3555</t>
  </si>
  <si>
    <t>55</t>
  </si>
  <si>
    <t>15,34</t>
  </si>
  <si>
    <t>48,70</t>
  </si>
  <si>
    <t>2,61</t>
  </si>
  <si>
    <t>46,30</t>
  </si>
  <si>
    <t>91</t>
  </si>
  <si>
    <t>3092</t>
  </si>
  <si>
    <t>69,23</t>
  </si>
  <si>
    <t>49,08</t>
  </si>
  <si>
    <t>816</t>
  </si>
  <si>
    <t>791</t>
  </si>
  <si>
    <t>1871</t>
  </si>
  <si>
    <t>57382</t>
  </si>
  <si>
    <t>84</t>
  </si>
  <si>
    <t>1348</t>
  </si>
  <si>
    <t>42,28</t>
  </si>
  <si>
    <t>72,54</t>
  </si>
  <si>
    <t>723</t>
  </si>
  <si>
    <t>3960</t>
  </si>
  <si>
    <t>9,13</t>
  </si>
  <si>
    <t>30,26</t>
  </si>
  <si>
    <t>152,21</t>
  </si>
  <si>
    <t>25683</t>
  </si>
  <si>
    <t>12909</t>
  </si>
  <si>
    <t>37144</t>
  </si>
  <si>
    <t>2615634</t>
  </si>
  <si>
    <t>4131</t>
  </si>
  <si>
    <t>19396</t>
  </si>
  <si>
    <t>34,75</t>
  </si>
  <si>
    <t>202,62</t>
  </si>
  <si>
    <t>386</t>
  </si>
  <si>
    <t>1792</t>
  </si>
  <si>
    <t>7,51</t>
  </si>
  <si>
    <t>61,79</t>
  </si>
  <si>
    <t>711</t>
  </si>
  <si>
    <t>13726</t>
  </si>
  <si>
    <t>221</t>
  </si>
  <si>
    <t>29,82</t>
  </si>
  <si>
    <t>64,75</t>
  </si>
  <si>
    <t>O10924</t>
  </si>
  <si>
    <t>ЛЕТАЛИТЕТ У БОЛНИЦАМА ЗА 2020. ГОДИНУ</t>
  </si>
  <si>
    <t>Клиничко-болнички центар "др Драгиша Мишовић - Дедиње"</t>
  </si>
  <si>
    <t>Клиничко-болнички центар "Звездара"</t>
  </si>
  <si>
    <t>Клиничко-болнички центар "Земун"</t>
  </si>
  <si>
    <t>Клиничко-болнички центар "Бежанијска Коса"</t>
  </si>
  <si>
    <t>Институт за кардиоваскуларне болести "Дедиње"</t>
  </si>
  <si>
    <t>Гинеколошко-акушерска клиника "Народни фронт"</t>
  </si>
  <si>
    <t>Институт за здравствену заштиту мајке и детета Србије "др Вукан Чупић"</t>
  </si>
  <si>
    <t>Институт за ортопедско-хируршке болести "Бањица"</t>
  </si>
  <si>
    <t>Клиника за рехабилитацију "др Мирослав Зотовић"</t>
  </si>
  <si>
    <t>Клиника за психијатријске болести "др Лаза Лазаревић"</t>
  </si>
  <si>
    <t xml:space="preserve">ИЗВЕШТАЈ О БРОЈУ ОБДУКОВАНИХ И ПОДУДАРНОСТИ КЛИНИЧКИХ И ОБДУКЦИОНИХ ДИЈАГНОЗА </t>
  </si>
  <si>
    <t>У БОЛНИЦАМА У БЕОГРАДУ ЗА  2020. ГОДИНУ</t>
  </si>
  <si>
    <t>Институт за здравствену заштиту мајке и детета Србије "др Вукан  Чупић"</t>
  </si>
  <si>
    <t>З Д Р А В С ТВ Е Н А  У С Т А Н О В А</t>
  </si>
  <si>
    <t>Број умрлих пацијената после апендекто- мије</t>
  </si>
  <si>
    <t>Број умрлих пацијената после холецистек- томије</t>
  </si>
  <si>
    <t>Проценат поновних хоспитализација пацијената са АИМ у року од 30 дана од отпуста</t>
  </si>
  <si>
    <t>Број поновних хоспитали-зација пацијената са ЦВИ у року од 30 дана од отпуста из болнице</t>
  </si>
  <si>
    <t>Проценат поновних хоспитали-зација пацијената са ЦВИ у року од 30 дана од отпуста</t>
  </si>
  <si>
    <t>З Д Р А В С Т В Е Н А                          У С Т А Н О В А</t>
  </si>
  <si>
    <t>З Д Р А В С Т В Е Н А                                      У С Т А Н О В А</t>
  </si>
  <si>
    <t>ХОСПИТАЛИЗАЦИЈЕ И О УКЉУЧЕНОСТИ ПОРОДИЛИШТА У ПРОГРАМ ''БОЛНИЦА - ПРИЈАТЕЉ БЕБА'' ЗА 2020.</t>
  </si>
  <si>
    <t>З Д Р А В С Т В Е Н А                                           У С Т А Н О В А</t>
  </si>
  <si>
    <t>З Д Р А В С Т В Е Н А                                                                 У С Т А Н О В А</t>
  </si>
  <si>
    <t>ИЗВЕШТАЈ О СТОПИ ИНЦИДЕНЦИЈЕ ИНФЕКЦИЈА ОПЕРАТИВНОГ МЕСТА* ЗА 2020. ГОДИНУ</t>
  </si>
  <si>
    <t>ИЗВЕШТАЈ О СТОПИ ИНЦИДЕНЦИЈЕ ИНФЕКЦИЈА ОПЕРАТИВНОГ МЕСТА*  ЗА 2020. ГОДИНУ</t>
  </si>
  <si>
    <r>
      <t>З</t>
    </r>
    <r>
      <rPr>
        <sz val="10"/>
        <color theme="1"/>
        <rFont val="Arial"/>
        <family val="2"/>
      </rPr>
      <t xml:space="preserve"> Д Р А В С Т В Е Н А                                                                     У С Т А Н О В А</t>
    </r>
  </si>
  <si>
    <t xml:space="preserve"> Клиника за психијатријске болести "Др Лаза Лазаревић"</t>
  </si>
  <si>
    <t>Завод за психофизиолошке поремећаје и говорне поремећаје</t>
  </si>
  <si>
    <t xml:space="preserve">З Д Р А В С ТВ Е Н А  У С Т А Н О В А  </t>
  </si>
  <si>
    <t>Клиника за психијатријске болести  "Др Лаза Лазаревић"</t>
  </si>
  <si>
    <t>Институт за медицину рада Србије "др Драгомир Карајовић"</t>
  </si>
  <si>
    <t>17,92</t>
  </si>
  <si>
    <t>3,66</t>
  </si>
  <si>
    <t>0,27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</si>
</sst>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2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6"/>
      <color theme="1"/>
      <name val="Arial"/>
      <family val="2"/>
    </font>
    <font>
      <b/>
      <sz val="16"/>
      <name val="Arial Narrow"/>
      <family val="2"/>
    </font>
    <font>
      <b/>
      <sz val="13"/>
      <name val="Arial Narrow"/>
      <family val="2"/>
    </font>
    <font>
      <sz val="13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sz val="8"/>
      <color indexed="8"/>
      <name val="Arial"/>
      <family val="2"/>
    </font>
    <font>
      <i/>
      <sz val="7"/>
      <color indexed="8"/>
      <name val="Arial Narrow"/>
      <family val="2"/>
    </font>
    <font>
      <i/>
      <sz val="7"/>
      <name val="Arial Narrow"/>
      <family val="2"/>
    </font>
    <font>
      <sz val="8"/>
      <name val="Arial"/>
      <family val="2"/>
    </font>
    <font>
      <sz val="11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sz val="10"/>
      <color theme="1"/>
      <name val="Arial Narrow"/>
      <family val="2"/>
    </font>
    <font>
      <i/>
      <sz val="7"/>
      <color theme="1"/>
      <name val="Arial Narrow"/>
      <family val="2"/>
    </font>
    <font>
      <sz val="11"/>
      <color rgb="FF000000"/>
      <name val="Arial Narrow"/>
      <family val="2"/>
    </font>
    <font>
      <sz val="9"/>
      <color theme="1"/>
      <name val="Arial Narrow"/>
      <family val="2"/>
    </font>
    <font>
      <sz val="11"/>
      <name val="Calibri"/>
      <family val="2"/>
      <scheme val="minor"/>
    </font>
    <font>
      <sz val="6"/>
      <name val="Palatino Linotype"/>
      <family val="1"/>
    </font>
    <font>
      <sz val="14"/>
      <name val="Arial"/>
      <family val="2"/>
    </font>
    <font>
      <sz val="7"/>
      <name val="Palatino Linotype"/>
      <family val="1"/>
    </font>
    <font>
      <sz val="8"/>
      <name val="Cambria"/>
      <family val="1"/>
      <scheme val="major"/>
    </font>
    <font>
      <sz val="16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FF0000"/>
      <name val="Arial Narrow"/>
      <family val="2"/>
    </font>
    <font>
      <b/>
      <sz val="8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b/>
      <sz val="10"/>
      <color rgb="FF000000"/>
      <name val="Arial"/>
      <family val="2"/>
    </font>
    <font>
      <b/>
      <i/>
      <sz val="9"/>
      <name val="Arial Narrow"/>
      <family val="2"/>
    </font>
    <font>
      <i/>
      <sz val="9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4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5" borderId="0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2" fillId="6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5" borderId="0" xfId="0" applyFont="1" applyFill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9" fillId="0" borderId="0" xfId="0" applyFont="1"/>
    <xf numFmtId="0" fontId="22" fillId="0" borderId="0" xfId="0" applyFont="1"/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Fill="1"/>
    <xf numFmtId="0" fontId="24" fillId="0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wrapText="1"/>
    </xf>
    <xf numFmtId="0" fontId="21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5" borderId="4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0" borderId="0" xfId="0" applyFont="1"/>
    <xf numFmtId="0" fontId="27" fillId="5" borderId="14" xfId="0" applyFont="1" applyFill="1" applyBorder="1" applyAlignment="1">
      <alignment horizontal="center" vertical="center" wrapText="1"/>
    </xf>
    <xf numFmtId="2" fontId="27" fillId="5" borderId="14" xfId="0" applyNumberFormat="1" applyFont="1" applyFill="1" applyBorder="1" applyAlignment="1">
      <alignment horizontal="center" vertical="center" wrapText="1"/>
    </xf>
    <xf numFmtId="164" fontId="27" fillId="5" borderId="15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2" fontId="27" fillId="5" borderId="42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28" fillId="5" borderId="15" xfId="0" applyFont="1" applyFill="1" applyBorder="1" applyAlignment="1">
      <alignment horizontal="center" vertical="center"/>
    </xf>
    <xf numFmtId="164" fontId="27" fillId="5" borderId="39" xfId="0" applyNumberFormat="1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164" fontId="27" fillId="3" borderId="24" xfId="0" applyNumberFormat="1" applyFont="1" applyFill="1" applyBorder="1" applyAlignment="1">
      <alignment horizontal="center" vertical="center"/>
    </xf>
    <xf numFmtId="2" fontId="27" fillId="3" borderId="24" xfId="0" applyNumberFormat="1" applyFont="1" applyFill="1" applyBorder="1" applyAlignment="1">
      <alignment horizontal="center" vertical="center" wrapText="1"/>
    </xf>
    <xf numFmtId="2" fontId="27" fillId="3" borderId="24" xfId="0" applyNumberFormat="1" applyFont="1" applyFill="1" applyBorder="1" applyAlignment="1">
      <alignment horizontal="center" vertical="center"/>
    </xf>
    <xf numFmtId="164" fontId="27" fillId="3" borderId="5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6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left" vertical="center" indent="1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wrapText="1"/>
    </xf>
    <xf numFmtId="0" fontId="36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8" fillId="2" borderId="0" xfId="0" applyFont="1" applyFill="1"/>
    <xf numFmtId="0" fontId="37" fillId="6" borderId="0" xfId="0" applyFont="1" applyFill="1" applyAlignment="1">
      <alignment horizontal="center" vertical="center"/>
    </xf>
    <xf numFmtId="0" fontId="37" fillId="6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19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Fill="1"/>
    <xf numFmtId="0" fontId="34" fillId="0" borderId="0" xfId="0" applyFont="1" applyBorder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5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2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7" fillId="5" borderId="0" xfId="0" applyFont="1" applyFill="1" applyAlignment="1" applyProtection="1">
      <alignment vertical="center" wrapText="1"/>
      <protection locked="0"/>
    </xf>
    <xf numFmtId="0" fontId="9" fillId="5" borderId="0" xfId="0" applyFont="1" applyFill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/>
    <xf numFmtId="0" fontId="1" fillId="5" borderId="0" xfId="0" applyFont="1" applyFill="1" applyBorder="1" applyAlignment="1">
      <alignment horizontal="right" vertical="center" wrapText="1"/>
    </xf>
    <xf numFmtId="0" fontId="19" fillId="5" borderId="0" xfId="0" applyFont="1" applyFill="1" applyAlignment="1">
      <alignment vertical="center" wrapText="1"/>
    </xf>
    <xf numFmtId="0" fontId="1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right" vertical="center"/>
    </xf>
    <xf numFmtId="0" fontId="12" fillId="0" borderId="9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8" fillId="5" borderId="0" xfId="0" applyFont="1" applyFill="1" applyAlignment="1" applyProtection="1">
      <alignment vertical="center" wrapText="1"/>
      <protection locked="0"/>
    </xf>
    <xf numFmtId="0" fontId="20" fillId="5" borderId="0" xfId="0" applyFont="1" applyFill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43" fillId="0" borderId="0" xfId="0" applyFont="1" applyBorder="1"/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wrapText="1"/>
    </xf>
    <xf numFmtId="0" fontId="43" fillId="5" borderId="1" xfId="0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9" fillId="0" borderId="0" xfId="0" applyFont="1" applyFill="1"/>
    <xf numFmtId="0" fontId="49" fillId="0" borderId="0" xfId="0" applyFont="1" applyFill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39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9" fillId="0" borderId="0" xfId="0" applyFont="1" applyAlignment="1">
      <alignment textRotation="90"/>
    </xf>
    <xf numFmtId="0" fontId="10" fillId="0" borderId="32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1" fillId="0" borderId="3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51" fillId="0" borderId="3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 wrapText="1"/>
    </xf>
    <xf numFmtId="0" fontId="52" fillId="0" borderId="33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39" fillId="2" borderId="0" xfId="0" applyFont="1" applyFill="1"/>
    <xf numFmtId="0" fontId="52" fillId="0" borderId="16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 wrapText="1"/>
    </xf>
    <xf numFmtId="0" fontId="54" fillId="3" borderId="24" xfId="0" applyFont="1" applyFill="1" applyBorder="1" applyAlignment="1">
      <alignment horizontal="center" vertical="center"/>
    </xf>
    <xf numFmtId="164" fontId="55" fillId="3" borderId="24" xfId="0" applyNumberFormat="1" applyFont="1" applyFill="1" applyBorder="1" applyAlignment="1">
      <alignment horizontal="center" vertical="center" wrapText="1"/>
    </xf>
    <xf numFmtId="0" fontId="54" fillId="3" borderId="23" xfId="0" applyFont="1" applyFill="1" applyBorder="1" applyAlignment="1">
      <alignment horizontal="center" vertical="center"/>
    </xf>
    <xf numFmtId="2" fontId="55" fillId="3" borderId="2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3" fillId="0" borderId="0" xfId="0" applyFont="1"/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3" fillId="5" borderId="7" xfId="0" applyFont="1" applyFill="1" applyBorder="1" applyAlignment="1">
      <alignment horizontal="right" vertical="center" wrapText="1"/>
    </xf>
    <xf numFmtId="0" fontId="43" fillId="5" borderId="50" xfId="0" applyFont="1" applyFill="1" applyBorder="1" applyAlignment="1">
      <alignment horizontal="center" vertical="center"/>
    </xf>
    <xf numFmtId="0" fontId="43" fillId="5" borderId="51" xfId="0" applyFont="1" applyFill="1" applyBorder="1" applyAlignment="1">
      <alignment horizontal="center" vertical="center"/>
    </xf>
    <xf numFmtId="0" fontId="43" fillId="5" borderId="52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vertical="center"/>
    </xf>
    <xf numFmtId="0" fontId="43" fillId="0" borderId="7" xfId="0" applyFont="1" applyBorder="1" applyAlignment="1">
      <alignment vertical="center" wrapText="1"/>
    </xf>
    <xf numFmtId="0" fontId="43" fillId="5" borderId="0" xfId="0" applyFont="1" applyFill="1" applyBorder="1" applyAlignment="1">
      <alignment vertical="center"/>
    </xf>
    <xf numFmtId="0" fontId="43" fillId="5" borderId="45" xfId="0" applyFont="1" applyFill="1" applyBorder="1" applyAlignment="1">
      <alignment horizontal="center" vertical="center"/>
    </xf>
    <xf numFmtId="0" fontId="43" fillId="5" borderId="78" xfId="0" applyFont="1" applyFill="1" applyBorder="1" applyAlignment="1">
      <alignment horizontal="center" vertical="center"/>
    </xf>
    <xf numFmtId="0" fontId="43" fillId="5" borderId="78" xfId="0" applyFont="1" applyFill="1" applyBorder="1" applyAlignment="1">
      <alignment horizontal="center" vertical="center" wrapText="1"/>
    </xf>
    <xf numFmtId="2" fontId="43" fillId="5" borderId="46" xfId="0" applyNumberFormat="1" applyFont="1" applyFill="1" applyBorder="1" applyAlignment="1">
      <alignment horizontal="center" vertical="center"/>
    </xf>
    <xf numFmtId="2" fontId="43" fillId="5" borderId="72" xfId="0" applyNumberFormat="1" applyFont="1" applyFill="1" applyBorder="1" applyAlignment="1">
      <alignment horizontal="center" vertical="center"/>
    </xf>
    <xf numFmtId="0" fontId="43" fillId="5" borderId="69" xfId="0" applyFont="1" applyFill="1" applyBorder="1" applyAlignment="1">
      <alignment horizontal="center" vertical="center"/>
    </xf>
    <xf numFmtId="0" fontId="43" fillId="5" borderId="56" xfId="0" applyFont="1" applyFill="1" applyBorder="1" applyAlignment="1">
      <alignment horizontal="center" vertical="center"/>
    </xf>
    <xf numFmtId="0" fontId="43" fillId="5" borderId="56" xfId="0" applyFont="1" applyFill="1" applyBorder="1" applyAlignment="1">
      <alignment horizontal="center" vertical="center" wrapText="1"/>
    </xf>
    <xf numFmtId="0" fontId="43" fillId="5" borderId="70" xfId="0" applyFont="1" applyFill="1" applyBorder="1" applyAlignment="1">
      <alignment horizontal="center" vertical="center"/>
    </xf>
    <xf numFmtId="0" fontId="43" fillId="5" borderId="79" xfId="0" applyFont="1" applyFill="1" applyBorder="1" applyAlignment="1">
      <alignment horizontal="center" vertical="center"/>
    </xf>
    <xf numFmtId="0" fontId="43" fillId="5" borderId="79" xfId="0" applyFont="1" applyFill="1" applyBorder="1" applyAlignment="1">
      <alignment horizontal="center" vertical="center" wrapText="1"/>
    </xf>
    <xf numFmtId="0" fontId="59" fillId="3" borderId="74" xfId="0" applyFont="1" applyFill="1" applyBorder="1" applyAlignment="1">
      <alignment horizontal="center" vertical="center"/>
    </xf>
    <xf numFmtId="0" fontId="43" fillId="3" borderId="75" xfId="0" applyFont="1" applyFill="1" applyBorder="1" applyAlignment="1">
      <alignment horizontal="center" vertical="center"/>
    </xf>
    <xf numFmtId="2" fontId="43" fillId="3" borderId="76" xfId="0" applyNumberFormat="1" applyFont="1" applyFill="1" applyBorder="1" applyAlignment="1">
      <alignment horizontal="center" vertical="center"/>
    </xf>
    <xf numFmtId="0" fontId="43" fillId="5" borderId="66" xfId="0" applyFont="1" applyFill="1" applyBorder="1" applyAlignment="1">
      <alignment horizontal="center" vertical="center"/>
    </xf>
    <xf numFmtId="0" fontId="43" fillId="5" borderId="67" xfId="0" applyFont="1" applyFill="1" applyBorder="1" applyAlignment="1">
      <alignment horizontal="center" vertical="center"/>
    </xf>
    <xf numFmtId="0" fontId="43" fillId="5" borderId="67" xfId="0" applyFont="1" applyFill="1" applyBorder="1" applyAlignment="1">
      <alignment horizontal="center" vertical="center" wrapText="1"/>
    </xf>
    <xf numFmtId="2" fontId="43" fillId="5" borderId="68" xfId="0" applyNumberFormat="1" applyFont="1" applyFill="1" applyBorder="1" applyAlignment="1">
      <alignment horizontal="center" vertical="center"/>
    </xf>
    <xf numFmtId="2" fontId="43" fillId="5" borderId="57" xfId="0" applyNumberFormat="1" applyFont="1" applyFill="1" applyBorder="1" applyAlignment="1">
      <alignment horizontal="center" vertical="center"/>
    </xf>
    <xf numFmtId="2" fontId="43" fillId="5" borderId="81" xfId="0" applyNumberFormat="1" applyFont="1" applyFill="1" applyBorder="1" applyAlignment="1">
      <alignment horizontal="center" vertical="center"/>
    </xf>
    <xf numFmtId="0" fontId="43" fillId="3" borderId="88" xfId="0" applyFont="1" applyFill="1" applyBorder="1" applyAlignment="1">
      <alignment horizontal="center" vertical="center"/>
    </xf>
    <xf numFmtId="0" fontId="43" fillId="3" borderId="55" xfId="0" applyFont="1" applyFill="1" applyBorder="1" applyAlignment="1">
      <alignment horizontal="center" vertical="center"/>
    </xf>
    <xf numFmtId="0" fontId="43" fillId="3" borderId="89" xfId="0" applyFont="1" applyFill="1" applyBorder="1" applyAlignment="1">
      <alignment horizontal="center" vertical="center"/>
    </xf>
    <xf numFmtId="0" fontId="43" fillId="5" borderId="71" xfId="0" applyFont="1" applyFill="1" applyBorder="1" applyAlignment="1">
      <alignment horizontal="center" vertical="center"/>
    </xf>
    <xf numFmtId="0" fontId="43" fillId="5" borderId="71" xfId="0" applyFont="1" applyFill="1" applyBorder="1" applyAlignment="1">
      <alignment horizontal="center" vertical="center" wrapText="1"/>
    </xf>
    <xf numFmtId="0" fontId="43" fillId="3" borderId="7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textRotation="90" wrapText="1"/>
    </xf>
    <xf numFmtId="0" fontId="43" fillId="5" borderId="5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22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indent="1"/>
    </xf>
    <xf numFmtId="0" fontId="30" fillId="0" borderId="5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 indent="1"/>
    </xf>
    <xf numFmtId="0" fontId="30" fillId="0" borderId="11" xfId="0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2" fillId="5" borderId="2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60" fillId="0" borderId="0" xfId="0" applyFont="1"/>
    <xf numFmtId="0" fontId="61" fillId="0" borderId="22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top"/>
    </xf>
    <xf numFmtId="0" fontId="64" fillId="6" borderId="0" xfId="0" applyFont="1" applyFill="1" applyAlignment="1">
      <alignment vertical="center"/>
    </xf>
    <xf numFmtId="0" fontId="60" fillId="2" borderId="0" xfId="0" applyFont="1" applyFill="1"/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6" fillId="0" borderId="0" xfId="0" applyFont="1"/>
    <xf numFmtId="0" fontId="43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justify" vertical="center" wrapText="1"/>
    </xf>
    <xf numFmtId="0" fontId="43" fillId="0" borderId="11" xfId="0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3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vertical="center" wrapText="1"/>
    </xf>
    <xf numFmtId="0" fontId="6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8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right" vertical="center"/>
    </xf>
    <xf numFmtId="0" fontId="69" fillId="0" borderId="1" xfId="0" applyFont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/>
    </xf>
    <xf numFmtId="0" fontId="43" fillId="3" borderId="1" xfId="0" applyFont="1" applyFill="1" applyBorder="1" applyAlignment="1">
      <alignment vertical="center"/>
    </xf>
    <xf numFmtId="0" fontId="66" fillId="3" borderId="1" xfId="0" applyFont="1" applyFill="1" applyBorder="1" applyAlignment="1">
      <alignment vertical="center"/>
    </xf>
    <xf numFmtId="0" fontId="70" fillId="3" borderId="1" xfId="0" applyFont="1" applyFill="1" applyBorder="1" applyAlignment="1">
      <alignment horizontal="right" vertical="center"/>
    </xf>
    <xf numFmtId="0" fontId="70" fillId="0" borderId="1" xfId="0" applyFont="1" applyBorder="1" applyAlignment="1">
      <alignment horizontal="right" vertical="center"/>
    </xf>
    <xf numFmtId="0" fontId="48" fillId="4" borderId="1" xfId="0" applyFont="1" applyFill="1" applyBorder="1" applyAlignment="1">
      <alignment horizontal="right" vertical="center"/>
    </xf>
    <xf numFmtId="0" fontId="66" fillId="0" borderId="0" xfId="0" applyFont="1" applyAlignment="1">
      <alignment horizontal="center"/>
    </xf>
    <xf numFmtId="0" fontId="6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8" fillId="2" borderId="1" xfId="0" applyFont="1" applyFill="1" applyBorder="1" applyAlignment="1">
      <alignment horizontal="right" vertical="center"/>
    </xf>
    <xf numFmtId="0" fontId="44" fillId="3" borderId="5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0" fontId="19" fillId="2" borderId="0" xfId="0" applyFont="1" applyFill="1"/>
    <xf numFmtId="0" fontId="6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right" vertical="center"/>
    </xf>
    <xf numFmtId="0" fontId="65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2" fillId="3" borderId="1" xfId="0" applyFont="1" applyFill="1" applyBorder="1" applyAlignment="1">
      <alignment vertical="center"/>
    </xf>
    <xf numFmtId="0" fontId="74" fillId="0" borderId="0" xfId="0" applyFont="1"/>
    <xf numFmtId="0" fontId="60" fillId="7" borderId="0" xfId="0" applyFont="1" applyFill="1"/>
    <xf numFmtId="0" fontId="60" fillId="8" borderId="0" xfId="0" applyFont="1" applyFill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6" fillId="0" borderId="1" xfId="0" applyNumberFormat="1" applyFont="1" applyBorder="1" applyAlignment="1">
      <alignment vertical="center"/>
    </xf>
    <xf numFmtId="0" fontId="77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8" fillId="0" borderId="0" xfId="0" applyFont="1"/>
    <xf numFmtId="0" fontId="77" fillId="3" borderId="1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6" fillId="6" borderId="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7" fillId="3" borderId="5" xfId="0" applyFont="1" applyFill="1" applyBorder="1" applyAlignment="1">
      <alignment horizontal="center" vertical="center"/>
    </xf>
    <xf numFmtId="2" fontId="77" fillId="3" borderId="5" xfId="0" applyNumberFormat="1" applyFont="1" applyFill="1" applyBorder="1" applyAlignment="1">
      <alignment horizontal="center" vertical="center"/>
    </xf>
    <xf numFmtId="0" fontId="79" fillId="3" borderId="5" xfId="0" applyFont="1" applyFill="1" applyBorder="1" applyAlignment="1">
      <alignment horizontal="center" vertical="top"/>
    </xf>
    <xf numFmtId="2" fontId="79" fillId="3" borderId="5" xfId="0" applyNumberFormat="1" applyFont="1" applyFill="1" applyBorder="1" applyAlignment="1">
      <alignment horizontal="center" vertical="top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top"/>
    </xf>
    <xf numFmtId="2" fontId="62" fillId="0" borderId="1" xfId="0" applyNumberFormat="1" applyFont="1" applyBorder="1" applyAlignment="1">
      <alignment horizontal="center" vertical="center"/>
    </xf>
    <xf numFmtId="0" fontId="65" fillId="0" borderId="2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7" fillId="3" borderId="5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77" fillId="3" borderId="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7" fillId="4" borderId="5" xfId="0" applyFont="1" applyFill="1" applyBorder="1" applyAlignment="1">
      <alignment horizontal="center" vertical="center"/>
    </xf>
    <xf numFmtId="0" fontId="80" fillId="4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7" fillId="3" borderId="1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6" fillId="0" borderId="61" xfId="0" applyFont="1" applyBorder="1" applyAlignment="1">
      <alignment horizontal="center" vertical="center"/>
    </xf>
    <xf numFmtId="0" fontId="77" fillId="3" borderId="1" xfId="0" applyNumberFormat="1" applyFont="1" applyFill="1" applyBorder="1" applyAlignment="1">
      <alignment horizontal="center" vertical="center"/>
    </xf>
    <xf numFmtId="0" fontId="77" fillId="3" borderId="6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justify" vertical="center" wrapText="1"/>
    </xf>
    <xf numFmtId="0" fontId="7" fillId="0" borderId="94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2" fontId="77" fillId="3" borderId="1" xfId="0" applyNumberFormat="1" applyFont="1" applyFill="1" applyBorder="1" applyAlignment="1">
      <alignment horizontal="right" vertical="center"/>
    </xf>
    <xf numFmtId="2" fontId="77" fillId="3" borderId="1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80" fillId="3" borderId="1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3" fillId="3" borderId="1" xfId="0" applyFont="1" applyFill="1" applyBorder="1" applyAlignment="1">
      <alignment horizontal="center" vertical="center"/>
    </xf>
    <xf numFmtId="0" fontId="84" fillId="5" borderId="5" xfId="0" applyFont="1" applyFill="1" applyBorder="1" applyAlignment="1">
      <alignment horizontal="center" vertical="center" wrapText="1"/>
    </xf>
    <xf numFmtId="0" fontId="84" fillId="5" borderId="1" xfId="0" applyFont="1" applyFill="1" applyBorder="1" applyAlignment="1">
      <alignment horizontal="center" vertical="center" wrapText="1"/>
    </xf>
    <xf numFmtId="0" fontId="84" fillId="5" borderId="1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 indent="1"/>
    </xf>
    <xf numFmtId="0" fontId="48" fillId="5" borderId="56" xfId="0" applyFont="1" applyFill="1" applyBorder="1" applyAlignment="1">
      <alignment horizontal="center" vertical="center"/>
    </xf>
    <xf numFmtId="0" fontId="48" fillId="5" borderId="56" xfId="0" applyFont="1" applyFill="1" applyBorder="1" applyAlignment="1">
      <alignment horizontal="center" vertical="center" wrapText="1"/>
    </xf>
    <xf numFmtId="2" fontId="48" fillId="5" borderId="57" xfId="0" applyNumberFormat="1" applyFont="1" applyFill="1" applyBorder="1" applyAlignment="1">
      <alignment horizontal="center" vertical="center"/>
    </xf>
    <xf numFmtId="0" fontId="48" fillId="5" borderId="71" xfId="0" applyFont="1" applyFill="1" applyBorder="1" applyAlignment="1">
      <alignment horizontal="center" vertical="center"/>
    </xf>
    <xf numFmtId="0" fontId="48" fillId="5" borderId="71" xfId="0" applyFont="1" applyFill="1" applyBorder="1" applyAlignment="1">
      <alignment horizontal="center" vertical="center" wrapText="1"/>
    </xf>
    <xf numFmtId="2" fontId="48" fillId="5" borderId="72" xfId="0" applyNumberFormat="1" applyFont="1" applyFill="1" applyBorder="1" applyAlignment="1">
      <alignment horizontal="center" vertical="center"/>
    </xf>
    <xf numFmtId="0" fontId="48" fillId="3" borderId="75" xfId="0" applyFont="1" applyFill="1" applyBorder="1" applyAlignment="1">
      <alignment horizontal="center" vertical="center"/>
    </xf>
    <xf numFmtId="2" fontId="48" fillId="3" borderId="76" xfId="0" applyNumberFormat="1" applyFont="1" applyFill="1" applyBorder="1" applyAlignment="1">
      <alignment horizontal="center" vertical="center"/>
    </xf>
    <xf numFmtId="0" fontId="48" fillId="5" borderId="78" xfId="0" applyFont="1" applyFill="1" applyBorder="1" applyAlignment="1">
      <alignment horizontal="center" vertical="center"/>
    </xf>
    <xf numFmtId="0" fontId="48" fillId="5" borderId="78" xfId="0" applyFont="1" applyFill="1" applyBorder="1" applyAlignment="1">
      <alignment horizontal="center" vertical="center" wrapText="1"/>
    </xf>
    <xf numFmtId="0" fontId="48" fillId="5" borderId="67" xfId="0" applyFont="1" applyFill="1" applyBorder="1" applyAlignment="1">
      <alignment horizontal="center" vertical="center"/>
    </xf>
    <xf numFmtId="0" fontId="48" fillId="5" borderId="67" xfId="0" applyFont="1" applyFill="1" applyBorder="1" applyAlignment="1">
      <alignment horizontal="center" vertical="center" wrapText="1"/>
    </xf>
    <xf numFmtId="2" fontId="48" fillId="5" borderId="68" xfId="0" applyNumberFormat="1" applyFont="1" applyFill="1" applyBorder="1" applyAlignment="1">
      <alignment horizontal="center" vertical="center"/>
    </xf>
    <xf numFmtId="0" fontId="48" fillId="5" borderId="79" xfId="0" applyFont="1" applyFill="1" applyBorder="1" applyAlignment="1">
      <alignment horizontal="center" vertical="center"/>
    </xf>
    <xf numFmtId="0" fontId="48" fillId="5" borderId="79" xfId="0" applyFont="1" applyFill="1" applyBorder="1" applyAlignment="1">
      <alignment horizontal="center" vertical="center" wrapText="1"/>
    </xf>
    <xf numFmtId="0" fontId="50" fillId="3" borderId="75" xfId="0" applyFont="1" applyFill="1" applyBorder="1" applyAlignment="1">
      <alignment horizontal="center" vertical="center"/>
    </xf>
    <xf numFmtId="2" fontId="50" fillId="3" borderId="76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vertical="center"/>
    </xf>
    <xf numFmtId="0" fontId="50" fillId="3" borderId="67" xfId="0" applyFont="1" applyFill="1" applyBorder="1" applyAlignment="1">
      <alignment horizontal="center" vertical="center"/>
    </xf>
    <xf numFmtId="2" fontId="50" fillId="3" borderId="68" xfId="0" applyNumberFormat="1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/>
    </xf>
    <xf numFmtId="2" fontId="50" fillId="3" borderId="57" xfId="0" applyNumberFormat="1" applyFont="1" applyFill="1" applyBorder="1" applyAlignment="1">
      <alignment horizontal="center" vertical="center"/>
    </xf>
    <xf numFmtId="0" fontId="50" fillId="3" borderId="90" xfId="0" applyFont="1" applyFill="1" applyBorder="1" applyAlignment="1">
      <alignment horizontal="center" vertical="center"/>
    </xf>
    <xf numFmtId="2" fontId="50" fillId="3" borderId="91" xfId="0" applyNumberFormat="1" applyFont="1" applyFill="1" applyBorder="1" applyAlignment="1">
      <alignment horizontal="center" vertical="center"/>
    </xf>
    <xf numFmtId="0" fontId="81" fillId="5" borderId="0" xfId="0" applyFont="1" applyFill="1" applyAlignment="1" applyProtection="1">
      <alignment horizontal="center" vertical="center" wrapText="1"/>
      <protection locked="0"/>
    </xf>
    <xf numFmtId="0" fontId="39" fillId="5" borderId="0" xfId="0" applyFont="1" applyFill="1" applyAlignment="1">
      <alignment horizontal="center" vertical="center"/>
    </xf>
    <xf numFmtId="0" fontId="48" fillId="5" borderId="66" xfId="0" applyFont="1" applyFill="1" applyBorder="1" applyAlignment="1">
      <alignment horizontal="center" vertical="center"/>
    </xf>
    <xf numFmtId="0" fontId="48" fillId="5" borderId="45" xfId="0" applyFont="1" applyFill="1" applyBorder="1" applyAlignment="1">
      <alignment horizontal="center" vertical="center"/>
    </xf>
    <xf numFmtId="0" fontId="48" fillId="5" borderId="69" xfId="0" applyFont="1" applyFill="1" applyBorder="1" applyAlignment="1">
      <alignment horizontal="center" vertical="center"/>
    </xf>
    <xf numFmtId="0" fontId="48" fillId="5" borderId="70" xfId="0" applyFont="1" applyFill="1" applyBorder="1" applyAlignment="1">
      <alignment horizontal="center" vertical="center"/>
    </xf>
    <xf numFmtId="0" fontId="85" fillId="3" borderId="74" xfId="0" applyFont="1" applyFill="1" applyBorder="1" applyAlignment="1">
      <alignment horizontal="center" vertical="center"/>
    </xf>
    <xf numFmtId="2" fontId="48" fillId="5" borderId="87" xfId="0" applyNumberFormat="1" applyFont="1" applyFill="1" applyBorder="1" applyAlignment="1">
      <alignment horizontal="center" vertical="center"/>
    </xf>
    <xf numFmtId="2" fontId="48" fillId="5" borderId="46" xfId="0" applyNumberFormat="1" applyFont="1" applyFill="1" applyBorder="1" applyAlignment="1">
      <alignment horizontal="center" vertical="center"/>
    </xf>
    <xf numFmtId="2" fontId="48" fillId="5" borderId="81" xfId="0" applyNumberFormat="1" applyFont="1" applyFill="1" applyBorder="1" applyAlignment="1">
      <alignment horizontal="center" vertical="center"/>
    </xf>
    <xf numFmtId="0" fontId="65" fillId="0" borderId="5" xfId="0" applyFont="1" applyBorder="1" applyAlignment="1">
      <alignment horizontal="right" vertical="center"/>
    </xf>
    <xf numFmtId="0" fontId="72" fillId="0" borderId="5" xfId="0" applyFont="1" applyBorder="1" applyAlignment="1">
      <alignment horizontal="right" vertical="center"/>
    </xf>
    <xf numFmtId="0" fontId="65" fillId="2" borderId="1" xfId="0" applyFont="1" applyFill="1" applyBorder="1" applyAlignment="1">
      <alignment horizontal="right" vertical="center"/>
    </xf>
    <xf numFmtId="0" fontId="72" fillId="2" borderId="1" xfId="0" applyFont="1" applyFill="1" applyBorder="1" applyAlignment="1">
      <alignment horizontal="right" vertical="center"/>
    </xf>
    <xf numFmtId="0" fontId="65" fillId="3" borderId="1" xfId="0" applyFont="1" applyFill="1" applyBorder="1" applyAlignment="1">
      <alignment vertical="top"/>
    </xf>
    <xf numFmtId="0" fontId="11" fillId="0" borderId="22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2" fillId="0" borderId="0" xfId="0" applyFont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6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right" vertical="center"/>
    </xf>
    <xf numFmtId="0" fontId="6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86" fillId="3" borderId="1" xfId="0" applyFont="1" applyFill="1" applyBorder="1" applyAlignment="1">
      <alignment vertical="center"/>
    </xf>
    <xf numFmtId="2" fontId="86" fillId="3" borderId="1" xfId="0" applyNumberFormat="1" applyFont="1" applyFill="1" applyBorder="1" applyAlignment="1">
      <alignment vertical="center"/>
    </xf>
    <xf numFmtId="0" fontId="73" fillId="0" borderId="1" xfId="0" applyFont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/>
    </xf>
    <xf numFmtId="0" fontId="8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/>
    </xf>
    <xf numFmtId="0" fontId="88" fillId="3" borderId="1" xfId="0" applyFont="1" applyFill="1" applyBorder="1" applyAlignment="1">
      <alignment horizontal="center" vertical="center"/>
    </xf>
    <xf numFmtId="0" fontId="89" fillId="3" borderId="1" xfId="0" applyFont="1" applyFill="1" applyBorder="1" applyAlignment="1">
      <alignment horizontal="center" vertical="center"/>
    </xf>
    <xf numFmtId="2" fontId="7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7" fillId="3" borderId="2" xfId="0" applyFont="1" applyFill="1" applyBorder="1" applyAlignment="1">
      <alignment horizontal="right" vertical="center"/>
    </xf>
    <xf numFmtId="0" fontId="59" fillId="5" borderId="5" xfId="0" applyFont="1" applyFill="1" applyBorder="1" applyAlignment="1">
      <alignment horizontal="left" vertical="center" wrapText="1"/>
    </xf>
    <xf numFmtId="0" fontId="59" fillId="5" borderId="1" xfId="0" applyFont="1" applyFill="1" applyBorder="1" applyAlignment="1">
      <alignment horizontal="left" vertical="center" wrapText="1"/>
    </xf>
    <xf numFmtId="0" fontId="59" fillId="5" borderId="1" xfId="0" applyFont="1" applyFill="1" applyBorder="1" applyAlignment="1">
      <alignment horizontal="left" vertical="center"/>
    </xf>
    <xf numFmtId="1" fontId="90" fillId="3" borderId="1" xfId="0" applyNumberFormat="1" applyFont="1" applyFill="1" applyBorder="1" applyAlignment="1">
      <alignment horizontal="center" vertical="center"/>
    </xf>
    <xf numFmtId="0" fontId="91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164" fontId="60" fillId="2" borderId="0" xfId="0" applyNumberFormat="1" applyFont="1" applyFill="1"/>
    <xf numFmtId="0" fontId="11" fillId="2" borderId="1" xfId="0" applyFont="1" applyFill="1" applyBorder="1" applyAlignment="1">
      <alignment horizontal="right" vertical="center"/>
    </xf>
    <xf numFmtId="164" fontId="74" fillId="2" borderId="0" xfId="0" applyNumberFormat="1" applyFont="1" applyFill="1"/>
    <xf numFmtId="0" fontId="74" fillId="2" borderId="0" xfId="0" applyFont="1" applyFill="1"/>
    <xf numFmtId="0" fontId="65" fillId="2" borderId="0" xfId="0" applyFont="1" applyFill="1" applyBorder="1" applyAlignment="1">
      <alignment vertical="top"/>
    </xf>
    <xf numFmtId="0" fontId="40" fillId="0" borderId="31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2" fontId="40" fillId="0" borderId="14" xfId="0" applyNumberFormat="1" applyFont="1" applyFill="1" applyBorder="1" applyAlignment="1">
      <alignment horizontal="center" vertical="center" wrapText="1"/>
    </xf>
    <xf numFmtId="164" fontId="40" fillId="0" borderId="14" xfId="0" applyNumberFormat="1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2" fontId="40" fillId="0" borderId="13" xfId="0" applyNumberFormat="1" applyFont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164" fontId="40" fillId="0" borderId="15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164" fontId="40" fillId="2" borderId="13" xfId="0" applyNumberFormat="1" applyFont="1" applyFill="1" applyBorder="1" applyAlignment="1">
      <alignment horizontal="center" vertical="center" wrapText="1"/>
    </xf>
    <xf numFmtId="2" fontId="40" fillId="2" borderId="1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77" fillId="3" borderId="1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164" fontId="79" fillId="3" borderId="5" xfId="0" applyNumberFormat="1" applyFont="1" applyFill="1" applyBorder="1" applyAlignment="1">
      <alignment horizontal="center" vertical="top"/>
    </xf>
    <xf numFmtId="2" fontId="6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/>
    </xf>
    <xf numFmtId="2" fontId="77" fillId="4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4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63" fillId="6" borderId="0" xfId="0" applyFont="1" applyFill="1" applyAlignment="1">
      <alignment vertical="center"/>
    </xf>
    <xf numFmtId="0" fontId="11" fillId="0" borderId="0" xfId="0" applyFont="1" applyBorder="1" applyAlignment="1">
      <alignment horizontal="center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/>
    </xf>
    <xf numFmtId="0" fontId="79" fillId="3" borderId="5" xfId="0" applyFont="1" applyFill="1" applyBorder="1" applyAlignment="1">
      <alignment horizontal="center" vertical="center"/>
    </xf>
    <xf numFmtId="0" fontId="63" fillId="6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27" fillId="5" borderId="0" xfId="0" applyFont="1" applyFill="1" applyAlignment="1" applyProtection="1">
      <alignment horizontal="center" vertical="center"/>
      <protection locked="0"/>
    </xf>
    <xf numFmtId="0" fontId="21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77" fillId="3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21" fillId="5" borderId="0" xfId="0" applyFont="1" applyFill="1" applyBorder="1" applyAlignment="1">
      <alignment horizontal="right" vertical="center" wrapText="1"/>
    </xf>
    <xf numFmtId="0" fontId="77" fillId="3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77" fillId="4" borderId="17" xfId="0" applyFont="1" applyFill="1" applyBorder="1" applyAlignment="1">
      <alignment horizontal="center" vertical="center"/>
    </xf>
    <xf numFmtId="0" fontId="77" fillId="4" borderId="19" xfId="0" applyFont="1" applyFill="1" applyBorder="1" applyAlignment="1">
      <alignment horizontal="center" vertical="center"/>
    </xf>
    <xf numFmtId="0" fontId="81" fillId="5" borderId="0" xfId="0" applyFont="1" applyFill="1" applyAlignment="1" applyProtection="1">
      <alignment horizontal="center" vertical="center" wrapText="1"/>
      <protection locked="0"/>
    </xf>
    <xf numFmtId="0" fontId="39" fillId="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77" fillId="3" borderId="1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5" fillId="4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35" fillId="3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83" fillId="3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25" fillId="0" borderId="6" xfId="0" applyFont="1" applyBorder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36" fillId="0" borderId="0" xfId="0" applyFont="1" applyAlignment="1">
      <alignment vertical="center" wrapText="1"/>
    </xf>
    <xf numFmtId="0" fontId="48" fillId="5" borderId="80" xfId="0" applyFont="1" applyFill="1" applyBorder="1" applyAlignment="1">
      <alignment horizontal="center" vertical="center"/>
    </xf>
    <xf numFmtId="0" fontId="48" fillId="5" borderId="79" xfId="0" applyFont="1" applyFill="1" applyBorder="1" applyAlignment="1">
      <alignment horizontal="center" vertical="center"/>
    </xf>
    <xf numFmtId="0" fontId="48" fillId="5" borderId="46" xfId="0" applyFont="1" applyFill="1" applyBorder="1" applyAlignment="1">
      <alignment horizontal="center" vertical="center"/>
    </xf>
    <xf numFmtId="0" fontId="43" fillId="5" borderId="54" xfId="0" applyFont="1" applyFill="1" applyBorder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3" borderId="73" xfId="0" applyFont="1" applyFill="1" applyBorder="1" applyAlignment="1">
      <alignment horizontal="center" vertical="center" wrapText="1"/>
    </xf>
    <xf numFmtId="0" fontId="48" fillId="5" borderId="77" xfId="0" applyFont="1" applyFill="1" applyBorder="1" applyAlignment="1">
      <alignment horizontal="center" vertical="center"/>
    </xf>
    <xf numFmtId="0" fontId="48" fillId="5" borderId="75" xfId="0" applyFont="1" applyFill="1" applyBorder="1" applyAlignment="1">
      <alignment horizontal="center" vertical="center"/>
    </xf>
    <xf numFmtId="0" fontId="48" fillId="5" borderId="76" xfId="0" applyFont="1" applyFill="1" applyBorder="1" applyAlignment="1">
      <alignment horizontal="center" vertical="center"/>
    </xf>
    <xf numFmtId="0" fontId="48" fillId="5" borderId="82" xfId="0" applyFont="1" applyFill="1" applyBorder="1" applyAlignment="1">
      <alignment horizontal="center" vertical="center"/>
    </xf>
    <xf numFmtId="0" fontId="48" fillId="5" borderId="83" xfId="0" applyFont="1" applyFill="1" applyBorder="1" applyAlignment="1">
      <alignment horizontal="center" vertical="center"/>
    </xf>
    <xf numFmtId="0" fontId="48" fillId="5" borderId="84" xfId="0" applyFont="1" applyFill="1" applyBorder="1" applyAlignment="1">
      <alignment horizontal="center" vertical="center"/>
    </xf>
    <xf numFmtId="0" fontId="43" fillId="5" borderId="77" xfId="0" applyFont="1" applyFill="1" applyBorder="1" applyAlignment="1">
      <alignment horizontal="left" vertical="center"/>
    </xf>
    <xf numFmtId="0" fontId="43" fillId="5" borderId="75" xfId="0" applyFont="1" applyFill="1" applyBorder="1" applyAlignment="1">
      <alignment horizontal="left" vertical="center"/>
    </xf>
    <xf numFmtId="0" fontId="43" fillId="5" borderId="76" xfId="0" applyFont="1" applyFill="1" applyBorder="1" applyAlignment="1">
      <alignment horizontal="left" vertical="center"/>
    </xf>
    <xf numFmtId="0" fontId="39" fillId="5" borderId="0" xfId="0" applyFont="1" applyFill="1" applyAlignment="1">
      <alignment horizontal="center" vertical="center"/>
    </xf>
    <xf numFmtId="0" fontId="43" fillId="5" borderId="8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0" fontId="48" fillId="5" borderId="43" xfId="0" applyFont="1" applyFill="1" applyBorder="1" applyAlignment="1">
      <alignment horizontal="center" vertical="center" wrapText="1"/>
    </xf>
    <xf numFmtId="0" fontId="48" fillId="5" borderId="47" xfId="0" applyFont="1" applyFill="1" applyBorder="1" applyAlignment="1">
      <alignment horizontal="center" vertical="center" wrapText="1"/>
    </xf>
    <xf numFmtId="0" fontId="48" fillId="5" borderId="62" xfId="0" applyFont="1" applyFill="1" applyBorder="1" applyAlignment="1">
      <alignment horizontal="center" vertical="center" wrapText="1"/>
    </xf>
    <xf numFmtId="0" fontId="48" fillId="0" borderId="48" xfId="0" applyFont="1" applyBorder="1" applyAlignment="1">
      <alignment vertical="center"/>
    </xf>
    <xf numFmtId="0" fontId="48" fillId="5" borderId="44" xfId="0" applyFont="1" applyFill="1" applyBorder="1" applyAlignment="1">
      <alignment horizontal="center" vertical="center" wrapText="1"/>
    </xf>
    <xf numFmtId="0" fontId="48" fillId="0" borderId="49" xfId="0" applyFont="1" applyBorder="1" applyAlignment="1">
      <alignment vertical="center"/>
    </xf>
    <xf numFmtId="0" fontId="48" fillId="5" borderId="63" xfId="0" applyFont="1" applyFill="1" applyBorder="1" applyAlignment="1">
      <alignment horizontal="center" vertical="center" wrapText="1"/>
    </xf>
    <xf numFmtId="0" fontId="48" fillId="5" borderId="64" xfId="0" applyFont="1" applyFill="1" applyBorder="1" applyAlignment="1">
      <alignment horizontal="center" vertical="center" wrapText="1"/>
    </xf>
    <xf numFmtId="0" fontId="48" fillId="5" borderId="65" xfId="0" applyFont="1" applyFill="1" applyBorder="1" applyAlignment="1">
      <alignment horizontal="center" vertical="center" wrapText="1"/>
    </xf>
    <xf numFmtId="0" fontId="43" fillId="5" borderId="77" xfId="0" applyFont="1" applyFill="1" applyBorder="1" applyAlignment="1">
      <alignment horizontal="center" vertical="center"/>
    </xf>
    <xf numFmtId="0" fontId="43" fillId="5" borderId="75" xfId="0" applyFont="1" applyFill="1" applyBorder="1" applyAlignment="1">
      <alignment horizontal="center" vertical="center"/>
    </xf>
    <xf numFmtId="0" fontId="43" fillId="5" borderId="76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48" fillId="5" borderId="85" xfId="0" applyFont="1" applyFill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86" xfId="0" applyFont="1" applyBorder="1" applyAlignment="1">
      <alignment horizontal="center" vertical="center" wrapText="1"/>
    </xf>
    <xf numFmtId="0" fontId="48" fillId="5" borderId="54" xfId="0" applyFont="1" applyFill="1" applyBorder="1" applyAlignment="1">
      <alignment horizontal="center" vertical="center" wrapText="1"/>
    </xf>
    <xf numFmtId="0" fontId="48" fillId="5" borderId="12" xfId="0" applyFont="1" applyFill="1" applyBorder="1" applyAlignment="1">
      <alignment horizontal="center" vertical="center" wrapText="1"/>
    </xf>
    <xf numFmtId="0" fontId="48" fillId="3" borderId="73" xfId="0" applyFont="1" applyFill="1" applyBorder="1" applyAlignment="1">
      <alignment horizontal="center" vertical="center" wrapText="1"/>
    </xf>
    <xf numFmtId="0" fontId="43" fillId="3" borderId="54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5" borderId="43" xfId="0" applyFont="1" applyFill="1" applyBorder="1" applyAlignment="1">
      <alignment horizontal="center" vertical="center" wrapText="1"/>
    </xf>
    <xf numFmtId="0" fontId="43" fillId="5" borderId="47" xfId="0" applyFont="1" applyFill="1" applyBorder="1" applyAlignment="1">
      <alignment horizontal="center" vertical="center" wrapText="1"/>
    </xf>
    <xf numFmtId="0" fontId="43" fillId="5" borderId="62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vertical="center"/>
    </xf>
    <xf numFmtId="0" fontId="43" fillId="5" borderId="44" xfId="0" applyFont="1" applyFill="1" applyBorder="1" applyAlignment="1">
      <alignment horizontal="center" vertical="center" wrapText="1"/>
    </xf>
    <xf numFmtId="0" fontId="43" fillId="0" borderId="49" xfId="0" applyFont="1" applyBorder="1" applyAlignment="1">
      <alignment vertical="center"/>
    </xf>
    <xf numFmtId="0" fontId="75" fillId="3" borderId="1" xfId="0" applyFont="1" applyFill="1" applyBorder="1" applyAlignment="1">
      <alignment horizontal="center" vertical="center"/>
    </xf>
    <xf numFmtId="0" fontId="43" fillId="0" borderId="6" xfId="0" applyFont="1" applyBorder="1" applyAlignment="1">
      <alignment horizontal="center"/>
    </xf>
    <xf numFmtId="0" fontId="63" fillId="0" borderId="0" xfId="0" applyFont="1" applyAlignment="1">
      <alignment vertical="center"/>
    </xf>
    <xf numFmtId="0" fontId="65" fillId="3" borderId="1" xfId="0" applyFont="1" applyFill="1" applyBorder="1" applyAlignment="1">
      <alignment horizontal="center" vertical="center"/>
    </xf>
    <xf numFmtId="0" fontId="82" fillId="5" borderId="0" xfId="0" applyFont="1" applyFill="1" applyAlignment="1" applyProtection="1">
      <alignment horizontal="center" wrapText="1"/>
      <protection locked="0"/>
    </xf>
    <xf numFmtId="0" fontId="21" fillId="0" borderId="0" xfId="0" applyFont="1"/>
    <xf numFmtId="0" fontId="9" fillId="0" borderId="6" xfId="0" applyFont="1" applyBorder="1" applyAlignment="1">
      <alignment horizontal="center"/>
    </xf>
    <xf numFmtId="0" fontId="21" fillId="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7" fillId="3" borderId="1" xfId="0" applyFont="1" applyFill="1" applyBorder="1" applyAlignment="1">
      <alignment horizontal="center" vertical="center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7" fillId="3" borderId="2" xfId="0" applyFont="1" applyFill="1" applyBorder="1" applyAlignment="1">
      <alignment horizontal="center" vertical="center"/>
    </xf>
    <xf numFmtId="0" fontId="77" fillId="3" borderId="3" xfId="0" applyFont="1" applyFill="1" applyBorder="1" applyAlignment="1">
      <alignment horizontal="center" vertical="center"/>
    </xf>
    <xf numFmtId="0" fontId="77" fillId="3" borderId="4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66" fillId="3" borderId="1" xfId="0" applyFont="1" applyFill="1" applyBorder="1" applyAlignment="1">
      <alignment horizontal="left" vertical="center" indent="15"/>
    </xf>
    <xf numFmtId="0" fontId="71" fillId="4" borderId="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4" fillId="3" borderId="5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39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/>
    </xf>
    <xf numFmtId="0" fontId="38" fillId="3" borderId="6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8" fillId="5" borderId="0" xfId="0" applyFont="1" applyFill="1" applyAlignment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9" fillId="5" borderId="5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2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 textRotation="90" wrapText="1"/>
    </xf>
    <xf numFmtId="0" fontId="22" fillId="0" borderId="22" xfId="0" applyFont="1" applyBorder="1" applyAlignment="1">
      <alignment horizontal="justify" vertical="justify" textRotation="90" wrapText="1"/>
    </xf>
    <xf numFmtId="0" fontId="22" fillId="0" borderId="16" xfId="0" applyFont="1" applyBorder="1" applyAlignment="1">
      <alignment horizontal="justify" vertical="justify" textRotation="90" wrapText="1"/>
    </xf>
    <xf numFmtId="0" fontId="22" fillId="0" borderId="10" xfId="0" applyFont="1" applyBorder="1" applyAlignment="1">
      <alignment horizontal="justify" vertical="justify" textRotation="90" wrapText="1"/>
    </xf>
    <xf numFmtId="0" fontId="22" fillId="0" borderId="3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 readingOrder="2"/>
    </xf>
    <xf numFmtId="0" fontId="26" fillId="0" borderId="16" xfId="0" applyFont="1" applyFill="1" applyBorder="1" applyAlignment="1">
      <alignment horizontal="center" vertical="center" wrapText="1" readingOrder="2"/>
    </xf>
    <xf numFmtId="0" fontId="26" fillId="0" borderId="10" xfId="0" applyFont="1" applyFill="1" applyBorder="1" applyAlignment="1">
      <alignment horizontal="center" vertical="center" wrapText="1" readingOrder="2"/>
    </xf>
    <xf numFmtId="0" fontId="22" fillId="5" borderId="22" xfId="0" applyFont="1" applyFill="1" applyBorder="1" applyAlignment="1">
      <alignment horizontal="center" vertical="center" textRotation="90" wrapText="1"/>
    </xf>
    <xf numFmtId="0" fontId="22" fillId="5" borderId="16" xfId="0" applyFont="1" applyFill="1" applyBorder="1" applyAlignment="1">
      <alignment horizontal="center" vertical="center" textRotation="90" wrapText="1"/>
    </xf>
    <xf numFmtId="0" fontId="22" fillId="5" borderId="10" xfId="0" applyFont="1" applyFill="1" applyBorder="1" applyAlignment="1">
      <alignment horizontal="center" vertical="center" textRotation="90" wrapText="1"/>
    </xf>
    <xf numFmtId="0" fontId="53" fillId="3" borderId="36" xfId="0" applyFont="1" applyFill="1" applyBorder="1" applyAlignment="1">
      <alignment horizontal="center" vertical="center"/>
    </xf>
    <xf numFmtId="0" fontId="53" fillId="3" borderId="2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left" vertical="center" wrapText="1"/>
    </xf>
    <xf numFmtId="0" fontId="57" fillId="5" borderId="0" xfId="0" applyFont="1" applyFill="1" applyBorder="1" applyAlignment="1">
      <alignment horizontal="center" vertical="center" wrapText="1"/>
    </xf>
    <xf numFmtId="0" fontId="48" fillId="5" borderId="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right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1" fontId="39" fillId="5" borderId="1" xfId="0" applyNumberFormat="1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wrapText="1"/>
    </xf>
    <xf numFmtId="1" fontId="39" fillId="5" borderId="5" xfId="0" applyNumberFormat="1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9" workbookViewId="0">
      <selection activeCell="A7" sqref="A7:K7"/>
    </sheetView>
  </sheetViews>
  <sheetFormatPr defaultRowHeight="18" x14ac:dyDescent="0.25"/>
  <cols>
    <col min="1" max="11" width="9.7109375" style="109" customWidth="1"/>
    <col min="12" max="13" width="12.5703125" style="28" customWidth="1"/>
    <col min="14" max="256" width="9.140625" style="27"/>
    <col min="257" max="267" width="12.7109375" style="27" customWidth="1"/>
    <col min="268" max="268" width="20.140625" style="27" customWidth="1"/>
    <col min="269" max="269" width="11.7109375" style="27" customWidth="1"/>
    <col min="270" max="512" width="9.140625" style="27"/>
    <col min="513" max="523" width="12.7109375" style="27" customWidth="1"/>
    <col min="524" max="524" width="20.140625" style="27" customWidth="1"/>
    <col min="525" max="525" width="11.7109375" style="27" customWidth="1"/>
    <col min="526" max="768" width="9.140625" style="27"/>
    <col min="769" max="779" width="12.7109375" style="27" customWidth="1"/>
    <col min="780" max="780" width="20.140625" style="27" customWidth="1"/>
    <col min="781" max="781" width="11.7109375" style="27" customWidth="1"/>
    <col min="782" max="1024" width="9.140625" style="27"/>
    <col min="1025" max="1035" width="12.7109375" style="27" customWidth="1"/>
    <col min="1036" max="1036" width="20.140625" style="27" customWidth="1"/>
    <col min="1037" max="1037" width="11.7109375" style="27" customWidth="1"/>
    <col min="1038" max="1280" width="9.140625" style="27"/>
    <col min="1281" max="1291" width="12.7109375" style="27" customWidth="1"/>
    <col min="1292" max="1292" width="20.140625" style="27" customWidth="1"/>
    <col min="1293" max="1293" width="11.7109375" style="27" customWidth="1"/>
    <col min="1294" max="1536" width="9.140625" style="27"/>
    <col min="1537" max="1547" width="12.7109375" style="27" customWidth="1"/>
    <col min="1548" max="1548" width="20.140625" style="27" customWidth="1"/>
    <col min="1549" max="1549" width="11.7109375" style="27" customWidth="1"/>
    <col min="1550" max="1792" width="9.140625" style="27"/>
    <col min="1793" max="1803" width="12.7109375" style="27" customWidth="1"/>
    <col min="1804" max="1804" width="20.140625" style="27" customWidth="1"/>
    <col min="1805" max="1805" width="11.7109375" style="27" customWidth="1"/>
    <col min="1806" max="2048" width="9.140625" style="27"/>
    <col min="2049" max="2059" width="12.7109375" style="27" customWidth="1"/>
    <col min="2060" max="2060" width="20.140625" style="27" customWidth="1"/>
    <col min="2061" max="2061" width="11.7109375" style="27" customWidth="1"/>
    <col min="2062" max="2304" width="9.140625" style="27"/>
    <col min="2305" max="2315" width="12.7109375" style="27" customWidth="1"/>
    <col min="2316" max="2316" width="20.140625" style="27" customWidth="1"/>
    <col min="2317" max="2317" width="11.7109375" style="27" customWidth="1"/>
    <col min="2318" max="2560" width="9.140625" style="27"/>
    <col min="2561" max="2571" width="12.7109375" style="27" customWidth="1"/>
    <col min="2572" max="2572" width="20.140625" style="27" customWidth="1"/>
    <col min="2573" max="2573" width="11.7109375" style="27" customWidth="1"/>
    <col min="2574" max="2816" width="9.140625" style="27"/>
    <col min="2817" max="2827" width="12.7109375" style="27" customWidth="1"/>
    <col min="2828" max="2828" width="20.140625" style="27" customWidth="1"/>
    <col min="2829" max="2829" width="11.7109375" style="27" customWidth="1"/>
    <col min="2830" max="3072" width="9.140625" style="27"/>
    <col min="3073" max="3083" width="12.7109375" style="27" customWidth="1"/>
    <col min="3084" max="3084" width="20.140625" style="27" customWidth="1"/>
    <col min="3085" max="3085" width="11.7109375" style="27" customWidth="1"/>
    <col min="3086" max="3328" width="9.140625" style="27"/>
    <col min="3329" max="3339" width="12.7109375" style="27" customWidth="1"/>
    <col min="3340" max="3340" width="20.140625" style="27" customWidth="1"/>
    <col min="3341" max="3341" width="11.7109375" style="27" customWidth="1"/>
    <col min="3342" max="3584" width="9.140625" style="27"/>
    <col min="3585" max="3595" width="12.7109375" style="27" customWidth="1"/>
    <col min="3596" max="3596" width="20.140625" style="27" customWidth="1"/>
    <col min="3597" max="3597" width="11.7109375" style="27" customWidth="1"/>
    <col min="3598" max="3840" width="9.140625" style="27"/>
    <col min="3841" max="3851" width="12.7109375" style="27" customWidth="1"/>
    <col min="3852" max="3852" width="20.140625" style="27" customWidth="1"/>
    <col min="3853" max="3853" width="11.7109375" style="27" customWidth="1"/>
    <col min="3854" max="4096" width="9.140625" style="27"/>
    <col min="4097" max="4107" width="12.7109375" style="27" customWidth="1"/>
    <col min="4108" max="4108" width="20.140625" style="27" customWidth="1"/>
    <col min="4109" max="4109" width="11.7109375" style="27" customWidth="1"/>
    <col min="4110" max="4352" width="9.140625" style="27"/>
    <col min="4353" max="4363" width="12.7109375" style="27" customWidth="1"/>
    <col min="4364" max="4364" width="20.140625" style="27" customWidth="1"/>
    <col min="4365" max="4365" width="11.7109375" style="27" customWidth="1"/>
    <col min="4366" max="4608" width="9.140625" style="27"/>
    <col min="4609" max="4619" width="12.7109375" style="27" customWidth="1"/>
    <col min="4620" max="4620" width="20.140625" style="27" customWidth="1"/>
    <col min="4621" max="4621" width="11.7109375" style="27" customWidth="1"/>
    <col min="4622" max="4864" width="9.140625" style="27"/>
    <col min="4865" max="4875" width="12.7109375" style="27" customWidth="1"/>
    <col min="4876" max="4876" width="20.140625" style="27" customWidth="1"/>
    <col min="4877" max="4877" width="11.7109375" style="27" customWidth="1"/>
    <col min="4878" max="5120" width="9.140625" style="27"/>
    <col min="5121" max="5131" width="12.7109375" style="27" customWidth="1"/>
    <col min="5132" max="5132" width="20.140625" style="27" customWidth="1"/>
    <col min="5133" max="5133" width="11.7109375" style="27" customWidth="1"/>
    <col min="5134" max="5376" width="9.140625" style="27"/>
    <col min="5377" max="5387" width="12.7109375" style="27" customWidth="1"/>
    <col min="5388" max="5388" width="20.140625" style="27" customWidth="1"/>
    <col min="5389" max="5389" width="11.7109375" style="27" customWidth="1"/>
    <col min="5390" max="5632" width="9.140625" style="27"/>
    <col min="5633" max="5643" width="12.7109375" style="27" customWidth="1"/>
    <col min="5644" max="5644" width="20.140625" style="27" customWidth="1"/>
    <col min="5645" max="5645" width="11.7109375" style="27" customWidth="1"/>
    <col min="5646" max="5888" width="9.140625" style="27"/>
    <col min="5889" max="5899" width="12.7109375" style="27" customWidth="1"/>
    <col min="5900" max="5900" width="20.140625" style="27" customWidth="1"/>
    <col min="5901" max="5901" width="11.7109375" style="27" customWidth="1"/>
    <col min="5902" max="6144" width="9.140625" style="27"/>
    <col min="6145" max="6155" width="12.7109375" style="27" customWidth="1"/>
    <col min="6156" max="6156" width="20.140625" style="27" customWidth="1"/>
    <col min="6157" max="6157" width="11.7109375" style="27" customWidth="1"/>
    <col min="6158" max="6400" width="9.140625" style="27"/>
    <col min="6401" max="6411" width="12.7109375" style="27" customWidth="1"/>
    <col min="6412" max="6412" width="20.140625" style="27" customWidth="1"/>
    <col min="6413" max="6413" width="11.7109375" style="27" customWidth="1"/>
    <col min="6414" max="6656" width="9.140625" style="27"/>
    <col min="6657" max="6667" width="12.7109375" style="27" customWidth="1"/>
    <col min="6668" max="6668" width="20.140625" style="27" customWidth="1"/>
    <col min="6669" max="6669" width="11.7109375" style="27" customWidth="1"/>
    <col min="6670" max="6912" width="9.140625" style="27"/>
    <col min="6913" max="6923" width="12.7109375" style="27" customWidth="1"/>
    <col min="6924" max="6924" width="20.140625" style="27" customWidth="1"/>
    <col min="6925" max="6925" width="11.7109375" style="27" customWidth="1"/>
    <col min="6926" max="7168" width="9.140625" style="27"/>
    <col min="7169" max="7179" width="12.7109375" style="27" customWidth="1"/>
    <col min="7180" max="7180" width="20.140625" style="27" customWidth="1"/>
    <col min="7181" max="7181" width="11.7109375" style="27" customWidth="1"/>
    <col min="7182" max="7424" width="9.140625" style="27"/>
    <col min="7425" max="7435" width="12.7109375" style="27" customWidth="1"/>
    <col min="7436" max="7436" width="20.140625" style="27" customWidth="1"/>
    <col min="7437" max="7437" width="11.7109375" style="27" customWidth="1"/>
    <col min="7438" max="7680" width="9.140625" style="27"/>
    <col min="7681" max="7691" width="12.7109375" style="27" customWidth="1"/>
    <col min="7692" max="7692" width="20.140625" style="27" customWidth="1"/>
    <col min="7693" max="7693" width="11.7109375" style="27" customWidth="1"/>
    <col min="7694" max="7936" width="9.140625" style="27"/>
    <col min="7937" max="7947" width="12.7109375" style="27" customWidth="1"/>
    <col min="7948" max="7948" width="20.140625" style="27" customWidth="1"/>
    <col min="7949" max="7949" width="11.7109375" style="27" customWidth="1"/>
    <col min="7950" max="8192" width="9.140625" style="27"/>
    <col min="8193" max="8203" width="12.7109375" style="27" customWidth="1"/>
    <col min="8204" max="8204" width="20.140625" style="27" customWidth="1"/>
    <col min="8205" max="8205" width="11.7109375" style="27" customWidth="1"/>
    <col min="8206" max="8448" width="9.140625" style="27"/>
    <col min="8449" max="8459" width="12.7109375" style="27" customWidth="1"/>
    <col min="8460" max="8460" width="20.140625" style="27" customWidth="1"/>
    <col min="8461" max="8461" width="11.7109375" style="27" customWidth="1"/>
    <col min="8462" max="8704" width="9.140625" style="27"/>
    <col min="8705" max="8715" width="12.7109375" style="27" customWidth="1"/>
    <col min="8716" max="8716" width="20.140625" style="27" customWidth="1"/>
    <col min="8717" max="8717" width="11.7109375" style="27" customWidth="1"/>
    <col min="8718" max="8960" width="9.140625" style="27"/>
    <col min="8961" max="8971" width="12.7109375" style="27" customWidth="1"/>
    <col min="8972" max="8972" width="20.140625" style="27" customWidth="1"/>
    <col min="8973" max="8973" width="11.7109375" style="27" customWidth="1"/>
    <col min="8974" max="9216" width="9.140625" style="27"/>
    <col min="9217" max="9227" width="12.7109375" style="27" customWidth="1"/>
    <col min="9228" max="9228" width="20.140625" style="27" customWidth="1"/>
    <col min="9229" max="9229" width="11.7109375" style="27" customWidth="1"/>
    <col min="9230" max="9472" width="9.140625" style="27"/>
    <col min="9473" max="9483" width="12.7109375" style="27" customWidth="1"/>
    <col min="9484" max="9484" width="20.140625" style="27" customWidth="1"/>
    <col min="9485" max="9485" width="11.7109375" style="27" customWidth="1"/>
    <col min="9486" max="9728" width="9.140625" style="27"/>
    <col min="9729" max="9739" width="12.7109375" style="27" customWidth="1"/>
    <col min="9740" max="9740" width="20.140625" style="27" customWidth="1"/>
    <col min="9741" max="9741" width="11.7109375" style="27" customWidth="1"/>
    <col min="9742" max="9984" width="9.140625" style="27"/>
    <col min="9985" max="9995" width="12.7109375" style="27" customWidth="1"/>
    <col min="9996" max="9996" width="20.140625" style="27" customWidth="1"/>
    <col min="9997" max="9997" width="11.7109375" style="27" customWidth="1"/>
    <col min="9998" max="10240" width="9.140625" style="27"/>
    <col min="10241" max="10251" width="12.7109375" style="27" customWidth="1"/>
    <col min="10252" max="10252" width="20.140625" style="27" customWidth="1"/>
    <col min="10253" max="10253" width="11.7109375" style="27" customWidth="1"/>
    <col min="10254" max="10496" width="9.140625" style="27"/>
    <col min="10497" max="10507" width="12.7109375" style="27" customWidth="1"/>
    <col min="10508" max="10508" width="20.140625" style="27" customWidth="1"/>
    <col min="10509" max="10509" width="11.7109375" style="27" customWidth="1"/>
    <col min="10510" max="10752" width="9.140625" style="27"/>
    <col min="10753" max="10763" width="12.7109375" style="27" customWidth="1"/>
    <col min="10764" max="10764" width="20.140625" style="27" customWidth="1"/>
    <col min="10765" max="10765" width="11.7109375" style="27" customWidth="1"/>
    <col min="10766" max="11008" width="9.140625" style="27"/>
    <col min="11009" max="11019" width="12.7109375" style="27" customWidth="1"/>
    <col min="11020" max="11020" width="20.140625" style="27" customWidth="1"/>
    <col min="11021" max="11021" width="11.7109375" style="27" customWidth="1"/>
    <col min="11022" max="11264" width="9.140625" style="27"/>
    <col min="11265" max="11275" width="12.7109375" style="27" customWidth="1"/>
    <col min="11276" max="11276" width="20.140625" style="27" customWidth="1"/>
    <col min="11277" max="11277" width="11.7109375" style="27" customWidth="1"/>
    <col min="11278" max="11520" width="9.140625" style="27"/>
    <col min="11521" max="11531" width="12.7109375" style="27" customWidth="1"/>
    <col min="11532" max="11532" width="20.140625" style="27" customWidth="1"/>
    <col min="11533" max="11533" width="11.7109375" style="27" customWidth="1"/>
    <col min="11534" max="11776" width="9.140625" style="27"/>
    <col min="11777" max="11787" width="12.7109375" style="27" customWidth="1"/>
    <col min="11788" max="11788" width="20.140625" style="27" customWidth="1"/>
    <col min="11789" max="11789" width="11.7109375" style="27" customWidth="1"/>
    <col min="11790" max="12032" width="9.140625" style="27"/>
    <col min="12033" max="12043" width="12.7109375" style="27" customWidth="1"/>
    <col min="12044" max="12044" width="20.140625" style="27" customWidth="1"/>
    <col min="12045" max="12045" width="11.7109375" style="27" customWidth="1"/>
    <col min="12046" max="12288" width="9.140625" style="27"/>
    <col min="12289" max="12299" width="12.7109375" style="27" customWidth="1"/>
    <col min="12300" max="12300" width="20.140625" style="27" customWidth="1"/>
    <col min="12301" max="12301" width="11.7109375" style="27" customWidth="1"/>
    <col min="12302" max="12544" width="9.140625" style="27"/>
    <col min="12545" max="12555" width="12.7109375" style="27" customWidth="1"/>
    <col min="12556" max="12556" width="20.140625" style="27" customWidth="1"/>
    <col min="12557" max="12557" width="11.7109375" style="27" customWidth="1"/>
    <col min="12558" max="12800" width="9.140625" style="27"/>
    <col min="12801" max="12811" width="12.7109375" style="27" customWidth="1"/>
    <col min="12812" max="12812" width="20.140625" style="27" customWidth="1"/>
    <col min="12813" max="12813" width="11.7109375" style="27" customWidth="1"/>
    <col min="12814" max="13056" width="9.140625" style="27"/>
    <col min="13057" max="13067" width="12.7109375" style="27" customWidth="1"/>
    <col min="13068" max="13068" width="20.140625" style="27" customWidth="1"/>
    <col min="13069" max="13069" width="11.7109375" style="27" customWidth="1"/>
    <col min="13070" max="13312" width="9.140625" style="27"/>
    <col min="13313" max="13323" width="12.7109375" style="27" customWidth="1"/>
    <col min="13324" max="13324" width="20.140625" style="27" customWidth="1"/>
    <col min="13325" max="13325" width="11.7109375" style="27" customWidth="1"/>
    <col min="13326" max="13568" width="9.140625" style="27"/>
    <col min="13569" max="13579" width="12.7109375" style="27" customWidth="1"/>
    <col min="13580" max="13580" width="20.140625" style="27" customWidth="1"/>
    <col min="13581" max="13581" width="11.7109375" style="27" customWidth="1"/>
    <col min="13582" max="13824" width="9.140625" style="27"/>
    <col min="13825" max="13835" width="12.7109375" style="27" customWidth="1"/>
    <col min="13836" max="13836" width="20.140625" style="27" customWidth="1"/>
    <col min="13837" max="13837" width="11.7109375" style="27" customWidth="1"/>
    <col min="13838" max="14080" width="9.140625" style="27"/>
    <col min="14081" max="14091" width="12.7109375" style="27" customWidth="1"/>
    <col min="14092" max="14092" width="20.140625" style="27" customWidth="1"/>
    <col min="14093" max="14093" width="11.7109375" style="27" customWidth="1"/>
    <col min="14094" max="14336" width="9.140625" style="27"/>
    <col min="14337" max="14347" width="12.7109375" style="27" customWidth="1"/>
    <col min="14348" max="14348" width="20.140625" style="27" customWidth="1"/>
    <col min="14349" max="14349" width="11.7109375" style="27" customWidth="1"/>
    <col min="14350" max="14592" width="9.140625" style="27"/>
    <col min="14593" max="14603" width="12.7109375" style="27" customWidth="1"/>
    <col min="14604" max="14604" width="20.140625" style="27" customWidth="1"/>
    <col min="14605" max="14605" width="11.7109375" style="27" customWidth="1"/>
    <col min="14606" max="14848" width="9.140625" style="27"/>
    <col min="14849" max="14859" width="12.7109375" style="27" customWidth="1"/>
    <col min="14860" max="14860" width="20.140625" style="27" customWidth="1"/>
    <col min="14861" max="14861" width="11.7109375" style="27" customWidth="1"/>
    <col min="14862" max="15104" width="9.140625" style="27"/>
    <col min="15105" max="15115" width="12.7109375" style="27" customWidth="1"/>
    <col min="15116" max="15116" width="20.140625" style="27" customWidth="1"/>
    <col min="15117" max="15117" width="11.7109375" style="27" customWidth="1"/>
    <col min="15118" max="15360" width="9.140625" style="27"/>
    <col min="15361" max="15371" width="12.7109375" style="27" customWidth="1"/>
    <col min="15372" max="15372" width="20.140625" style="27" customWidth="1"/>
    <col min="15373" max="15373" width="11.7109375" style="27" customWidth="1"/>
    <col min="15374" max="15616" width="9.140625" style="27"/>
    <col min="15617" max="15627" width="12.7109375" style="27" customWidth="1"/>
    <col min="15628" max="15628" width="20.140625" style="27" customWidth="1"/>
    <col min="15629" max="15629" width="11.7109375" style="27" customWidth="1"/>
    <col min="15630" max="15872" width="9.140625" style="27"/>
    <col min="15873" max="15883" width="12.7109375" style="27" customWidth="1"/>
    <col min="15884" max="15884" width="20.140625" style="27" customWidth="1"/>
    <col min="15885" max="15885" width="11.7109375" style="27" customWidth="1"/>
    <col min="15886" max="16128" width="9.140625" style="27"/>
    <col min="16129" max="16139" width="12.7109375" style="27" customWidth="1"/>
    <col min="16140" max="16140" width="20.140625" style="27" customWidth="1"/>
    <col min="16141" max="16141" width="11.7109375" style="27" customWidth="1"/>
    <col min="16142" max="16384" width="9.140625" style="27"/>
  </cols>
  <sheetData>
    <row r="1" spans="1:13" s="23" customFormat="1" x14ac:dyDescent="0.25">
      <c r="A1" s="513" t="s">
        <v>294</v>
      </c>
      <c r="B1" s="514"/>
      <c r="C1" s="107"/>
      <c r="D1" s="107"/>
      <c r="E1" s="107"/>
      <c r="F1" s="107"/>
      <c r="G1" s="107"/>
      <c r="H1" s="107"/>
      <c r="I1" s="107"/>
      <c r="J1" s="107"/>
      <c r="K1" s="108"/>
      <c r="L1" s="22" t="s">
        <v>295</v>
      </c>
      <c r="M1" s="22" t="s">
        <v>296</v>
      </c>
    </row>
    <row r="2" spans="1:13" s="25" customFormat="1" ht="30" customHeight="1" x14ac:dyDescent="0.25">
      <c r="A2" s="512" t="s">
        <v>297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24" t="s">
        <v>298</v>
      </c>
      <c r="M2" s="24">
        <v>1</v>
      </c>
    </row>
    <row r="3" spans="1:13" s="25" customFormat="1" ht="30" customHeight="1" x14ac:dyDescent="0.25">
      <c r="A3" s="512" t="s">
        <v>299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24" t="s">
        <v>300</v>
      </c>
      <c r="M3" s="24">
        <v>2</v>
      </c>
    </row>
    <row r="4" spans="1:13" s="25" customFormat="1" ht="30" customHeight="1" x14ac:dyDescent="0.25">
      <c r="A4" s="512" t="s">
        <v>301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24" t="s">
        <v>302</v>
      </c>
      <c r="M4" s="24">
        <v>3</v>
      </c>
    </row>
    <row r="5" spans="1:13" s="25" customFormat="1" ht="30" customHeight="1" x14ac:dyDescent="0.25">
      <c r="A5" s="512" t="s">
        <v>303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24" t="s">
        <v>304</v>
      </c>
      <c r="M5" s="24">
        <v>4</v>
      </c>
    </row>
    <row r="6" spans="1:13" s="25" customFormat="1" ht="30" customHeight="1" x14ac:dyDescent="0.25">
      <c r="A6" s="512" t="s">
        <v>305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24" t="s">
        <v>306</v>
      </c>
      <c r="M6" s="24">
        <v>5</v>
      </c>
    </row>
    <row r="7" spans="1:13" s="25" customFormat="1" ht="30" customHeight="1" x14ac:dyDescent="0.25">
      <c r="A7" s="512" t="s">
        <v>307</v>
      </c>
      <c r="B7" s="512"/>
      <c r="C7" s="512"/>
      <c r="D7" s="512"/>
      <c r="E7" s="512"/>
      <c r="F7" s="512"/>
      <c r="G7" s="512"/>
      <c r="H7" s="512"/>
      <c r="I7" s="512"/>
      <c r="J7" s="512"/>
      <c r="K7" s="512"/>
      <c r="L7" s="24" t="s">
        <v>308</v>
      </c>
      <c r="M7" s="24">
        <v>6</v>
      </c>
    </row>
    <row r="8" spans="1:13" s="25" customFormat="1" ht="30" customHeight="1" x14ac:dyDescent="0.25">
      <c r="A8" s="512" t="s">
        <v>309</v>
      </c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24" t="s">
        <v>310</v>
      </c>
      <c r="M8" s="24">
        <v>7</v>
      </c>
    </row>
    <row r="9" spans="1:13" s="25" customFormat="1" ht="30" customHeight="1" x14ac:dyDescent="0.25">
      <c r="A9" s="512" t="s">
        <v>311</v>
      </c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24" t="s">
        <v>312</v>
      </c>
      <c r="M9" s="24">
        <v>8</v>
      </c>
    </row>
    <row r="10" spans="1:13" s="25" customFormat="1" ht="30" customHeight="1" x14ac:dyDescent="0.25">
      <c r="A10" s="512" t="s">
        <v>313</v>
      </c>
      <c r="B10" s="512"/>
      <c r="C10" s="512"/>
      <c r="D10" s="512"/>
      <c r="E10" s="512"/>
      <c r="F10" s="512"/>
      <c r="G10" s="512"/>
      <c r="H10" s="512"/>
      <c r="I10" s="512"/>
      <c r="J10" s="512"/>
      <c r="K10" s="512"/>
      <c r="L10" s="24" t="s">
        <v>314</v>
      </c>
      <c r="M10" s="24">
        <v>9</v>
      </c>
    </row>
    <row r="11" spans="1:13" s="25" customFormat="1" ht="30" customHeight="1" x14ac:dyDescent="0.25">
      <c r="A11" s="512" t="s">
        <v>315</v>
      </c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24" t="s">
        <v>316</v>
      </c>
      <c r="M11" s="24">
        <v>10</v>
      </c>
    </row>
    <row r="12" spans="1:13" s="25" customFormat="1" ht="30" customHeight="1" x14ac:dyDescent="0.25">
      <c r="A12" s="512" t="s">
        <v>317</v>
      </c>
      <c r="B12" s="512"/>
      <c r="C12" s="512"/>
      <c r="D12" s="512"/>
      <c r="E12" s="512"/>
      <c r="F12" s="512"/>
      <c r="G12" s="512"/>
      <c r="H12" s="512"/>
      <c r="I12" s="512"/>
      <c r="J12" s="512"/>
      <c r="K12" s="512"/>
      <c r="L12" s="24" t="s">
        <v>318</v>
      </c>
      <c r="M12" s="24">
        <v>11</v>
      </c>
    </row>
    <row r="13" spans="1:13" s="25" customFormat="1" ht="30" customHeight="1" x14ac:dyDescent="0.25">
      <c r="A13" s="512" t="s">
        <v>319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24" t="s">
        <v>320</v>
      </c>
      <c r="M13" s="24">
        <v>12</v>
      </c>
    </row>
    <row r="14" spans="1:13" s="25" customFormat="1" ht="30" customHeight="1" x14ac:dyDescent="0.25">
      <c r="A14" s="512" t="s">
        <v>321</v>
      </c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24" t="s">
        <v>322</v>
      </c>
      <c r="M14" s="24">
        <v>13</v>
      </c>
    </row>
    <row r="15" spans="1:13" s="25" customFormat="1" ht="30" customHeight="1" x14ac:dyDescent="0.25">
      <c r="A15" s="512" t="s">
        <v>323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24" t="s">
        <v>324</v>
      </c>
      <c r="M15" s="24">
        <v>14</v>
      </c>
    </row>
    <row r="16" spans="1:13" s="25" customFormat="1" ht="30" customHeight="1" x14ac:dyDescent="0.25">
      <c r="A16" s="512" t="s">
        <v>325</v>
      </c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24" t="s">
        <v>326</v>
      </c>
      <c r="M16" s="24">
        <v>15</v>
      </c>
    </row>
    <row r="17" spans="1:13" s="25" customFormat="1" ht="30" customHeight="1" x14ac:dyDescent="0.25">
      <c r="A17" s="512" t="s">
        <v>327</v>
      </c>
      <c r="B17" s="512"/>
      <c r="C17" s="512"/>
      <c r="D17" s="512"/>
      <c r="E17" s="512"/>
      <c r="F17" s="512"/>
      <c r="G17" s="512"/>
      <c r="H17" s="512"/>
      <c r="I17" s="512"/>
      <c r="J17" s="512"/>
      <c r="K17" s="512"/>
      <c r="L17" s="24" t="s">
        <v>328</v>
      </c>
      <c r="M17" s="24">
        <v>16</v>
      </c>
    </row>
    <row r="18" spans="1:13" s="25" customFormat="1" ht="30" customHeight="1" x14ac:dyDescent="0.25">
      <c r="A18" s="512" t="s">
        <v>329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24" t="s">
        <v>330</v>
      </c>
      <c r="M18" s="24">
        <v>17</v>
      </c>
    </row>
    <row r="19" spans="1:13" s="25" customFormat="1" ht="30" customHeight="1" x14ac:dyDescent="0.25">
      <c r="A19" s="512" t="s">
        <v>331</v>
      </c>
      <c r="B19" s="512"/>
      <c r="C19" s="512"/>
      <c r="D19" s="512"/>
      <c r="E19" s="512"/>
      <c r="F19" s="512"/>
      <c r="G19" s="512"/>
      <c r="H19" s="512"/>
      <c r="I19" s="512"/>
      <c r="J19" s="512"/>
      <c r="K19" s="512"/>
      <c r="L19" s="24" t="s">
        <v>332</v>
      </c>
      <c r="M19" s="24">
        <v>18</v>
      </c>
    </row>
    <row r="20" spans="1:13" s="25" customFormat="1" ht="30" customHeight="1" x14ac:dyDescent="0.25">
      <c r="A20" s="512" t="s">
        <v>333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24" t="s">
        <v>334</v>
      </c>
      <c r="M20" s="24">
        <v>19</v>
      </c>
    </row>
    <row r="21" spans="1:13" s="25" customFormat="1" ht="30" customHeight="1" x14ac:dyDescent="0.25">
      <c r="A21" s="512" t="s">
        <v>335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24" t="s">
        <v>336</v>
      </c>
      <c r="M21" s="24">
        <v>20</v>
      </c>
    </row>
    <row r="22" spans="1:13" s="25" customFormat="1" ht="30" customHeight="1" x14ac:dyDescent="0.25">
      <c r="A22" s="512" t="s">
        <v>337</v>
      </c>
      <c r="B22" s="512"/>
      <c r="C22" s="512"/>
      <c r="D22" s="512"/>
      <c r="E22" s="512"/>
      <c r="F22" s="512"/>
      <c r="G22" s="512"/>
      <c r="H22" s="512"/>
      <c r="I22" s="512"/>
      <c r="J22" s="512"/>
      <c r="K22" s="512"/>
      <c r="L22" s="24" t="s">
        <v>338</v>
      </c>
      <c r="M22" s="24">
        <v>21</v>
      </c>
    </row>
    <row r="23" spans="1:13" s="25" customFormat="1" ht="30" customHeight="1" x14ac:dyDescent="0.25">
      <c r="A23" s="512" t="s">
        <v>339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24" t="s">
        <v>340</v>
      </c>
      <c r="M23" s="24">
        <v>22</v>
      </c>
    </row>
    <row r="24" spans="1:13" s="25" customFormat="1" ht="30" customHeight="1" x14ac:dyDescent="0.25">
      <c r="A24" s="512" t="s">
        <v>341</v>
      </c>
      <c r="B24" s="512"/>
      <c r="C24" s="512"/>
      <c r="D24" s="512"/>
      <c r="E24" s="512"/>
      <c r="F24" s="512"/>
      <c r="G24" s="512"/>
      <c r="H24" s="512"/>
      <c r="I24" s="512"/>
      <c r="J24" s="512"/>
      <c r="K24" s="512"/>
      <c r="L24" s="24" t="s">
        <v>342</v>
      </c>
      <c r="M24" s="24">
        <v>23</v>
      </c>
    </row>
    <row r="25" spans="1:13" s="25" customFormat="1" ht="30" customHeight="1" x14ac:dyDescent="0.25">
      <c r="A25" s="512" t="s">
        <v>343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24" t="s">
        <v>344</v>
      </c>
      <c r="M25" s="24">
        <v>24</v>
      </c>
    </row>
    <row r="26" spans="1:13" s="25" customFormat="1" ht="30" customHeight="1" x14ac:dyDescent="0.25">
      <c r="A26" s="512" t="s">
        <v>345</v>
      </c>
      <c r="B26" s="512"/>
      <c r="C26" s="512"/>
      <c r="D26" s="512"/>
      <c r="E26" s="512"/>
      <c r="F26" s="512"/>
      <c r="G26" s="512"/>
      <c r="H26" s="512"/>
      <c r="I26" s="512"/>
      <c r="J26" s="512"/>
      <c r="K26" s="512"/>
      <c r="L26" s="24" t="s">
        <v>346</v>
      </c>
      <c r="M26" s="24">
        <v>25</v>
      </c>
    </row>
    <row r="27" spans="1:13" s="25" customFormat="1" ht="30" customHeight="1" x14ac:dyDescent="0.25">
      <c r="A27" s="512" t="s">
        <v>347</v>
      </c>
      <c r="B27" s="512"/>
      <c r="C27" s="512"/>
      <c r="D27" s="512"/>
      <c r="E27" s="512"/>
      <c r="F27" s="512"/>
      <c r="G27" s="512"/>
      <c r="H27" s="512"/>
      <c r="I27" s="512"/>
      <c r="J27" s="512"/>
      <c r="K27" s="512"/>
      <c r="L27" s="24" t="s">
        <v>348</v>
      </c>
      <c r="M27" s="24">
        <v>26</v>
      </c>
    </row>
    <row r="28" spans="1:13" s="25" customFormat="1" ht="30" customHeight="1" x14ac:dyDescent="0.25">
      <c r="A28" s="512" t="s">
        <v>349</v>
      </c>
      <c r="B28" s="512"/>
      <c r="C28" s="512"/>
      <c r="D28" s="512"/>
      <c r="E28" s="512"/>
      <c r="F28" s="512"/>
      <c r="G28" s="512"/>
      <c r="H28" s="512"/>
      <c r="I28" s="512"/>
      <c r="J28" s="512"/>
      <c r="K28" s="512"/>
      <c r="L28" s="24" t="s">
        <v>350</v>
      </c>
      <c r="M28" s="24">
        <v>27</v>
      </c>
    </row>
    <row r="29" spans="1:13" s="25" customFormat="1" ht="30" customHeight="1" x14ac:dyDescent="0.25">
      <c r="A29" s="512" t="s">
        <v>351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24" t="s">
        <v>352</v>
      </c>
      <c r="M29" s="24">
        <v>28</v>
      </c>
    </row>
    <row r="30" spans="1:13" s="25" customFormat="1" ht="30" customHeight="1" x14ac:dyDescent="0.25">
      <c r="A30" s="512" t="s">
        <v>353</v>
      </c>
      <c r="B30" s="512"/>
      <c r="C30" s="512"/>
      <c r="D30" s="512"/>
      <c r="E30" s="512"/>
      <c r="F30" s="512"/>
      <c r="G30" s="512"/>
      <c r="H30" s="512"/>
      <c r="I30" s="512"/>
      <c r="J30" s="512"/>
      <c r="K30" s="512"/>
      <c r="L30" s="24" t="s">
        <v>354</v>
      </c>
      <c r="M30" s="24">
        <v>29</v>
      </c>
    </row>
    <row r="31" spans="1:13" s="25" customFormat="1" ht="30" customHeight="1" x14ac:dyDescent="0.25">
      <c r="A31" s="512" t="s">
        <v>353</v>
      </c>
      <c r="B31" s="512"/>
      <c r="C31" s="512"/>
      <c r="D31" s="512"/>
      <c r="E31" s="512"/>
      <c r="F31" s="512"/>
      <c r="G31" s="512"/>
      <c r="H31" s="512"/>
      <c r="I31" s="512"/>
      <c r="J31" s="512"/>
      <c r="K31" s="512"/>
      <c r="L31" s="26" t="s">
        <v>355</v>
      </c>
      <c r="M31" s="24">
        <v>30</v>
      </c>
    </row>
    <row r="32" spans="1:13" s="25" customFormat="1" ht="30" customHeight="1" x14ac:dyDescent="0.25">
      <c r="A32" s="512" t="s">
        <v>356</v>
      </c>
      <c r="B32" s="512"/>
      <c r="C32" s="512"/>
      <c r="D32" s="512"/>
      <c r="E32" s="512"/>
      <c r="F32" s="512"/>
      <c r="G32" s="512"/>
      <c r="H32" s="512"/>
      <c r="I32" s="512"/>
      <c r="J32" s="512"/>
      <c r="K32" s="512"/>
      <c r="L32" s="24" t="s">
        <v>357</v>
      </c>
      <c r="M32" s="24">
        <v>31</v>
      </c>
    </row>
    <row r="33" spans="1:13" s="25" customFormat="1" ht="30" customHeight="1" x14ac:dyDescent="0.25">
      <c r="A33" s="512" t="s">
        <v>358</v>
      </c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24" t="s">
        <v>359</v>
      </c>
      <c r="M33" s="24">
        <v>32</v>
      </c>
    </row>
    <row r="34" spans="1:13" s="25" customFormat="1" ht="30" customHeight="1" x14ac:dyDescent="0.25">
      <c r="A34" s="515" t="s">
        <v>360</v>
      </c>
      <c r="B34" s="515"/>
      <c r="C34" s="515"/>
      <c r="D34" s="515"/>
      <c r="E34" s="515"/>
      <c r="F34" s="515"/>
      <c r="G34" s="515"/>
      <c r="H34" s="515"/>
      <c r="I34" s="515"/>
      <c r="J34" s="515"/>
      <c r="K34" s="515"/>
      <c r="L34" s="24" t="s">
        <v>361</v>
      </c>
      <c r="M34" s="24">
        <v>33</v>
      </c>
    </row>
    <row r="35" spans="1:13" s="25" customFormat="1" ht="30" customHeight="1" x14ac:dyDescent="0.25">
      <c r="A35" s="512" t="s">
        <v>362</v>
      </c>
      <c r="B35" s="512"/>
      <c r="C35" s="512"/>
      <c r="D35" s="512"/>
      <c r="E35" s="512"/>
      <c r="F35" s="512"/>
      <c r="G35" s="512"/>
      <c r="H35" s="512"/>
      <c r="I35" s="512"/>
      <c r="J35" s="512"/>
      <c r="K35" s="512"/>
      <c r="L35" s="24" t="s">
        <v>363</v>
      </c>
      <c r="M35" s="24">
        <v>34</v>
      </c>
    </row>
    <row r="36" spans="1:13" s="25" customFormat="1" ht="30" customHeight="1" x14ac:dyDescent="0.25">
      <c r="A36" s="512" t="s">
        <v>364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24" t="s">
        <v>365</v>
      </c>
      <c r="M36" s="24">
        <v>35</v>
      </c>
    </row>
    <row r="37" spans="1:13" s="25" customFormat="1" ht="30" customHeight="1" x14ac:dyDescent="0.25">
      <c r="A37" s="512" t="s">
        <v>366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24" t="s">
        <v>367</v>
      </c>
      <c r="M37" s="24">
        <v>36</v>
      </c>
    </row>
    <row r="38" spans="1:13" s="25" customFormat="1" ht="30" customHeight="1" x14ac:dyDescent="0.25">
      <c r="A38" s="512" t="s">
        <v>368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24" t="s">
        <v>369</v>
      </c>
      <c r="M38" s="24">
        <v>37</v>
      </c>
    </row>
    <row r="39" spans="1:13" s="25" customFormat="1" ht="30" customHeight="1" x14ac:dyDescent="0.25">
      <c r="A39" s="512" t="s">
        <v>370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24" t="s">
        <v>371</v>
      </c>
      <c r="M39" s="24">
        <v>38</v>
      </c>
    </row>
    <row r="40" spans="1:13" s="25" customFormat="1" ht="30" customHeight="1" x14ac:dyDescent="0.25">
      <c r="A40" s="512" t="s">
        <v>372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24" t="s">
        <v>373</v>
      </c>
      <c r="M40" s="24">
        <v>39</v>
      </c>
    </row>
    <row r="41" spans="1:13" s="25" customFormat="1" ht="30" customHeight="1" x14ac:dyDescent="0.25">
      <c r="A41" s="512" t="s">
        <v>374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24" t="s">
        <v>375</v>
      </c>
      <c r="M41" s="24">
        <v>40</v>
      </c>
    </row>
    <row r="42" spans="1:13" s="25" customFormat="1" ht="30" customHeight="1" x14ac:dyDescent="0.25">
      <c r="A42" s="512" t="s">
        <v>376</v>
      </c>
      <c r="B42" s="512"/>
      <c r="C42" s="512"/>
      <c r="D42" s="512"/>
      <c r="E42" s="512"/>
      <c r="F42" s="512"/>
      <c r="G42" s="512"/>
      <c r="H42" s="512"/>
      <c r="I42" s="512"/>
      <c r="J42" s="512"/>
      <c r="K42" s="512"/>
      <c r="L42" s="24" t="s">
        <v>377</v>
      </c>
      <c r="M42" s="24">
        <v>41</v>
      </c>
    </row>
    <row r="43" spans="1:13" s="25" customFormat="1" ht="30" customHeight="1" x14ac:dyDescent="0.25">
      <c r="A43" s="512" t="s">
        <v>378</v>
      </c>
      <c r="B43" s="512"/>
      <c r="C43" s="512"/>
      <c r="D43" s="512"/>
      <c r="E43" s="512"/>
      <c r="F43" s="512"/>
      <c r="G43" s="512"/>
      <c r="H43" s="512"/>
      <c r="I43" s="512"/>
      <c r="J43" s="512"/>
      <c r="K43" s="512"/>
      <c r="L43" s="24" t="s">
        <v>379</v>
      </c>
      <c r="M43" s="24">
        <v>42</v>
      </c>
    </row>
    <row r="44" spans="1:13" s="25" customFormat="1" ht="30" customHeight="1" x14ac:dyDescent="0.25">
      <c r="A44" s="512" t="s">
        <v>380</v>
      </c>
      <c r="B44" s="512"/>
      <c r="C44" s="512"/>
      <c r="D44" s="512"/>
      <c r="E44" s="512"/>
      <c r="F44" s="512"/>
      <c r="G44" s="512"/>
      <c r="H44" s="512"/>
      <c r="I44" s="512"/>
      <c r="J44" s="512"/>
      <c r="K44" s="512"/>
      <c r="L44" s="24" t="s">
        <v>381</v>
      </c>
      <c r="M44" s="24">
        <v>43</v>
      </c>
    </row>
    <row r="45" spans="1:13" s="25" customFormat="1" ht="30" customHeight="1" x14ac:dyDescent="0.25">
      <c r="A45" s="512" t="s">
        <v>382</v>
      </c>
      <c r="B45" s="512"/>
      <c r="C45" s="512"/>
      <c r="D45" s="512"/>
      <c r="E45" s="512"/>
      <c r="F45" s="512"/>
      <c r="G45" s="512"/>
      <c r="H45" s="512"/>
      <c r="I45" s="512"/>
      <c r="J45" s="512"/>
      <c r="K45" s="512"/>
      <c r="L45" s="24" t="s">
        <v>383</v>
      </c>
      <c r="M45" s="24">
        <v>44</v>
      </c>
    </row>
    <row r="46" spans="1:13" x14ac:dyDescent="0.25">
      <c r="M46" s="29"/>
    </row>
    <row r="47" spans="1:13" x14ac:dyDescent="0.25">
      <c r="M47" s="29"/>
    </row>
    <row r="48" spans="1:13" x14ac:dyDescent="0.25">
      <c r="M48" s="29"/>
    </row>
    <row r="49" spans="13:13" x14ac:dyDescent="0.25">
      <c r="M49" s="29"/>
    </row>
    <row r="50" spans="13:13" x14ac:dyDescent="0.25">
      <c r="M50" s="29"/>
    </row>
  </sheetData>
  <mergeCells count="45">
    <mergeCell ref="A43:K43"/>
    <mergeCell ref="A44:K44"/>
    <mergeCell ref="A45:K45"/>
    <mergeCell ref="A37:K37"/>
    <mergeCell ref="A38:K38"/>
    <mergeCell ref="A39:K39"/>
    <mergeCell ref="A40:K40"/>
    <mergeCell ref="A41:K41"/>
    <mergeCell ref="A42:K42"/>
    <mergeCell ref="A36:K36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24:K24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2:K12"/>
    <mergeCell ref="A1:B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5" zoomScaleNormal="100" workbookViewId="0">
      <selection activeCell="B7" sqref="B7:B16"/>
    </sheetView>
  </sheetViews>
  <sheetFormatPr defaultColWidth="9.140625" defaultRowHeight="15" x14ac:dyDescent="0.25"/>
  <cols>
    <col min="1" max="1" width="3.42578125" style="10" customWidth="1"/>
    <col min="2" max="2" width="36.42578125" style="106" customWidth="1"/>
    <col min="3" max="4" width="9.140625" style="8"/>
    <col min="5" max="5" width="10.140625" style="8" customWidth="1"/>
    <col min="6" max="6" width="9.140625" style="8"/>
    <col min="7" max="7" width="10.28515625" style="8" customWidth="1"/>
    <col min="8" max="16384" width="9.140625" style="8"/>
  </cols>
  <sheetData>
    <row r="1" spans="1:9" s="98" customFormat="1" ht="30" customHeight="1" x14ac:dyDescent="0.25">
      <c r="A1" s="529" t="s">
        <v>895</v>
      </c>
      <c r="B1" s="529"/>
      <c r="C1" s="529"/>
      <c r="D1" s="529"/>
      <c r="E1" s="529"/>
      <c r="F1" s="529"/>
      <c r="G1" s="529"/>
      <c r="H1" s="529"/>
      <c r="I1" s="115"/>
    </row>
    <row r="2" spans="1:9" s="110" customFormat="1" ht="15.75" customHeight="1" x14ac:dyDescent="0.25">
      <c r="A2" s="526" t="s">
        <v>626</v>
      </c>
      <c r="B2" s="526"/>
      <c r="C2" s="526"/>
      <c r="D2" s="526"/>
      <c r="E2" s="526"/>
      <c r="F2" s="526"/>
      <c r="G2" s="526"/>
      <c r="H2" s="526"/>
      <c r="I2" s="526"/>
    </row>
    <row r="3" spans="1:9" x14ac:dyDescent="0.25">
      <c r="H3" s="7" t="s">
        <v>627</v>
      </c>
    </row>
    <row r="4" spans="1:9" ht="79.5" thickBot="1" x14ac:dyDescent="0.3">
      <c r="A4" s="234" t="s">
        <v>191</v>
      </c>
      <c r="B4" s="360" t="s">
        <v>14</v>
      </c>
      <c r="C4" s="245" t="s">
        <v>500</v>
      </c>
      <c r="D4" s="245" t="s">
        <v>505</v>
      </c>
      <c r="E4" s="245" t="s">
        <v>637</v>
      </c>
      <c r="F4" s="245" t="s">
        <v>507</v>
      </c>
      <c r="G4" s="245" t="s">
        <v>508</v>
      </c>
      <c r="H4" s="245" t="s">
        <v>509</v>
      </c>
    </row>
    <row r="5" spans="1:9" ht="16.5" thickTop="1" thickBot="1" x14ac:dyDescent="0.3">
      <c r="A5" s="237">
        <v>1</v>
      </c>
      <c r="B5" s="239">
        <v>2</v>
      </c>
      <c r="C5" s="237">
        <v>3</v>
      </c>
      <c r="D5" s="237">
        <v>4</v>
      </c>
      <c r="E5" s="237"/>
      <c r="F5" s="237">
        <v>6</v>
      </c>
      <c r="G5" s="237">
        <v>7</v>
      </c>
      <c r="H5" s="237">
        <v>8</v>
      </c>
    </row>
    <row r="6" spans="1:9" ht="15.75" thickTop="1" x14ac:dyDescent="0.25">
      <c r="A6" s="539" t="s">
        <v>243</v>
      </c>
      <c r="B6" s="539"/>
      <c r="C6" s="359" t="s">
        <v>753</v>
      </c>
      <c r="D6" s="359" t="s">
        <v>912</v>
      </c>
      <c r="E6" s="359" t="s">
        <v>913</v>
      </c>
      <c r="F6" s="359" t="s">
        <v>913</v>
      </c>
      <c r="G6" s="359" t="s">
        <v>860</v>
      </c>
      <c r="H6" s="359" t="s">
        <v>914</v>
      </c>
    </row>
    <row r="7" spans="1:9" ht="24" x14ac:dyDescent="0.25">
      <c r="A7" s="1">
        <v>1</v>
      </c>
      <c r="B7" s="332" t="s">
        <v>2166</v>
      </c>
      <c r="C7" s="327" t="s">
        <v>749</v>
      </c>
      <c r="D7" s="327" t="s">
        <v>749</v>
      </c>
      <c r="E7" s="327" t="s">
        <v>749</v>
      </c>
      <c r="F7" s="327" t="s">
        <v>749</v>
      </c>
      <c r="G7" s="356"/>
      <c r="H7" s="356"/>
    </row>
    <row r="8" spans="1:9" x14ac:dyDescent="0.25">
      <c r="A8" s="1">
        <v>2</v>
      </c>
      <c r="B8" s="332" t="s">
        <v>2167</v>
      </c>
      <c r="C8" s="327" t="s">
        <v>749</v>
      </c>
      <c r="D8" s="327" t="s">
        <v>749</v>
      </c>
      <c r="E8" s="327" t="s">
        <v>749</v>
      </c>
      <c r="F8" s="327" t="s">
        <v>749</v>
      </c>
      <c r="G8" s="356"/>
      <c r="H8" s="356"/>
    </row>
    <row r="9" spans="1:9" x14ac:dyDescent="0.25">
      <c r="A9" s="1">
        <v>3</v>
      </c>
      <c r="B9" s="332" t="s">
        <v>2168</v>
      </c>
      <c r="C9" s="327" t="s">
        <v>749</v>
      </c>
      <c r="D9" s="327" t="s">
        <v>749</v>
      </c>
      <c r="E9" s="327" t="s">
        <v>749</v>
      </c>
      <c r="F9" s="327" t="s">
        <v>749</v>
      </c>
      <c r="G9" s="356"/>
      <c r="H9" s="356"/>
    </row>
    <row r="10" spans="1:9" x14ac:dyDescent="0.25">
      <c r="A10" s="1">
        <v>4</v>
      </c>
      <c r="B10" s="316" t="s">
        <v>23</v>
      </c>
      <c r="C10" s="327" t="s">
        <v>760</v>
      </c>
      <c r="D10" s="327" t="s">
        <v>855</v>
      </c>
      <c r="E10" s="327" t="s">
        <v>855</v>
      </c>
      <c r="F10" s="327" t="s">
        <v>855</v>
      </c>
      <c r="G10" s="327" t="s">
        <v>860</v>
      </c>
      <c r="H10" s="327" t="s">
        <v>915</v>
      </c>
    </row>
    <row r="11" spans="1:9" ht="24" x14ac:dyDescent="0.25">
      <c r="A11" s="1">
        <v>5</v>
      </c>
      <c r="B11" s="316" t="s">
        <v>2172</v>
      </c>
      <c r="C11" s="327" t="s">
        <v>764</v>
      </c>
      <c r="D11" s="327" t="s">
        <v>916</v>
      </c>
      <c r="E11" s="327" t="s">
        <v>776</v>
      </c>
      <c r="F11" s="327" t="s">
        <v>776</v>
      </c>
      <c r="G11" s="327" t="s">
        <v>860</v>
      </c>
      <c r="H11" s="327" t="s">
        <v>917</v>
      </c>
    </row>
    <row r="12" spans="1:9" ht="24" x14ac:dyDescent="0.25">
      <c r="A12" s="1">
        <v>6</v>
      </c>
      <c r="B12" s="316" t="s">
        <v>34</v>
      </c>
      <c r="C12" s="327" t="s">
        <v>749</v>
      </c>
      <c r="D12" s="327" t="s">
        <v>749</v>
      </c>
      <c r="E12" s="327" t="s">
        <v>749</v>
      </c>
      <c r="F12" s="327" t="s">
        <v>749</v>
      </c>
      <c r="G12" s="356"/>
      <c r="H12" s="356"/>
    </row>
    <row r="13" spans="1:9" ht="24" x14ac:dyDescent="0.25">
      <c r="A13" s="1">
        <v>7</v>
      </c>
      <c r="B13" s="316" t="s">
        <v>24</v>
      </c>
      <c r="C13" s="327" t="s">
        <v>736</v>
      </c>
      <c r="D13" s="327" t="s">
        <v>749</v>
      </c>
      <c r="E13" s="327" t="s">
        <v>749</v>
      </c>
      <c r="F13" s="327" t="s">
        <v>749</v>
      </c>
      <c r="G13" s="356"/>
      <c r="H13" s="327" t="s">
        <v>750</v>
      </c>
    </row>
    <row r="14" spans="1:9" x14ac:dyDescent="0.25">
      <c r="A14" s="1">
        <v>8</v>
      </c>
      <c r="B14" s="316" t="s">
        <v>27</v>
      </c>
      <c r="C14" s="327" t="s">
        <v>771</v>
      </c>
      <c r="D14" s="327" t="s">
        <v>771</v>
      </c>
      <c r="E14" s="327" t="s">
        <v>889</v>
      </c>
      <c r="F14" s="327" t="s">
        <v>889</v>
      </c>
      <c r="G14" s="327" t="s">
        <v>860</v>
      </c>
      <c r="H14" s="327" t="s">
        <v>860</v>
      </c>
    </row>
    <row r="15" spans="1:9" ht="24" x14ac:dyDescent="0.25">
      <c r="A15" s="1">
        <v>9</v>
      </c>
      <c r="B15" s="316" t="s">
        <v>39</v>
      </c>
      <c r="C15" s="327" t="s">
        <v>749</v>
      </c>
      <c r="D15" s="327" t="s">
        <v>749</v>
      </c>
      <c r="E15" s="327" t="s">
        <v>749</v>
      </c>
      <c r="F15" s="327" t="s">
        <v>749</v>
      </c>
      <c r="G15" s="356"/>
      <c r="H15" s="356"/>
    </row>
    <row r="16" spans="1:9" ht="24" x14ac:dyDescent="0.25">
      <c r="A16" s="1">
        <v>10</v>
      </c>
      <c r="B16" s="316" t="s">
        <v>41</v>
      </c>
      <c r="C16" s="327" t="s">
        <v>749</v>
      </c>
      <c r="D16" s="327" t="s">
        <v>749</v>
      </c>
      <c r="E16" s="327" t="s">
        <v>749</v>
      </c>
      <c r="F16" s="327" t="s">
        <v>749</v>
      </c>
      <c r="G16" s="356"/>
      <c r="H16" s="356"/>
    </row>
    <row r="17" spans="1:11" s="114" customFormat="1" ht="12.75" x14ac:dyDescent="0.25">
      <c r="A17" s="535" t="s">
        <v>624</v>
      </c>
      <c r="B17" s="535"/>
      <c r="C17" s="535"/>
      <c r="D17" s="535"/>
      <c r="E17" s="535"/>
      <c r="F17" s="535"/>
      <c r="G17" s="535"/>
    </row>
    <row r="18" spans="1:11" x14ac:dyDescent="0.25">
      <c r="A18" s="538" t="s">
        <v>623</v>
      </c>
      <c r="B18" s="538"/>
      <c r="C18" s="538"/>
      <c r="D18" s="538"/>
      <c r="E18" s="538"/>
      <c r="F18" s="538"/>
      <c r="G18" s="538"/>
      <c r="H18" s="538"/>
      <c r="I18" s="538"/>
    </row>
    <row r="19" spans="1:11" x14ac:dyDescent="0.25">
      <c r="A19" s="518" t="s">
        <v>628</v>
      </c>
      <c r="B19" s="518"/>
      <c r="C19" s="518"/>
      <c r="D19" s="518"/>
      <c r="E19" s="518"/>
      <c r="F19" s="518"/>
      <c r="G19" s="518"/>
      <c r="H19" s="518"/>
      <c r="I19" s="103"/>
      <c r="J19" s="103"/>
      <c r="K19" s="103"/>
    </row>
    <row r="20" spans="1:11" s="12" customFormat="1" ht="16.5" customHeight="1" x14ac:dyDescent="0.25">
      <c r="A20" s="77" t="s">
        <v>30</v>
      </c>
      <c r="B20" s="77"/>
      <c r="C20" s="16"/>
      <c r="D20" s="16"/>
      <c r="E20" s="16"/>
      <c r="F20" s="16"/>
      <c r="G20" s="16"/>
    </row>
    <row r="21" spans="1:11" s="12" customFormat="1" x14ac:dyDescent="0.25">
      <c r="A21" s="76" t="s">
        <v>31</v>
      </c>
      <c r="B21" s="76"/>
      <c r="C21" s="76"/>
      <c r="D21" s="76"/>
      <c r="E21" s="16"/>
      <c r="F21" s="16"/>
      <c r="G21" s="16"/>
    </row>
  </sheetData>
  <mergeCells count="6">
    <mergeCell ref="A19:H19"/>
    <mergeCell ref="A18:I18"/>
    <mergeCell ref="A2:I2"/>
    <mergeCell ref="A6:B6"/>
    <mergeCell ref="A1:H1"/>
    <mergeCell ref="A17:G17"/>
  </mergeCells>
  <pageMargins left="0.25" right="0.25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6" zoomScaleNormal="100" workbookViewId="0">
      <selection activeCell="L29" sqref="L29"/>
    </sheetView>
  </sheetViews>
  <sheetFormatPr defaultColWidth="9.140625" defaultRowHeight="15" x14ac:dyDescent="0.25"/>
  <cols>
    <col min="1" max="1" width="3.28515625" style="10" customWidth="1"/>
    <col min="2" max="2" width="37.140625" style="91" customWidth="1"/>
    <col min="3" max="7" width="9.7109375" style="8" customWidth="1"/>
    <col min="8" max="8" width="11.5703125" style="8" customWidth="1"/>
    <col min="9" max="9" width="9.7109375" style="8" customWidth="1"/>
    <col min="10" max="10" width="10.5703125" style="8" customWidth="1"/>
    <col min="11" max="16384" width="9.140625" style="8"/>
  </cols>
  <sheetData>
    <row r="1" spans="1:10" s="30" customFormat="1" ht="32.25" customHeight="1" x14ac:dyDescent="0.2">
      <c r="A1" s="529" t="s">
        <v>1104</v>
      </c>
      <c r="B1" s="530"/>
      <c r="C1" s="530"/>
      <c r="D1" s="530"/>
      <c r="E1" s="530"/>
      <c r="F1" s="530"/>
      <c r="G1" s="530"/>
      <c r="H1" s="541"/>
      <c r="I1" s="541"/>
      <c r="J1" s="541"/>
    </row>
    <row r="2" spans="1:10" s="113" customFormat="1" ht="15" customHeight="1" x14ac:dyDescent="0.25">
      <c r="A2" s="537" t="s">
        <v>629</v>
      </c>
      <c r="B2" s="537"/>
      <c r="C2" s="537"/>
      <c r="D2" s="537"/>
      <c r="E2" s="537"/>
      <c r="F2" s="537"/>
      <c r="G2" s="537"/>
      <c r="H2" s="537"/>
      <c r="I2" s="537"/>
      <c r="J2" s="537"/>
    </row>
    <row r="3" spans="1:10" s="110" customFormat="1" ht="12" customHeight="1" x14ac:dyDescent="0.25">
      <c r="A3" s="537"/>
      <c r="B3" s="537"/>
      <c r="C3" s="537"/>
      <c r="D3" s="537"/>
      <c r="E3" s="537"/>
      <c r="F3" s="537"/>
      <c r="G3" s="542"/>
      <c r="H3" s="537"/>
      <c r="I3" s="537"/>
      <c r="J3" s="7" t="s">
        <v>630</v>
      </c>
    </row>
    <row r="4" spans="1:10" ht="102" thickBot="1" x14ac:dyDescent="0.3">
      <c r="A4" s="234" t="s">
        <v>191</v>
      </c>
      <c r="B4" s="358" t="s">
        <v>14</v>
      </c>
      <c r="C4" s="245" t="s">
        <v>277</v>
      </c>
      <c r="D4" s="245" t="s">
        <v>278</v>
      </c>
      <c r="E4" s="245" t="s">
        <v>279</v>
      </c>
      <c r="F4" s="245" t="s">
        <v>280</v>
      </c>
      <c r="G4" s="245" t="s">
        <v>281</v>
      </c>
      <c r="H4" s="245" t="s">
        <v>282</v>
      </c>
      <c r="I4" s="245" t="s">
        <v>283</v>
      </c>
      <c r="J4" s="245" t="s">
        <v>284</v>
      </c>
    </row>
    <row r="5" spans="1:10" ht="16.5" thickTop="1" thickBot="1" x14ac:dyDescent="0.3">
      <c r="A5" s="237">
        <v>1</v>
      </c>
      <c r="B5" s="239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</row>
    <row r="6" spans="1:10" ht="15.75" thickTop="1" x14ac:dyDescent="0.25">
      <c r="A6" s="543" t="s">
        <v>243</v>
      </c>
      <c r="B6" s="543"/>
      <c r="C6" s="346">
        <f>C7+C8+C9+C10+C11+C12+C13+C14+C15+C16</f>
        <v>14683</v>
      </c>
      <c r="D6" s="346">
        <f>D7+D8+D9+D10+D11+D12+D13+D14+D15+D16</f>
        <v>121008</v>
      </c>
      <c r="E6" s="346" t="s">
        <v>1074</v>
      </c>
      <c r="F6" s="346">
        <f>F7+F8+F9+F10+F11+F12+F13+F14+F15+F16</f>
        <v>1682</v>
      </c>
      <c r="G6" s="346">
        <f>G7+G8+G9+G10+G11+G12+G13+G14+G15+G16</f>
        <v>178</v>
      </c>
      <c r="H6" s="346" t="s">
        <v>1075</v>
      </c>
      <c r="I6" s="346" t="s">
        <v>1076</v>
      </c>
      <c r="J6" s="346" t="s">
        <v>1077</v>
      </c>
    </row>
    <row r="7" spans="1:10" ht="24" x14ac:dyDescent="0.25">
      <c r="A7" s="1">
        <v>1</v>
      </c>
      <c r="B7" s="332" t="s">
        <v>2166</v>
      </c>
      <c r="C7" s="327" t="s">
        <v>756</v>
      </c>
      <c r="D7" s="327" t="s">
        <v>1078</v>
      </c>
      <c r="E7" s="327" t="s">
        <v>1079</v>
      </c>
      <c r="F7" s="327" t="s">
        <v>1080</v>
      </c>
      <c r="G7" s="327" t="s">
        <v>749</v>
      </c>
      <c r="H7" s="327" t="s">
        <v>750</v>
      </c>
      <c r="I7" s="327" t="s">
        <v>1081</v>
      </c>
      <c r="J7" s="327" t="s">
        <v>956</v>
      </c>
    </row>
    <row r="8" spans="1:10" x14ac:dyDescent="0.25">
      <c r="A8" s="1">
        <v>2</v>
      </c>
      <c r="B8" s="332" t="s">
        <v>2167</v>
      </c>
      <c r="C8" s="327" t="s">
        <v>757</v>
      </c>
      <c r="D8" s="327" t="s">
        <v>1082</v>
      </c>
      <c r="E8" s="327" t="s">
        <v>1083</v>
      </c>
      <c r="F8" s="327" t="s">
        <v>771</v>
      </c>
      <c r="G8" s="327" t="s">
        <v>833</v>
      </c>
      <c r="H8" s="327" t="s">
        <v>1084</v>
      </c>
      <c r="I8" s="327" t="s">
        <v>1085</v>
      </c>
      <c r="J8" s="327" t="s">
        <v>1086</v>
      </c>
    </row>
    <row r="9" spans="1:10" x14ac:dyDescent="0.25">
      <c r="A9" s="1">
        <v>3</v>
      </c>
      <c r="B9" s="332" t="s">
        <v>2168</v>
      </c>
      <c r="C9" s="327" t="s">
        <v>745</v>
      </c>
      <c r="D9" s="327" t="s">
        <v>1087</v>
      </c>
      <c r="E9" s="327" t="s">
        <v>1040</v>
      </c>
      <c r="F9" s="327" t="s">
        <v>714</v>
      </c>
      <c r="G9" s="327" t="s">
        <v>749</v>
      </c>
      <c r="H9" s="327" t="s">
        <v>750</v>
      </c>
      <c r="I9" s="327" t="s">
        <v>1088</v>
      </c>
      <c r="J9" s="327" t="s">
        <v>1089</v>
      </c>
    </row>
    <row r="10" spans="1:10" x14ac:dyDescent="0.25">
      <c r="A10" s="1">
        <v>4</v>
      </c>
      <c r="B10" s="316" t="s">
        <v>23</v>
      </c>
      <c r="C10" s="327" t="s">
        <v>758</v>
      </c>
      <c r="D10" s="327" t="s">
        <v>1090</v>
      </c>
      <c r="E10" s="327" t="s">
        <v>1091</v>
      </c>
      <c r="F10" s="327" t="s">
        <v>1092</v>
      </c>
      <c r="G10" s="327" t="s">
        <v>717</v>
      </c>
      <c r="H10" s="327" t="s">
        <v>1093</v>
      </c>
      <c r="I10" s="327" t="s">
        <v>1094</v>
      </c>
      <c r="J10" s="327" t="s">
        <v>1095</v>
      </c>
    </row>
    <row r="11" spans="1:10" ht="24" x14ac:dyDescent="0.25">
      <c r="A11" s="1">
        <v>5</v>
      </c>
      <c r="B11" s="316" t="s">
        <v>2172</v>
      </c>
      <c r="C11" s="327" t="s">
        <v>763</v>
      </c>
      <c r="D11" s="327" t="s">
        <v>1096</v>
      </c>
      <c r="E11" s="327" t="s">
        <v>1097</v>
      </c>
      <c r="F11" s="327" t="s">
        <v>1098</v>
      </c>
      <c r="G11" s="327" t="s">
        <v>749</v>
      </c>
      <c r="H11" s="327" t="s">
        <v>750</v>
      </c>
      <c r="I11" s="327" t="s">
        <v>1099</v>
      </c>
      <c r="J11" s="327" t="s">
        <v>1100</v>
      </c>
    </row>
    <row r="12" spans="1:10" ht="24" x14ac:dyDescent="0.25">
      <c r="A12" s="1">
        <v>6</v>
      </c>
      <c r="B12" s="316" t="s">
        <v>34</v>
      </c>
      <c r="C12" s="327" t="s">
        <v>767</v>
      </c>
      <c r="D12" s="327" t="s">
        <v>972</v>
      </c>
      <c r="E12" s="327" t="s">
        <v>973</v>
      </c>
      <c r="F12" s="327" t="s">
        <v>749</v>
      </c>
      <c r="G12" s="327" t="s">
        <v>749</v>
      </c>
      <c r="H12" s="356"/>
      <c r="I12" s="327" t="s">
        <v>974</v>
      </c>
      <c r="J12" s="327" t="s">
        <v>975</v>
      </c>
    </row>
    <row r="13" spans="1:10" ht="24" x14ac:dyDescent="0.25">
      <c r="A13" s="1">
        <v>7</v>
      </c>
      <c r="B13" s="316" t="s">
        <v>24</v>
      </c>
      <c r="C13" s="327" t="s">
        <v>768</v>
      </c>
      <c r="D13" s="327" t="s">
        <v>1101</v>
      </c>
      <c r="E13" s="327" t="s">
        <v>1102</v>
      </c>
      <c r="F13" s="327" t="s">
        <v>1103</v>
      </c>
      <c r="G13" s="327" t="s">
        <v>1103</v>
      </c>
      <c r="H13" s="327" t="s">
        <v>860</v>
      </c>
      <c r="I13" s="327" t="s">
        <v>970</v>
      </c>
      <c r="J13" s="327" t="s">
        <v>975</v>
      </c>
    </row>
    <row r="14" spans="1:10" x14ac:dyDescent="0.25">
      <c r="A14" s="1">
        <v>8</v>
      </c>
      <c r="B14" s="316" t="s">
        <v>27</v>
      </c>
      <c r="C14" s="327" t="s">
        <v>770</v>
      </c>
      <c r="D14" s="327" t="s">
        <v>1005</v>
      </c>
      <c r="E14" s="327" t="s">
        <v>1006</v>
      </c>
      <c r="F14" s="327" t="s">
        <v>1007</v>
      </c>
      <c r="G14" s="327" t="s">
        <v>737</v>
      </c>
      <c r="H14" s="327" t="s">
        <v>1008</v>
      </c>
      <c r="I14" s="327" t="s">
        <v>1009</v>
      </c>
      <c r="J14" s="327" t="s">
        <v>1010</v>
      </c>
    </row>
    <row r="15" spans="1:10" ht="24" x14ac:dyDescent="0.25">
      <c r="A15" s="1">
        <v>9</v>
      </c>
      <c r="B15" s="316" t="s">
        <v>39</v>
      </c>
      <c r="C15" s="327" t="s">
        <v>774</v>
      </c>
      <c r="D15" s="327" t="s">
        <v>1029</v>
      </c>
      <c r="E15" s="327" t="s">
        <v>1030</v>
      </c>
      <c r="F15" s="327" t="s">
        <v>749</v>
      </c>
      <c r="G15" s="327" t="s">
        <v>749</v>
      </c>
      <c r="H15" s="356"/>
      <c r="I15" s="327" t="s">
        <v>1031</v>
      </c>
      <c r="J15" s="327" t="s">
        <v>1032</v>
      </c>
    </row>
    <row r="16" spans="1:10" ht="24" x14ac:dyDescent="0.25">
      <c r="A16" s="1">
        <v>10</v>
      </c>
      <c r="B16" s="316" t="s">
        <v>41</v>
      </c>
      <c r="C16" s="327" t="s">
        <v>775</v>
      </c>
      <c r="D16" s="327" t="s">
        <v>1036</v>
      </c>
      <c r="E16" s="327" t="s">
        <v>1037</v>
      </c>
      <c r="F16" s="327" t="s">
        <v>749</v>
      </c>
      <c r="G16" s="327" t="s">
        <v>749</v>
      </c>
      <c r="H16" s="356"/>
      <c r="I16" s="327" t="s">
        <v>1038</v>
      </c>
      <c r="J16" s="327" t="s">
        <v>1039</v>
      </c>
    </row>
    <row r="17" spans="1:10" s="114" customFormat="1" ht="15" customHeight="1" x14ac:dyDescent="0.25">
      <c r="A17" s="114" t="s">
        <v>624</v>
      </c>
      <c r="B17" s="116"/>
    </row>
    <row r="18" spans="1:10" s="98" customFormat="1" ht="15" customHeight="1" x14ac:dyDescent="0.25">
      <c r="A18" s="540" t="s">
        <v>631</v>
      </c>
      <c r="B18" s="540"/>
      <c r="C18" s="540"/>
      <c r="D18" s="540"/>
      <c r="E18" s="540"/>
      <c r="F18" s="540"/>
      <c r="G18" s="540"/>
      <c r="H18" s="540"/>
      <c r="I18" s="540"/>
      <c r="J18" s="540"/>
    </row>
    <row r="20" spans="1:10" s="12" customFormat="1" ht="16.5" customHeight="1" x14ac:dyDescent="0.25">
      <c r="A20" s="77" t="s">
        <v>30</v>
      </c>
      <c r="B20" s="117"/>
      <c r="C20" s="16"/>
      <c r="D20" s="16"/>
      <c r="E20" s="16"/>
      <c r="F20" s="16"/>
      <c r="G20" s="16"/>
    </row>
    <row r="21" spans="1:10" s="12" customFormat="1" x14ac:dyDescent="0.25">
      <c r="A21" s="76" t="s">
        <v>31</v>
      </c>
      <c r="B21" s="118"/>
      <c r="C21" s="76"/>
      <c r="D21" s="76"/>
      <c r="E21" s="16"/>
      <c r="F21" s="16"/>
      <c r="G21" s="16"/>
    </row>
  </sheetData>
  <mergeCells count="5">
    <mergeCell ref="A18:J18"/>
    <mergeCell ref="A1:J1"/>
    <mergeCell ref="A2:J2"/>
    <mergeCell ref="A3:I3"/>
    <mergeCell ref="A6:B6"/>
  </mergeCell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C6" sqref="C6"/>
    </sheetView>
  </sheetViews>
  <sheetFormatPr defaultColWidth="9.140625" defaultRowHeight="15" x14ac:dyDescent="0.25"/>
  <cols>
    <col min="1" max="1" width="4.140625" style="10" customWidth="1"/>
    <col min="2" max="2" width="44.85546875" style="8" customWidth="1"/>
    <col min="3" max="4" width="9.140625" style="8"/>
    <col min="5" max="5" width="10.42578125" style="8" customWidth="1"/>
    <col min="6" max="16384" width="9.140625" style="8"/>
  </cols>
  <sheetData>
    <row r="1" spans="1:8" s="98" customFormat="1" ht="30" customHeight="1" x14ac:dyDescent="0.25">
      <c r="A1" s="536" t="s">
        <v>822</v>
      </c>
      <c r="B1" s="536"/>
      <c r="C1" s="536"/>
      <c r="D1" s="536"/>
      <c r="E1" s="536"/>
      <c r="F1" s="536"/>
      <c r="G1" s="536"/>
    </row>
    <row r="2" spans="1:8" s="110" customFormat="1" ht="15" customHeight="1" x14ac:dyDescent="0.25">
      <c r="A2" s="545" t="s">
        <v>632</v>
      </c>
      <c r="B2" s="545"/>
      <c r="C2" s="545"/>
      <c r="D2" s="545"/>
      <c r="E2" s="545"/>
      <c r="F2" s="545"/>
      <c r="G2" s="545"/>
    </row>
    <row r="3" spans="1:8" s="110" customFormat="1" ht="14.25" customHeight="1" x14ac:dyDescent="0.25">
      <c r="A3" s="82"/>
      <c r="B3" s="81"/>
      <c r="C3" s="81"/>
      <c r="D3" s="81"/>
      <c r="E3" s="81"/>
      <c r="F3" s="81"/>
      <c r="G3" s="7" t="s">
        <v>633</v>
      </c>
    </row>
    <row r="4" spans="1:8" ht="92.25" customHeight="1" thickBot="1" x14ac:dyDescent="0.3">
      <c r="A4" s="234" t="s">
        <v>191</v>
      </c>
      <c r="B4" s="358" t="s">
        <v>14</v>
      </c>
      <c r="C4" s="245" t="s">
        <v>277</v>
      </c>
      <c r="D4" s="245" t="s">
        <v>499</v>
      </c>
      <c r="E4" s="245" t="s">
        <v>500</v>
      </c>
      <c r="F4" s="245" t="s">
        <v>501</v>
      </c>
      <c r="G4" s="245" t="s">
        <v>502</v>
      </c>
    </row>
    <row r="5" spans="1:8" ht="12.75" customHeight="1" thickTop="1" thickBot="1" x14ac:dyDescent="0.3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</row>
    <row r="6" spans="1:8" ht="15.75" thickTop="1" x14ac:dyDescent="0.25">
      <c r="A6" s="525" t="s">
        <v>244</v>
      </c>
      <c r="B6" s="525"/>
      <c r="C6" s="346">
        <f>C7+C8+C9+C10+C11+C12</f>
        <v>31458</v>
      </c>
      <c r="D6" s="346" t="s">
        <v>749</v>
      </c>
      <c r="E6" s="346" t="s">
        <v>776</v>
      </c>
      <c r="F6" s="347">
        <f>E6/C6*100</f>
        <v>2.8609574670989894E-2</v>
      </c>
      <c r="G6" s="346" t="s">
        <v>750</v>
      </c>
    </row>
    <row r="7" spans="1:8" x14ac:dyDescent="0.25">
      <c r="A7" s="1">
        <v>1</v>
      </c>
      <c r="B7" s="332" t="s">
        <v>18</v>
      </c>
      <c r="C7" s="327" t="s">
        <v>778</v>
      </c>
      <c r="D7" s="327" t="s">
        <v>749</v>
      </c>
      <c r="E7" s="327" t="s">
        <v>776</v>
      </c>
      <c r="F7" s="327" t="s">
        <v>779</v>
      </c>
      <c r="G7" s="327"/>
    </row>
    <row r="8" spans="1:8" ht="24" x14ac:dyDescent="0.25">
      <c r="A8" s="1">
        <v>2</v>
      </c>
      <c r="B8" s="332" t="s">
        <v>2166</v>
      </c>
      <c r="C8" s="327" t="s">
        <v>780</v>
      </c>
      <c r="D8" s="327" t="s">
        <v>749</v>
      </c>
      <c r="E8" s="327" t="s">
        <v>749</v>
      </c>
      <c r="F8" s="327" t="s">
        <v>750</v>
      </c>
      <c r="G8" s="335"/>
    </row>
    <row r="9" spans="1:8" x14ac:dyDescent="0.25">
      <c r="A9" s="1">
        <v>3</v>
      </c>
      <c r="B9" s="332" t="s">
        <v>2167</v>
      </c>
      <c r="C9" s="327">
        <v>1537</v>
      </c>
      <c r="D9" s="327" t="s">
        <v>749</v>
      </c>
      <c r="E9" s="327" t="s">
        <v>749</v>
      </c>
      <c r="F9" s="327" t="s">
        <v>750</v>
      </c>
      <c r="G9" s="335"/>
    </row>
    <row r="10" spans="1:8" x14ac:dyDescent="0.25">
      <c r="A10" s="1">
        <v>4</v>
      </c>
      <c r="B10" s="332" t="s">
        <v>2168</v>
      </c>
      <c r="C10" s="327" t="s">
        <v>781</v>
      </c>
      <c r="D10" s="327" t="s">
        <v>749</v>
      </c>
      <c r="E10" s="327" t="s">
        <v>749</v>
      </c>
      <c r="F10" s="327" t="s">
        <v>750</v>
      </c>
      <c r="G10" s="327"/>
    </row>
    <row r="11" spans="1:8" x14ac:dyDescent="0.25">
      <c r="A11" s="1">
        <v>5</v>
      </c>
      <c r="B11" s="332" t="s">
        <v>2171</v>
      </c>
      <c r="C11" s="327" t="s">
        <v>782</v>
      </c>
      <c r="D11" s="327" t="s">
        <v>749</v>
      </c>
      <c r="E11" s="327" t="s">
        <v>749</v>
      </c>
      <c r="F11" s="327" t="s">
        <v>750</v>
      </c>
      <c r="G11" s="327"/>
    </row>
    <row r="12" spans="1:8" s="98" customFormat="1" ht="33.200000000000003" customHeight="1" x14ac:dyDescent="0.25">
      <c r="A12" s="1">
        <v>6</v>
      </c>
      <c r="B12" s="361" t="s">
        <v>2178</v>
      </c>
      <c r="C12" s="327" t="s">
        <v>783</v>
      </c>
      <c r="D12" s="327" t="s">
        <v>749</v>
      </c>
      <c r="E12" s="327" t="s">
        <v>749</v>
      </c>
      <c r="F12" s="327" t="s">
        <v>750</v>
      </c>
      <c r="G12" s="335"/>
      <c r="H12" s="100"/>
    </row>
    <row r="13" spans="1:8" s="98" customFormat="1" ht="26.45" customHeight="1" x14ac:dyDescent="0.25">
      <c r="A13" s="544" t="s">
        <v>634</v>
      </c>
      <c r="B13" s="544"/>
      <c r="C13" s="544"/>
      <c r="D13" s="544"/>
      <c r="E13" s="544"/>
      <c r="F13" s="544"/>
      <c r="G13" s="544"/>
    </row>
    <row r="14" spans="1:8" s="12" customFormat="1" ht="16.5" customHeight="1" x14ac:dyDescent="0.25">
      <c r="A14" s="77" t="s">
        <v>30</v>
      </c>
      <c r="B14" s="117"/>
      <c r="C14" s="16"/>
      <c r="D14" s="16"/>
      <c r="E14" s="16"/>
      <c r="F14" s="16"/>
      <c r="G14" s="16"/>
    </row>
    <row r="15" spans="1:8" s="12" customFormat="1" x14ac:dyDescent="0.25">
      <c r="A15" s="76" t="s">
        <v>31</v>
      </c>
      <c r="B15" s="118"/>
      <c r="C15" s="76"/>
      <c r="D15" s="76"/>
      <c r="E15" s="16"/>
      <c r="F15" s="16"/>
      <c r="G15" s="16"/>
    </row>
  </sheetData>
  <mergeCells count="4">
    <mergeCell ref="A13:G13"/>
    <mergeCell ref="A6:B6"/>
    <mergeCell ref="A1:G1"/>
    <mergeCell ref="A2:G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J27" sqref="J27"/>
    </sheetView>
  </sheetViews>
  <sheetFormatPr defaultColWidth="9.140625" defaultRowHeight="9.75" x14ac:dyDescent="0.2"/>
  <cols>
    <col min="1" max="1" width="3.5703125" style="121" customWidth="1"/>
    <col min="2" max="2" width="39.42578125" style="122" customWidth="1"/>
    <col min="3" max="4" width="9.140625" style="122"/>
    <col min="5" max="5" width="12" style="122" customWidth="1"/>
    <col min="6" max="16384" width="9.140625" style="122"/>
  </cols>
  <sheetData>
    <row r="1" spans="1:8" s="120" customFormat="1" ht="30" customHeight="1" x14ac:dyDescent="0.25">
      <c r="A1" s="549" t="s">
        <v>895</v>
      </c>
      <c r="B1" s="549"/>
      <c r="C1" s="549"/>
      <c r="D1" s="549"/>
      <c r="E1" s="549"/>
      <c r="F1" s="549"/>
      <c r="G1" s="549"/>
      <c r="H1" s="549"/>
    </row>
    <row r="2" spans="1:8" s="120" customFormat="1" ht="20.100000000000001" customHeight="1" x14ac:dyDescent="0.25">
      <c r="A2" s="550" t="s">
        <v>632</v>
      </c>
      <c r="B2" s="551"/>
      <c r="C2" s="551"/>
      <c r="D2" s="551"/>
      <c r="E2" s="551"/>
      <c r="F2" s="551"/>
      <c r="G2" s="551"/>
      <c r="H2" s="551"/>
    </row>
    <row r="3" spans="1:8" x14ac:dyDescent="0.2">
      <c r="H3" s="124" t="s">
        <v>635</v>
      </c>
    </row>
    <row r="4" spans="1:8" ht="69.75" customHeight="1" thickBot="1" x14ac:dyDescent="0.25">
      <c r="A4" s="234" t="s">
        <v>191</v>
      </c>
      <c r="B4" s="358" t="s">
        <v>14</v>
      </c>
      <c r="C4" s="245" t="s">
        <v>500</v>
      </c>
      <c r="D4" s="245" t="s">
        <v>505</v>
      </c>
      <c r="E4" s="245" t="s">
        <v>637</v>
      </c>
      <c r="F4" s="245" t="s">
        <v>507</v>
      </c>
      <c r="G4" s="245" t="s">
        <v>508</v>
      </c>
      <c r="H4" s="245" t="s">
        <v>509</v>
      </c>
    </row>
    <row r="5" spans="1:8" ht="11.25" thickTop="1" thickBot="1" x14ac:dyDescent="0.25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</row>
    <row r="6" spans="1:8" ht="15" customHeight="1" thickTop="1" x14ac:dyDescent="0.2">
      <c r="A6" s="547" t="s">
        <v>244</v>
      </c>
      <c r="B6" s="548"/>
      <c r="C6" s="362" t="s">
        <v>776</v>
      </c>
      <c r="D6" s="362" t="s">
        <v>749</v>
      </c>
      <c r="E6" s="362" t="s">
        <v>749</v>
      </c>
      <c r="F6" s="362" t="s">
        <v>749</v>
      </c>
      <c r="G6" s="363"/>
      <c r="H6" s="362" t="s">
        <v>750</v>
      </c>
    </row>
    <row r="7" spans="1:8" ht="15" customHeight="1" x14ac:dyDescent="0.2">
      <c r="A7" s="1">
        <v>1</v>
      </c>
      <c r="B7" s="332" t="s">
        <v>18</v>
      </c>
      <c r="C7" s="327" t="s">
        <v>776</v>
      </c>
      <c r="D7" s="327" t="s">
        <v>749</v>
      </c>
      <c r="E7" s="327" t="s">
        <v>749</v>
      </c>
      <c r="F7" s="327" t="s">
        <v>749</v>
      </c>
      <c r="G7" s="84"/>
      <c r="H7" s="327"/>
    </row>
    <row r="8" spans="1:8" ht="24.4" customHeight="1" x14ac:dyDescent="0.2">
      <c r="A8" s="1">
        <v>2</v>
      </c>
      <c r="B8" s="332" t="s">
        <v>2166</v>
      </c>
      <c r="C8" s="327" t="s">
        <v>749</v>
      </c>
      <c r="D8" s="327" t="s">
        <v>749</v>
      </c>
      <c r="E8" s="327" t="s">
        <v>749</v>
      </c>
      <c r="F8" s="327" t="s">
        <v>749</v>
      </c>
      <c r="G8" s="84"/>
      <c r="H8" s="84"/>
    </row>
    <row r="9" spans="1:8" ht="15" customHeight="1" x14ac:dyDescent="0.2">
      <c r="A9" s="1">
        <v>3</v>
      </c>
      <c r="B9" s="332" t="s">
        <v>2167</v>
      </c>
      <c r="C9" s="327" t="s">
        <v>749</v>
      </c>
      <c r="D9" s="327" t="s">
        <v>749</v>
      </c>
      <c r="E9" s="327" t="s">
        <v>749</v>
      </c>
      <c r="F9" s="327" t="s">
        <v>749</v>
      </c>
      <c r="G9" s="84"/>
      <c r="H9" s="84"/>
    </row>
    <row r="10" spans="1:8" ht="15" customHeight="1" x14ac:dyDescent="0.2">
      <c r="A10" s="1">
        <v>4</v>
      </c>
      <c r="B10" s="332" t="s">
        <v>2168</v>
      </c>
      <c r="C10" s="327" t="s">
        <v>749</v>
      </c>
      <c r="D10" s="327" t="s">
        <v>749</v>
      </c>
      <c r="E10" s="327" t="s">
        <v>749</v>
      </c>
      <c r="F10" s="327" t="s">
        <v>749</v>
      </c>
      <c r="G10" s="84"/>
      <c r="H10" s="327"/>
    </row>
    <row r="11" spans="1:8" ht="15" customHeight="1" x14ac:dyDescent="0.2">
      <c r="A11" s="1">
        <v>5</v>
      </c>
      <c r="B11" s="332" t="s">
        <v>2171</v>
      </c>
      <c r="C11" s="327" t="s">
        <v>749</v>
      </c>
      <c r="D11" s="327" t="s">
        <v>749</v>
      </c>
      <c r="E11" s="327" t="s">
        <v>749</v>
      </c>
      <c r="F11" s="327" t="s">
        <v>749</v>
      </c>
      <c r="G11" s="84"/>
      <c r="H11" s="327"/>
    </row>
    <row r="12" spans="1:8" s="120" customFormat="1" ht="26.45" customHeight="1" x14ac:dyDescent="0.25">
      <c r="A12" s="552" t="s">
        <v>636</v>
      </c>
      <c r="B12" s="552"/>
      <c r="C12" s="552"/>
      <c r="D12" s="552"/>
      <c r="E12" s="552"/>
      <c r="F12" s="552"/>
      <c r="G12" s="552"/>
      <c r="H12" s="552"/>
    </row>
    <row r="13" spans="1:8" s="123" customFormat="1" ht="16.5" customHeight="1" x14ac:dyDescent="0.2">
      <c r="A13" s="553" t="s">
        <v>30</v>
      </c>
      <c r="B13" s="553"/>
      <c r="C13" s="553"/>
      <c r="D13" s="553"/>
      <c r="E13" s="553"/>
      <c r="F13" s="553"/>
      <c r="G13" s="553"/>
      <c r="H13" s="553"/>
    </row>
    <row r="14" spans="1:8" s="123" customFormat="1" x14ac:dyDescent="0.2">
      <c r="A14" s="546" t="s">
        <v>31</v>
      </c>
      <c r="B14" s="546"/>
      <c r="C14" s="546"/>
      <c r="D14" s="546"/>
      <c r="E14" s="546"/>
      <c r="F14" s="546"/>
      <c r="G14" s="546"/>
      <c r="H14" s="546"/>
    </row>
  </sheetData>
  <mergeCells count="6">
    <mergeCell ref="A14:H14"/>
    <mergeCell ref="A6:B6"/>
    <mergeCell ref="A1:H1"/>
    <mergeCell ref="A2:H2"/>
    <mergeCell ref="A12:H12"/>
    <mergeCell ref="A13:H13"/>
  </mergeCells>
  <pageMargins left="0.25" right="0.25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Normal="100" workbookViewId="0">
      <selection activeCell="A15" sqref="A15:H15"/>
    </sheetView>
  </sheetViews>
  <sheetFormatPr defaultColWidth="9.140625" defaultRowHeight="15" x14ac:dyDescent="0.25"/>
  <cols>
    <col min="1" max="1" width="3.140625" style="8" customWidth="1"/>
    <col min="2" max="2" width="44.5703125" style="8" customWidth="1"/>
    <col min="3" max="3" width="9.7109375" style="8" customWidth="1"/>
    <col min="4" max="4" width="8.7109375" style="8" customWidth="1"/>
    <col min="5" max="7" width="9.7109375" style="8" customWidth="1"/>
    <col min="8" max="8" width="11.140625" style="8" customWidth="1"/>
    <col min="9" max="9" width="9.7109375" style="8" customWidth="1"/>
    <col min="10" max="10" width="11.28515625" style="8" customWidth="1"/>
    <col min="11" max="16384" width="9.140625" style="8"/>
  </cols>
  <sheetData>
    <row r="1" spans="1:10" s="125" customFormat="1" ht="37.5" customHeight="1" x14ac:dyDescent="0.25">
      <c r="A1" s="529" t="s">
        <v>1126</v>
      </c>
      <c r="B1" s="530"/>
      <c r="C1" s="530"/>
      <c r="D1" s="530"/>
      <c r="E1" s="530"/>
      <c r="F1" s="530"/>
      <c r="G1" s="530"/>
      <c r="H1" s="530"/>
      <c r="I1" s="530"/>
      <c r="J1" s="530"/>
    </row>
    <row r="2" spans="1:10" s="67" customFormat="1" ht="13.7" customHeight="1" x14ac:dyDescent="0.25">
      <c r="A2" s="529" t="s">
        <v>632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ht="15.75" thickBot="1" x14ac:dyDescent="0.3">
      <c r="J3" s="68" t="s">
        <v>638</v>
      </c>
    </row>
    <row r="4" spans="1:10" ht="102" thickBot="1" x14ac:dyDescent="0.3">
      <c r="A4" s="234" t="s">
        <v>191</v>
      </c>
      <c r="B4" s="358" t="s">
        <v>14</v>
      </c>
      <c r="C4" s="245" t="s">
        <v>277</v>
      </c>
      <c r="D4" s="245" t="s">
        <v>278</v>
      </c>
      <c r="E4" s="245" t="s">
        <v>279</v>
      </c>
      <c r="F4" s="245" t="s">
        <v>280</v>
      </c>
      <c r="G4" s="245" t="s">
        <v>281</v>
      </c>
      <c r="H4" s="245" t="s">
        <v>282</v>
      </c>
      <c r="I4" s="245" t="s">
        <v>283</v>
      </c>
      <c r="J4" s="245" t="s">
        <v>284</v>
      </c>
    </row>
    <row r="5" spans="1:10" ht="16.5" thickTop="1" thickBot="1" x14ac:dyDescent="0.3">
      <c r="A5" s="246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</row>
    <row r="6" spans="1:10" ht="15.75" thickTop="1" x14ac:dyDescent="0.25">
      <c r="A6" s="543" t="s">
        <v>244</v>
      </c>
      <c r="B6" s="554"/>
      <c r="C6" s="346">
        <f>C7+C8+C9+C10+C11+C12</f>
        <v>31458</v>
      </c>
      <c r="D6" s="346">
        <f>D7+D8+D9+D10+D11+D12</f>
        <v>133356</v>
      </c>
      <c r="E6" s="346">
        <f>E7+E8+E9+E10+E11+E12</f>
        <v>508</v>
      </c>
      <c r="F6" s="346">
        <f>F7+F8+F9+F10+F11+F12</f>
        <v>10441</v>
      </c>
      <c r="G6" s="346" t="s">
        <v>717</v>
      </c>
      <c r="H6" s="346" t="s">
        <v>1105</v>
      </c>
      <c r="I6" s="347">
        <f>D6/C6</f>
        <v>4.2391760442494757</v>
      </c>
      <c r="J6" s="347">
        <f>E6*365/D6</f>
        <v>1.3904136296829539</v>
      </c>
    </row>
    <row r="7" spans="1:10" x14ac:dyDescent="0.25">
      <c r="A7" s="228">
        <v>1</v>
      </c>
      <c r="B7" s="332" t="s">
        <v>18</v>
      </c>
      <c r="C7" s="364" t="s">
        <v>778</v>
      </c>
      <c r="D7" s="327" t="s">
        <v>1107</v>
      </c>
      <c r="E7" s="327">
        <v>171</v>
      </c>
      <c r="F7" s="327" t="s">
        <v>1108</v>
      </c>
      <c r="G7" s="327" t="s">
        <v>717</v>
      </c>
      <c r="H7" s="327" t="s">
        <v>1109</v>
      </c>
      <c r="I7" s="327" t="s">
        <v>1110</v>
      </c>
      <c r="J7" s="327" t="s">
        <v>1111</v>
      </c>
    </row>
    <row r="8" spans="1:10" ht="24" x14ac:dyDescent="0.25">
      <c r="A8" s="228">
        <v>2</v>
      </c>
      <c r="B8" s="332" t="s">
        <v>2166</v>
      </c>
      <c r="C8" s="364" t="s">
        <v>780</v>
      </c>
      <c r="D8" s="327" t="s">
        <v>1112</v>
      </c>
      <c r="E8" s="327">
        <v>39</v>
      </c>
      <c r="F8" s="327" t="s">
        <v>1113</v>
      </c>
      <c r="G8" s="327" t="s">
        <v>749</v>
      </c>
      <c r="H8" s="327" t="s">
        <v>750</v>
      </c>
      <c r="I8" s="327" t="s">
        <v>1114</v>
      </c>
      <c r="J8" s="327" t="s">
        <v>1115</v>
      </c>
    </row>
    <row r="9" spans="1:10" x14ac:dyDescent="0.25">
      <c r="A9" s="228">
        <v>3</v>
      </c>
      <c r="B9" s="332" t="s">
        <v>2167</v>
      </c>
      <c r="C9" s="364">
        <v>1537</v>
      </c>
      <c r="D9" s="327" t="s">
        <v>1116</v>
      </c>
      <c r="E9" s="327">
        <v>43</v>
      </c>
      <c r="F9" s="327" t="s">
        <v>1117</v>
      </c>
      <c r="G9" s="327" t="s">
        <v>749</v>
      </c>
      <c r="H9" s="327" t="s">
        <v>750</v>
      </c>
      <c r="I9" s="327" t="s">
        <v>2199</v>
      </c>
      <c r="J9" s="327" t="s">
        <v>1118</v>
      </c>
    </row>
    <row r="10" spans="1:10" x14ac:dyDescent="0.25">
      <c r="A10" s="228">
        <v>4</v>
      </c>
      <c r="B10" s="332" t="s">
        <v>2168</v>
      </c>
      <c r="C10" s="364" t="s">
        <v>781</v>
      </c>
      <c r="D10" s="327" t="s">
        <v>1119</v>
      </c>
      <c r="E10" s="327">
        <v>18</v>
      </c>
      <c r="F10" s="327" t="s">
        <v>1120</v>
      </c>
      <c r="G10" s="327" t="s">
        <v>749</v>
      </c>
      <c r="H10" s="327" t="s">
        <v>750</v>
      </c>
      <c r="I10" s="327" t="s">
        <v>1121</v>
      </c>
      <c r="J10" s="327" t="s">
        <v>1122</v>
      </c>
    </row>
    <row r="11" spans="1:10" x14ac:dyDescent="0.25">
      <c r="A11" s="228">
        <v>5</v>
      </c>
      <c r="B11" s="332" t="s">
        <v>2171</v>
      </c>
      <c r="C11" s="364" t="s">
        <v>782</v>
      </c>
      <c r="D11" s="327" t="s">
        <v>959</v>
      </c>
      <c r="E11" s="327">
        <v>227</v>
      </c>
      <c r="F11" s="327" t="s">
        <v>961</v>
      </c>
      <c r="G11" s="327" t="s">
        <v>749</v>
      </c>
      <c r="H11" s="327" t="s">
        <v>750</v>
      </c>
      <c r="I11" s="327" t="s">
        <v>898</v>
      </c>
      <c r="J11" s="327" t="s">
        <v>962</v>
      </c>
    </row>
    <row r="12" spans="1:10" ht="26.45" customHeight="1" x14ac:dyDescent="0.25">
      <c r="A12" s="228">
        <v>6</v>
      </c>
      <c r="B12" s="361" t="s">
        <v>2178</v>
      </c>
      <c r="C12" s="364" t="s">
        <v>783</v>
      </c>
      <c r="D12" s="327" t="s">
        <v>1123</v>
      </c>
      <c r="E12" s="327">
        <v>10</v>
      </c>
      <c r="F12" s="327" t="s">
        <v>749</v>
      </c>
      <c r="G12" s="327" t="s">
        <v>749</v>
      </c>
      <c r="H12" s="356"/>
      <c r="I12" s="327" t="s">
        <v>1124</v>
      </c>
      <c r="J12" s="327" t="s">
        <v>1125</v>
      </c>
    </row>
    <row r="13" spans="1:10" s="120" customFormat="1" ht="26.45" customHeight="1" x14ac:dyDescent="0.25">
      <c r="A13" s="552" t="s">
        <v>639</v>
      </c>
      <c r="B13" s="552"/>
      <c r="C13" s="552"/>
      <c r="D13" s="552"/>
      <c r="E13" s="552"/>
      <c r="F13" s="552"/>
      <c r="G13" s="552"/>
      <c r="H13" s="552"/>
    </row>
    <row r="14" spans="1:10" s="123" customFormat="1" ht="16.5" customHeight="1" x14ac:dyDescent="0.2">
      <c r="A14" s="553" t="s">
        <v>30</v>
      </c>
      <c r="B14" s="553"/>
      <c r="C14" s="553"/>
      <c r="D14" s="553"/>
      <c r="E14" s="553"/>
      <c r="F14" s="553"/>
      <c r="G14" s="553"/>
      <c r="H14" s="553"/>
    </row>
    <row r="15" spans="1:10" s="123" customFormat="1" ht="9.75" x14ac:dyDescent="0.2">
      <c r="A15" s="546" t="s">
        <v>31</v>
      </c>
      <c r="B15" s="546"/>
      <c r="C15" s="546"/>
      <c r="D15" s="546"/>
      <c r="E15" s="546"/>
      <c r="F15" s="546"/>
      <c r="G15" s="546"/>
      <c r="H15" s="546"/>
    </row>
  </sheetData>
  <mergeCells count="6">
    <mergeCell ref="A14:H14"/>
    <mergeCell ref="A15:H15"/>
    <mergeCell ref="A1:J1"/>
    <mergeCell ref="A2:J2"/>
    <mergeCell ref="A6:B6"/>
    <mergeCell ref="A13:H13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0"/>
  <sheetViews>
    <sheetView zoomScaleNormal="100" workbookViewId="0">
      <selection activeCell="G6" sqref="G6"/>
    </sheetView>
  </sheetViews>
  <sheetFormatPr defaultColWidth="9.140625" defaultRowHeight="15" x14ac:dyDescent="0.25"/>
  <cols>
    <col min="1" max="1" width="3.28515625" style="10" customWidth="1"/>
    <col min="2" max="2" width="35" style="91" customWidth="1"/>
    <col min="3" max="3" width="9.140625" style="8"/>
    <col min="4" max="4" width="10.5703125" style="8" customWidth="1"/>
    <col min="5" max="5" width="9.140625" style="8"/>
    <col min="6" max="6" width="9.140625" style="8" customWidth="1"/>
    <col min="7" max="7" width="10.7109375" style="8" customWidth="1"/>
    <col min="8" max="16384" width="9.140625" style="8"/>
  </cols>
  <sheetData>
    <row r="1" spans="1:7" s="98" customFormat="1" ht="30" customHeight="1" x14ac:dyDescent="0.25">
      <c r="A1" s="536" t="s">
        <v>751</v>
      </c>
      <c r="B1" s="536"/>
      <c r="C1" s="536"/>
      <c r="D1" s="536"/>
      <c r="E1" s="536"/>
      <c r="F1" s="536"/>
      <c r="G1" s="536"/>
    </row>
    <row r="2" spans="1:7" s="98" customFormat="1" ht="20.100000000000001" customHeight="1" x14ac:dyDescent="0.25">
      <c r="A2" s="545" t="s">
        <v>640</v>
      </c>
      <c r="B2" s="556"/>
      <c r="C2" s="556"/>
      <c r="D2" s="556"/>
      <c r="E2" s="556"/>
      <c r="F2" s="556"/>
      <c r="G2" s="556"/>
    </row>
    <row r="3" spans="1:7" x14ac:dyDescent="0.25">
      <c r="G3" s="7" t="s">
        <v>641</v>
      </c>
    </row>
    <row r="4" spans="1:7" ht="68.25" thickBot="1" x14ac:dyDescent="0.3">
      <c r="A4" s="234" t="s">
        <v>191</v>
      </c>
      <c r="B4" s="358" t="s">
        <v>2179</v>
      </c>
      <c r="C4" s="245" t="s">
        <v>277</v>
      </c>
      <c r="D4" s="245" t="s">
        <v>499</v>
      </c>
      <c r="E4" s="245" t="s">
        <v>500</v>
      </c>
      <c r="F4" s="245" t="s">
        <v>501</v>
      </c>
      <c r="G4" s="245" t="s">
        <v>502</v>
      </c>
    </row>
    <row r="5" spans="1:7" ht="16.5" thickTop="1" thickBot="1" x14ac:dyDescent="0.3">
      <c r="A5" s="237">
        <v>0</v>
      </c>
      <c r="B5" s="239">
        <v>1</v>
      </c>
      <c r="C5" s="237">
        <v>2</v>
      </c>
      <c r="D5" s="237">
        <v>3</v>
      </c>
      <c r="E5" s="237">
        <v>4</v>
      </c>
      <c r="F5" s="237">
        <v>5</v>
      </c>
      <c r="G5" s="237">
        <v>6</v>
      </c>
    </row>
    <row r="6" spans="1:7" ht="15.75" thickTop="1" x14ac:dyDescent="0.25">
      <c r="A6" s="525" t="s">
        <v>241</v>
      </c>
      <c r="B6" s="525"/>
      <c r="C6" s="346">
        <f t="shared" ref="C6:D6" si="0">C7+C8+C9+C10+C11+C12+C13+C14+C15+C16+C17</f>
        <v>66489</v>
      </c>
      <c r="D6" s="346">
        <f t="shared" si="0"/>
        <v>865</v>
      </c>
      <c r="E6" s="346">
        <f>E7+E8+E9+E10+E11+E12+E13+E14+E15+E16+E17</f>
        <v>2135</v>
      </c>
      <c r="F6" s="347">
        <f>E6/C6*100</f>
        <v>3.2110574681526267</v>
      </c>
      <c r="G6" s="347">
        <f>D6/E6*100</f>
        <v>40.515222482435597</v>
      </c>
    </row>
    <row r="7" spans="1:7" x14ac:dyDescent="0.25">
      <c r="A7" s="1">
        <v>1</v>
      </c>
      <c r="B7" s="331" t="s">
        <v>18</v>
      </c>
      <c r="C7" s="327" t="s">
        <v>703</v>
      </c>
      <c r="D7" s="327" t="s">
        <v>704</v>
      </c>
      <c r="E7" s="327" t="s">
        <v>705</v>
      </c>
      <c r="F7" s="327" t="s">
        <v>706</v>
      </c>
      <c r="G7" s="327" t="s">
        <v>707</v>
      </c>
    </row>
    <row r="8" spans="1:7" ht="24" x14ac:dyDescent="0.25">
      <c r="A8" s="1">
        <v>2</v>
      </c>
      <c r="B8" s="332" t="s">
        <v>2166</v>
      </c>
      <c r="C8" s="327" t="s">
        <v>708</v>
      </c>
      <c r="D8" s="327" t="s">
        <v>709</v>
      </c>
      <c r="E8" s="327" t="s">
        <v>710</v>
      </c>
      <c r="F8" s="327" t="s">
        <v>711</v>
      </c>
      <c r="G8" s="327" t="s">
        <v>712</v>
      </c>
    </row>
    <row r="9" spans="1:7" x14ac:dyDescent="0.25">
      <c r="A9" s="1">
        <v>3</v>
      </c>
      <c r="B9" s="332" t="s">
        <v>2167</v>
      </c>
      <c r="C9" s="327">
        <v>4553</v>
      </c>
      <c r="D9" s="327" t="s">
        <v>713</v>
      </c>
      <c r="E9" s="327" t="s">
        <v>714</v>
      </c>
      <c r="F9" s="328">
        <f>E9/C9*100</f>
        <v>2.1084998901822973</v>
      </c>
      <c r="G9" s="327" t="s">
        <v>715</v>
      </c>
    </row>
    <row r="10" spans="1:7" x14ac:dyDescent="0.25">
      <c r="A10" s="1">
        <v>4</v>
      </c>
      <c r="B10" s="332" t="s">
        <v>2168</v>
      </c>
      <c r="C10" s="327" t="s">
        <v>716</v>
      </c>
      <c r="D10" s="327" t="s">
        <v>717</v>
      </c>
      <c r="E10" s="327" t="s">
        <v>718</v>
      </c>
      <c r="F10" s="327" t="s">
        <v>719</v>
      </c>
      <c r="G10" s="327" t="s">
        <v>720</v>
      </c>
    </row>
    <row r="11" spans="1:7" ht="24" x14ac:dyDescent="0.25">
      <c r="A11" s="1">
        <v>5</v>
      </c>
      <c r="B11" s="332" t="s">
        <v>2169</v>
      </c>
      <c r="C11" s="327" t="s">
        <v>721</v>
      </c>
      <c r="D11" s="327" t="s">
        <v>722</v>
      </c>
      <c r="E11" s="327" t="s">
        <v>723</v>
      </c>
      <c r="F11" s="327" t="s">
        <v>724</v>
      </c>
      <c r="G11" s="327" t="s">
        <v>725</v>
      </c>
    </row>
    <row r="12" spans="1:7" ht="24" x14ac:dyDescent="0.25">
      <c r="A12" s="1">
        <v>6</v>
      </c>
      <c r="B12" s="332" t="s">
        <v>2170</v>
      </c>
      <c r="C12" s="327" t="s">
        <v>726</v>
      </c>
      <c r="D12" s="327" t="s">
        <v>727</v>
      </c>
      <c r="E12" s="327" t="s">
        <v>728</v>
      </c>
      <c r="F12" s="327" t="s">
        <v>729</v>
      </c>
      <c r="G12" s="327" t="s">
        <v>730</v>
      </c>
    </row>
    <row r="13" spans="1:7" x14ac:dyDescent="0.25">
      <c r="A13" s="1">
        <v>7</v>
      </c>
      <c r="B13" s="332" t="s">
        <v>23</v>
      </c>
      <c r="C13" s="327" t="s">
        <v>731</v>
      </c>
      <c r="D13" s="327" t="s">
        <v>717</v>
      </c>
      <c r="E13" s="327" t="s">
        <v>732</v>
      </c>
      <c r="F13" s="327" t="s">
        <v>733</v>
      </c>
      <c r="G13" s="327" t="s">
        <v>734</v>
      </c>
    </row>
    <row r="14" spans="1:7" ht="24" x14ac:dyDescent="0.25">
      <c r="A14" s="1">
        <v>8</v>
      </c>
      <c r="B14" s="332" t="s">
        <v>2172</v>
      </c>
      <c r="C14" s="327" t="s">
        <v>735</v>
      </c>
      <c r="D14" s="327" t="s">
        <v>736</v>
      </c>
      <c r="E14" s="327" t="s">
        <v>737</v>
      </c>
      <c r="F14" s="327" t="s">
        <v>738</v>
      </c>
      <c r="G14" s="327" t="s">
        <v>712</v>
      </c>
    </row>
    <row r="15" spans="1:7" ht="24" x14ac:dyDescent="0.25">
      <c r="A15" s="1">
        <v>9</v>
      </c>
      <c r="B15" s="332" t="s">
        <v>24</v>
      </c>
      <c r="C15" s="327" t="s">
        <v>739</v>
      </c>
      <c r="D15" s="327" t="s">
        <v>740</v>
      </c>
      <c r="E15" s="327" t="s">
        <v>741</v>
      </c>
      <c r="F15" s="327" t="s">
        <v>742</v>
      </c>
      <c r="G15" s="327" t="s">
        <v>712</v>
      </c>
    </row>
    <row r="16" spans="1:7" ht="24" x14ac:dyDescent="0.25">
      <c r="A16" s="1">
        <v>10</v>
      </c>
      <c r="B16" s="332" t="s">
        <v>2173</v>
      </c>
      <c r="C16" s="327" t="s">
        <v>743</v>
      </c>
      <c r="D16" s="327" t="s">
        <v>744</v>
      </c>
      <c r="E16" s="327" t="s">
        <v>745</v>
      </c>
      <c r="F16" s="327" t="s">
        <v>746</v>
      </c>
      <c r="G16" s="327" t="s">
        <v>747</v>
      </c>
    </row>
    <row r="17" spans="1:8" x14ac:dyDescent="0.25">
      <c r="A17" s="1">
        <v>11</v>
      </c>
      <c r="B17" s="332" t="s">
        <v>204</v>
      </c>
      <c r="C17" s="327" t="s">
        <v>748</v>
      </c>
      <c r="D17" s="327" t="s">
        <v>749</v>
      </c>
      <c r="E17" s="327" t="s">
        <v>749</v>
      </c>
      <c r="F17" s="327" t="s">
        <v>750</v>
      </c>
      <c r="G17" s="327"/>
    </row>
    <row r="18" spans="1:8" s="120" customFormat="1" ht="26.45" customHeight="1" x14ac:dyDescent="0.25">
      <c r="A18" s="555" t="s">
        <v>642</v>
      </c>
      <c r="B18" s="555"/>
      <c r="C18" s="555"/>
      <c r="D18" s="555"/>
      <c r="E18" s="555"/>
      <c r="F18" s="555"/>
      <c r="G18" s="555"/>
      <c r="H18" s="126"/>
    </row>
    <row r="19" spans="1:8" s="123" customFormat="1" ht="16.5" customHeight="1" x14ac:dyDescent="0.2">
      <c r="A19" s="553" t="s">
        <v>30</v>
      </c>
      <c r="B19" s="553"/>
      <c r="C19" s="553"/>
      <c r="D19" s="553"/>
      <c r="E19" s="553"/>
      <c r="F19" s="553"/>
      <c r="G19" s="553"/>
      <c r="H19" s="553"/>
    </row>
    <row r="20" spans="1:8" s="123" customFormat="1" ht="9.75" x14ac:dyDescent="0.2">
      <c r="A20" s="546" t="s">
        <v>31</v>
      </c>
      <c r="B20" s="546"/>
      <c r="C20" s="546"/>
      <c r="D20" s="546"/>
      <c r="E20" s="546"/>
      <c r="F20" s="546"/>
      <c r="G20" s="546"/>
      <c r="H20" s="546"/>
    </row>
  </sheetData>
  <mergeCells count="6">
    <mergeCell ref="A19:H19"/>
    <mergeCell ref="A20:H20"/>
    <mergeCell ref="A18:G18"/>
    <mergeCell ref="A6:B6"/>
    <mergeCell ref="A1:G1"/>
    <mergeCell ref="A2:G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Normal="100" workbookViewId="0">
      <selection activeCell="H6" sqref="H6"/>
    </sheetView>
  </sheetViews>
  <sheetFormatPr defaultColWidth="9.140625" defaultRowHeight="15" x14ac:dyDescent="0.25"/>
  <cols>
    <col min="1" max="1" width="3" style="10" customWidth="1"/>
    <col min="2" max="2" width="29.7109375" style="8" customWidth="1"/>
    <col min="3" max="4" width="9.140625" style="8"/>
    <col min="5" max="5" width="10.7109375" style="8" customWidth="1"/>
    <col min="6" max="16384" width="9.140625" style="8"/>
  </cols>
  <sheetData>
    <row r="1" spans="1:8" s="98" customFormat="1" ht="30" customHeight="1" x14ac:dyDescent="0.25">
      <c r="A1" s="529" t="s">
        <v>895</v>
      </c>
      <c r="B1" s="536"/>
      <c r="C1" s="536"/>
      <c r="D1" s="536"/>
      <c r="E1" s="536"/>
      <c r="F1" s="536"/>
      <c r="G1" s="536"/>
      <c r="H1" s="536"/>
    </row>
    <row r="2" spans="1:8" s="98" customFormat="1" ht="20.100000000000001" customHeight="1" x14ac:dyDescent="0.25">
      <c r="A2" s="530" t="s">
        <v>640</v>
      </c>
      <c r="B2" s="530"/>
      <c r="C2" s="530"/>
      <c r="D2" s="530"/>
      <c r="E2" s="530"/>
      <c r="F2" s="530"/>
      <c r="G2" s="530"/>
      <c r="H2" s="530"/>
    </row>
    <row r="3" spans="1:8" s="98" customFormat="1" ht="12.75" customHeight="1" x14ac:dyDescent="0.25">
      <c r="A3" s="127"/>
      <c r="B3" s="127"/>
      <c r="C3" s="127"/>
      <c r="D3" s="127"/>
      <c r="E3" s="127"/>
      <c r="F3" s="127"/>
      <c r="G3" s="127"/>
      <c r="H3" s="128" t="s">
        <v>643</v>
      </c>
    </row>
    <row r="4" spans="1:8" ht="61.5" customHeight="1" thickBot="1" x14ac:dyDescent="0.3">
      <c r="A4" s="234" t="s">
        <v>191</v>
      </c>
      <c r="B4" s="358" t="s">
        <v>14</v>
      </c>
      <c r="C4" s="245" t="s">
        <v>500</v>
      </c>
      <c r="D4" s="245" t="s">
        <v>505</v>
      </c>
      <c r="E4" s="245" t="s">
        <v>506</v>
      </c>
      <c r="F4" s="245" t="s">
        <v>507</v>
      </c>
      <c r="G4" s="245" t="s">
        <v>508</v>
      </c>
      <c r="H4" s="245" t="s">
        <v>509</v>
      </c>
    </row>
    <row r="5" spans="1:8" ht="16.5" thickTop="1" thickBot="1" x14ac:dyDescent="0.3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</row>
    <row r="6" spans="1:8" ht="15.75" thickTop="1" x14ac:dyDescent="0.25">
      <c r="A6" s="557" t="s">
        <v>241</v>
      </c>
      <c r="B6" s="557"/>
      <c r="C6" s="362">
        <f>C7+C8+C9+C10+C11+C12+C13+C14+C15+C16</f>
        <v>2135</v>
      </c>
      <c r="D6" s="362">
        <f>D7+D8+D9+D10+D11+D12+D13+D14+D15+D16</f>
        <v>197</v>
      </c>
      <c r="E6" s="362">
        <f t="shared" ref="D6:F6" si="0">E7+E8+E9+E10+E11+E12+E13+E14+E15+E16</f>
        <v>75</v>
      </c>
      <c r="F6" s="362">
        <f t="shared" si="0"/>
        <v>75</v>
      </c>
      <c r="G6" s="362" t="s">
        <v>860</v>
      </c>
      <c r="H6" s="511">
        <f>D6/C6*100</f>
        <v>9.2271662763466047</v>
      </c>
    </row>
    <row r="7" spans="1:8" x14ac:dyDescent="0.25">
      <c r="A7" s="1">
        <v>1</v>
      </c>
      <c r="B7" s="331" t="s">
        <v>18</v>
      </c>
      <c r="C7" s="327" t="s">
        <v>705</v>
      </c>
      <c r="D7" s="327" t="s">
        <v>919</v>
      </c>
      <c r="E7" s="327" t="s">
        <v>920</v>
      </c>
      <c r="F7" s="327" t="s">
        <v>920</v>
      </c>
      <c r="G7" s="327" t="s">
        <v>860</v>
      </c>
      <c r="H7" s="327" t="s">
        <v>921</v>
      </c>
    </row>
    <row r="8" spans="1:8" ht="24" x14ac:dyDescent="0.25">
      <c r="A8" s="1">
        <v>2</v>
      </c>
      <c r="B8" s="332" t="s">
        <v>2166</v>
      </c>
      <c r="C8" s="327" t="s">
        <v>710</v>
      </c>
      <c r="D8" s="327" t="s">
        <v>809</v>
      </c>
      <c r="E8" s="327" t="s">
        <v>809</v>
      </c>
      <c r="F8" s="327" t="s">
        <v>809</v>
      </c>
      <c r="G8" s="327" t="s">
        <v>860</v>
      </c>
      <c r="H8" s="327" t="s">
        <v>922</v>
      </c>
    </row>
    <row r="9" spans="1:8" ht="24" x14ac:dyDescent="0.25">
      <c r="A9" s="1">
        <v>3</v>
      </c>
      <c r="B9" s="332" t="s">
        <v>2167</v>
      </c>
      <c r="C9" s="327" t="s">
        <v>714</v>
      </c>
      <c r="D9" s="327" t="s">
        <v>709</v>
      </c>
      <c r="E9" s="327" t="s">
        <v>709</v>
      </c>
      <c r="F9" s="327" t="s">
        <v>709</v>
      </c>
      <c r="G9" s="327" t="s">
        <v>860</v>
      </c>
      <c r="H9" s="327" t="s">
        <v>923</v>
      </c>
    </row>
    <row r="10" spans="1:8" ht="24" x14ac:dyDescent="0.25">
      <c r="A10" s="1">
        <v>4</v>
      </c>
      <c r="B10" s="332" t="s">
        <v>2168</v>
      </c>
      <c r="C10" s="327" t="s">
        <v>718</v>
      </c>
      <c r="D10" s="327" t="s">
        <v>916</v>
      </c>
      <c r="E10" s="327" t="s">
        <v>749</v>
      </c>
      <c r="F10" s="327" t="s">
        <v>749</v>
      </c>
      <c r="G10" s="327"/>
      <c r="H10" s="327" t="s">
        <v>924</v>
      </c>
    </row>
    <row r="11" spans="1:8" ht="24" x14ac:dyDescent="0.25">
      <c r="A11" s="1">
        <v>5</v>
      </c>
      <c r="B11" s="332" t="s">
        <v>2169</v>
      </c>
      <c r="C11" s="327" t="s">
        <v>723</v>
      </c>
      <c r="D11" s="327" t="s">
        <v>717</v>
      </c>
      <c r="E11" s="327" t="s">
        <v>833</v>
      </c>
      <c r="F11" s="327" t="s">
        <v>833</v>
      </c>
      <c r="G11" s="327" t="s">
        <v>860</v>
      </c>
      <c r="H11" s="327" t="s">
        <v>925</v>
      </c>
    </row>
    <row r="12" spans="1:8" ht="24" x14ac:dyDescent="0.25">
      <c r="A12" s="1">
        <v>6</v>
      </c>
      <c r="B12" s="332" t="s">
        <v>2170</v>
      </c>
      <c r="C12" s="327" t="s">
        <v>728</v>
      </c>
      <c r="D12" s="327" t="s">
        <v>907</v>
      </c>
      <c r="E12" s="327" t="s">
        <v>907</v>
      </c>
      <c r="F12" s="327" t="s">
        <v>907</v>
      </c>
      <c r="G12" s="327" t="s">
        <v>860</v>
      </c>
      <c r="H12" s="327" t="s">
        <v>926</v>
      </c>
    </row>
    <row r="13" spans="1:8" x14ac:dyDescent="0.25">
      <c r="A13" s="1">
        <v>7</v>
      </c>
      <c r="B13" s="332" t="s">
        <v>23</v>
      </c>
      <c r="C13" s="327" t="s">
        <v>732</v>
      </c>
      <c r="D13" s="327" t="s">
        <v>744</v>
      </c>
      <c r="E13" s="327" t="s">
        <v>744</v>
      </c>
      <c r="F13" s="327" t="s">
        <v>744</v>
      </c>
      <c r="G13" s="327" t="s">
        <v>860</v>
      </c>
      <c r="H13" s="327" t="s">
        <v>927</v>
      </c>
    </row>
    <row r="14" spans="1:8" ht="36" x14ac:dyDescent="0.25">
      <c r="A14" s="1">
        <v>8</v>
      </c>
      <c r="B14" s="332" t="s">
        <v>2172</v>
      </c>
      <c r="C14" s="327" t="s">
        <v>737</v>
      </c>
      <c r="D14" s="327" t="s">
        <v>759</v>
      </c>
      <c r="E14" s="327" t="s">
        <v>759</v>
      </c>
      <c r="F14" s="327" t="s">
        <v>759</v>
      </c>
      <c r="G14" s="327" t="s">
        <v>860</v>
      </c>
      <c r="H14" s="327" t="s">
        <v>928</v>
      </c>
    </row>
    <row r="15" spans="1:8" ht="24" x14ac:dyDescent="0.25">
      <c r="A15" s="1">
        <v>9</v>
      </c>
      <c r="B15" s="332" t="s">
        <v>24</v>
      </c>
      <c r="C15" s="327" t="s">
        <v>741</v>
      </c>
      <c r="D15" s="327" t="s">
        <v>749</v>
      </c>
      <c r="E15" s="327" t="s">
        <v>749</v>
      </c>
      <c r="F15" s="327" t="s">
        <v>749</v>
      </c>
      <c r="G15" s="356"/>
      <c r="H15" s="327" t="s">
        <v>750</v>
      </c>
    </row>
    <row r="16" spans="1:8" ht="24" x14ac:dyDescent="0.25">
      <c r="A16" s="1">
        <v>10</v>
      </c>
      <c r="B16" s="332" t="s">
        <v>2173</v>
      </c>
      <c r="C16" s="327" t="s">
        <v>745</v>
      </c>
      <c r="D16" s="327" t="s">
        <v>736</v>
      </c>
      <c r="E16" s="327" t="s">
        <v>736</v>
      </c>
      <c r="F16" s="327" t="s">
        <v>736</v>
      </c>
      <c r="G16" s="327" t="s">
        <v>860</v>
      </c>
      <c r="H16" s="327" t="s">
        <v>875</v>
      </c>
    </row>
    <row r="17" spans="1:8" s="120" customFormat="1" ht="26.45" customHeight="1" x14ac:dyDescent="0.25">
      <c r="A17" s="552" t="s">
        <v>644</v>
      </c>
      <c r="B17" s="552"/>
      <c r="C17" s="552"/>
      <c r="D17" s="552"/>
      <c r="E17" s="552"/>
      <c r="F17" s="552"/>
      <c r="G17" s="552"/>
      <c r="H17" s="552"/>
    </row>
    <row r="18" spans="1:8" s="123" customFormat="1" ht="16.5" customHeight="1" x14ac:dyDescent="0.2">
      <c r="A18" s="553" t="s">
        <v>30</v>
      </c>
      <c r="B18" s="553"/>
      <c r="C18" s="553"/>
      <c r="D18" s="553"/>
      <c r="E18" s="553"/>
      <c r="F18" s="553"/>
      <c r="G18" s="553"/>
      <c r="H18" s="553"/>
    </row>
    <row r="19" spans="1:8" s="123" customFormat="1" ht="9.75" x14ac:dyDescent="0.2">
      <c r="A19" s="546" t="s">
        <v>31</v>
      </c>
      <c r="B19" s="546"/>
      <c r="C19" s="546"/>
      <c r="D19" s="546"/>
      <c r="E19" s="546"/>
      <c r="F19" s="546"/>
      <c r="G19" s="546"/>
      <c r="H19" s="546"/>
    </row>
  </sheetData>
  <mergeCells count="6">
    <mergeCell ref="A6:B6"/>
    <mergeCell ref="A1:H1"/>
    <mergeCell ref="A2:H2"/>
    <mergeCell ref="A18:H18"/>
    <mergeCell ref="A19:H19"/>
    <mergeCell ref="A17:H1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opLeftCell="A6" zoomScaleNormal="100" workbookViewId="0">
      <selection activeCell="K8" sqref="K8:L8"/>
    </sheetView>
  </sheetViews>
  <sheetFormatPr defaultColWidth="9.140625" defaultRowHeight="15" x14ac:dyDescent="0.25"/>
  <cols>
    <col min="1" max="1" width="3.42578125" style="10" customWidth="1"/>
    <col min="2" max="2" width="45.42578125" style="8" customWidth="1"/>
    <col min="3" max="10" width="9.7109375" style="8" customWidth="1"/>
    <col min="11" max="16384" width="9.140625" style="8"/>
  </cols>
  <sheetData>
    <row r="1" spans="1:10" x14ac:dyDescent="0.25">
      <c r="A1" s="560" t="s">
        <v>276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0" x14ac:dyDescent="0.25">
      <c r="A2" s="560" t="s">
        <v>511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x14ac:dyDescent="0.25">
      <c r="A3" s="560" t="s">
        <v>1164</v>
      </c>
      <c r="B3" s="560"/>
      <c r="C3" s="560"/>
      <c r="D3" s="560"/>
      <c r="E3" s="560"/>
      <c r="F3" s="560"/>
      <c r="G3" s="560"/>
      <c r="H3" s="560"/>
      <c r="I3" s="560"/>
      <c r="J3" s="560"/>
    </row>
    <row r="4" spans="1:10" x14ac:dyDescent="0.25">
      <c r="A4" s="561" t="s">
        <v>531</v>
      </c>
      <c r="B4" s="561"/>
      <c r="C4" s="561"/>
      <c r="D4" s="561"/>
      <c r="E4" s="561"/>
      <c r="F4" s="561"/>
      <c r="G4" s="561"/>
      <c r="H4" s="561"/>
      <c r="I4" s="561"/>
      <c r="J4" s="561"/>
    </row>
    <row r="5" spans="1:10" x14ac:dyDescent="0.25">
      <c r="A5" s="78"/>
      <c r="B5" s="78"/>
      <c r="C5" s="78"/>
      <c r="D5" s="78"/>
      <c r="E5" s="78"/>
      <c r="F5" s="78"/>
      <c r="G5" s="78"/>
      <c r="H5" s="78"/>
      <c r="J5" s="7" t="s">
        <v>645</v>
      </c>
    </row>
    <row r="6" spans="1:10" ht="102" thickBot="1" x14ac:dyDescent="0.3">
      <c r="A6" s="248" t="s">
        <v>191</v>
      </c>
      <c r="B6" s="234" t="s">
        <v>14</v>
      </c>
      <c r="C6" s="245" t="s">
        <v>277</v>
      </c>
      <c r="D6" s="245" t="s">
        <v>278</v>
      </c>
      <c r="E6" s="245" t="s">
        <v>279</v>
      </c>
      <c r="F6" s="245" t="s">
        <v>280</v>
      </c>
      <c r="G6" s="245" t="s">
        <v>281</v>
      </c>
      <c r="H6" s="245" t="s">
        <v>282</v>
      </c>
      <c r="I6" s="245" t="s">
        <v>283</v>
      </c>
      <c r="J6" s="245" t="s">
        <v>284</v>
      </c>
    </row>
    <row r="7" spans="1:10" ht="16.5" thickTop="1" thickBot="1" x14ac:dyDescent="0.3">
      <c r="A7" s="249">
        <v>1</v>
      </c>
      <c r="B7" s="237">
        <v>2</v>
      </c>
      <c r="C7" s="237">
        <v>3</v>
      </c>
      <c r="D7" s="237">
        <v>4</v>
      </c>
      <c r="E7" s="237">
        <v>5</v>
      </c>
      <c r="F7" s="237">
        <v>6</v>
      </c>
      <c r="G7" s="237">
        <v>7</v>
      </c>
      <c r="H7" s="237">
        <v>8</v>
      </c>
      <c r="I7" s="237">
        <v>9</v>
      </c>
      <c r="J7" s="237">
        <v>10</v>
      </c>
    </row>
    <row r="8" spans="1:10" ht="15.75" thickTop="1" x14ac:dyDescent="0.25">
      <c r="A8" s="558" t="s">
        <v>241</v>
      </c>
      <c r="B8" s="559"/>
      <c r="C8" s="346">
        <f>C9+C10+C11+C12+C13+C14+C15+C16+C17+C18+C19</f>
        <v>66489</v>
      </c>
      <c r="D8" s="346">
        <f>D9+D10+D11+D12+D13+D14+D15+D16+D17+D18+D19</f>
        <v>481056</v>
      </c>
      <c r="E8" s="346">
        <f>E9+E10+E11+E12+E13+E14+E15+E16+E17+E18+E19</f>
        <v>2253.3000000000002</v>
      </c>
      <c r="F8" s="346">
        <f>F9+F10+F11+F12+F13+F14+F15+F16+F17+F18+F19</f>
        <v>22418</v>
      </c>
      <c r="G8" s="346">
        <f>G9+G10+G11+G12+G13+G14+G15+G16+G17+G18+G19</f>
        <v>306</v>
      </c>
      <c r="H8" s="346" t="s">
        <v>962</v>
      </c>
      <c r="I8" s="347">
        <f>D8/C8</f>
        <v>7.2351215990614985</v>
      </c>
      <c r="J8" s="347">
        <f>E8*365/D8</f>
        <v>1.7096855667531434</v>
      </c>
    </row>
    <row r="9" spans="1:10" x14ac:dyDescent="0.25">
      <c r="A9" s="129">
        <v>1</v>
      </c>
      <c r="B9" s="331" t="s">
        <v>18</v>
      </c>
      <c r="C9" s="327" t="s">
        <v>703</v>
      </c>
      <c r="D9" s="327" t="s">
        <v>1128</v>
      </c>
      <c r="E9" s="510">
        <v>962</v>
      </c>
      <c r="F9" s="327" t="s">
        <v>1129</v>
      </c>
      <c r="G9" s="327" t="s">
        <v>1130</v>
      </c>
      <c r="H9" s="327" t="s">
        <v>1131</v>
      </c>
      <c r="I9" s="327" t="s">
        <v>1132</v>
      </c>
      <c r="J9" s="327" t="s">
        <v>1133</v>
      </c>
    </row>
    <row r="10" spans="1:10" ht="24" x14ac:dyDescent="0.25">
      <c r="A10" s="129">
        <v>2</v>
      </c>
      <c r="B10" s="332" t="s">
        <v>2166</v>
      </c>
      <c r="C10" s="327" t="s">
        <v>708</v>
      </c>
      <c r="D10" s="327" t="s">
        <v>1134</v>
      </c>
      <c r="E10" s="510">
        <v>114</v>
      </c>
      <c r="F10" s="327" t="s">
        <v>1135</v>
      </c>
      <c r="G10" s="327" t="s">
        <v>741</v>
      </c>
      <c r="H10" s="327" t="s">
        <v>938</v>
      </c>
      <c r="I10" s="327" t="s">
        <v>1136</v>
      </c>
      <c r="J10" s="327" t="s">
        <v>1137</v>
      </c>
    </row>
    <row r="11" spans="1:10" x14ac:dyDescent="0.25">
      <c r="A11" s="129">
        <v>3</v>
      </c>
      <c r="B11" s="332" t="s">
        <v>2167</v>
      </c>
      <c r="C11" s="327">
        <v>4553</v>
      </c>
      <c r="D11" s="327" t="s">
        <v>1138</v>
      </c>
      <c r="E11" s="510">
        <v>155.5</v>
      </c>
      <c r="F11" s="327" t="s">
        <v>1139</v>
      </c>
      <c r="G11" s="327" t="s">
        <v>752</v>
      </c>
      <c r="H11" s="327" t="s">
        <v>1140</v>
      </c>
      <c r="I11" s="328">
        <f>D11/C11</f>
        <v>4.7880518339556337</v>
      </c>
      <c r="J11" s="327" t="s">
        <v>1141</v>
      </c>
    </row>
    <row r="12" spans="1:10" x14ac:dyDescent="0.25">
      <c r="A12" s="129">
        <v>4</v>
      </c>
      <c r="B12" s="332" t="s">
        <v>2168</v>
      </c>
      <c r="C12" s="327" t="s">
        <v>716</v>
      </c>
      <c r="D12" s="327" t="s">
        <v>1142</v>
      </c>
      <c r="E12" s="510">
        <v>74</v>
      </c>
      <c r="F12" s="327" t="s">
        <v>1143</v>
      </c>
      <c r="G12" s="327" t="s">
        <v>887</v>
      </c>
      <c r="H12" s="327" t="s">
        <v>1144</v>
      </c>
      <c r="I12" s="327" t="s">
        <v>1145</v>
      </c>
      <c r="J12" s="327" t="s">
        <v>1146</v>
      </c>
    </row>
    <row r="13" spans="1:10" x14ac:dyDescent="0.25">
      <c r="A13" s="129">
        <v>5</v>
      </c>
      <c r="B13" s="332" t="s">
        <v>2169</v>
      </c>
      <c r="C13" s="327" t="s">
        <v>721</v>
      </c>
      <c r="D13" s="327" t="s">
        <v>1147</v>
      </c>
      <c r="E13" s="510">
        <v>67.8</v>
      </c>
      <c r="F13" s="327" t="s">
        <v>1148</v>
      </c>
      <c r="G13" s="327" t="s">
        <v>727</v>
      </c>
      <c r="H13" s="327" t="s">
        <v>1039</v>
      </c>
      <c r="I13" s="327" t="s">
        <v>1149</v>
      </c>
      <c r="J13" s="327" t="s">
        <v>1032</v>
      </c>
    </row>
    <row r="14" spans="1:10" x14ac:dyDescent="0.25">
      <c r="A14" s="129">
        <v>6</v>
      </c>
      <c r="B14" s="332" t="s">
        <v>2170</v>
      </c>
      <c r="C14" s="327" t="s">
        <v>726</v>
      </c>
      <c r="D14" s="327" t="s">
        <v>1150</v>
      </c>
      <c r="E14" s="510">
        <v>162</v>
      </c>
      <c r="F14" s="327" t="s">
        <v>1151</v>
      </c>
      <c r="G14" s="327" t="s">
        <v>955</v>
      </c>
      <c r="H14" s="327" t="s">
        <v>1152</v>
      </c>
      <c r="I14" s="327" t="s">
        <v>1153</v>
      </c>
      <c r="J14" s="327" t="s">
        <v>1154</v>
      </c>
    </row>
    <row r="15" spans="1:10" x14ac:dyDescent="0.25">
      <c r="A15" s="129">
        <v>7</v>
      </c>
      <c r="B15" s="332" t="s">
        <v>23</v>
      </c>
      <c r="C15" s="327" t="s">
        <v>731</v>
      </c>
      <c r="D15" s="327" t="s">
        <v>1155</v>
      </c>
      <c r="E15" s="510">
        <v>135</v>
      </c>
      <c r="F15" s="327" t="s">
        <v>841</v>
      </c>
      <c r="G15" s="327" t="s">
        <v>916</v>
      </c>
      <c r="H15" s="327" t="s">
        <v>1156</v>
      </c>
      <c r="I15" s="327" t="s">
        <v>1088</v>
      </c>
      <c r="J15" s="327" t="s">
        <v>1141</v>
      </c>
    </row>
    <row r="16" spans="1:10" ht="24" x14ac:dyDescent="0.25">
      <c r="A16" s="129">
        <v>8</v>
      </c>
      <c r="B16" s="332" t="s">
        <v>2172</v>
      </c>
      <c r="C16" s="327" t="s">
        <v>735</v>
      </c>
      <c r="D16" s="327" t="s">
        <v>1157</v>
      </c>
      <c r="E16" s="510">
        <v>107</v>
      </c>
      <c r="F16" s="327" t="s">
        <v>847</v>
      </c>
      <c r="G16" s="327" t="s">
        <v>749</v>
      </c>
      <c r="H16" s="327" t="s">
        <v>750</v>
      </c>
      <c r="I16" s="327" t="s">
        <v>1158</v>
      </c>
      <c r="J16" s="327" t="s">
        <v>1159</v>
      </c>
    </row>
    <row r="17" spans="1:10" x14ac:dyDescent="0.25">
      <c r="A17" s="129">
        <v>9</v>
      </c>
      <c r="B17" s="332" t="s">
        <v>24</v>
      </c>
      <c r="C17" s="327" t="s">
        <v>739</v>
      </c>
      <c r="D17" s="327" t="s">
        <v>1160</v>
      </c>
      <c r="E17" s="510">
        <v>48</v>
      </c>
      <c r="F17" s="327" t="s">
        <v>1161</v>
      </c>
      <c r="G17" s="327" t="s">
        <v>741</v>
      </c>
      <c r="H17" s="327" t="s">
        <v>1057</v>
      </c>
      <c r="I17" s="327" t="s">
        <v>1162</v>
      </c>
      <c r="J17" s="327" t="s">
        <v>1163</v>
      </c>
    </row>
    <row r="18" spans="1:10" x14ac:dyDescent="0.25">
      <c r="A18" s="129">
        <v>10</v>
      </c>
      <c r="B18" s="332" t="s">
        <v>2173</v>
      </c>
      <c r="C18" s="327" t="s">
        <v>743</v>
      </c>
      <c r="D18" s="327" t="s">
        <v>998</v>
      </c>
      <c r="E18" s="510">
        <v>425</v>
      </c>
      <c r="F18" s="327" t="s">
        <v>1000</v>
      </c>
      <c r="G18" s="327" t="s">
        <v>1001</v>
      </c>
      <c r="H18" s="327" t="s">
        <v>1002</v>
      </c>
      <c r="I18" s="327" t="s">
        <v>1003</v>
      </c>
      <c r="J18" s="327" t="s">
        <v>1004</v>
      </c>
    </row>
    <row r="19" spans="1:10" x14ac:dyDescent="0.25">
      <c r="A19" s="129">
        <v>11</v>
      </c>
      <c r="B19" s="345" t="s">
        <v>204</v>
      </c>
      <c r="C19" s="327" t="s">
        <v>748</v>
      </c>
      <c r="D19" s="327" t="s">
        <v>748</v>
      </c>
      <c r="E19" s="510">
        <v>3</v>
      </c>
      <c r="F19" s="327" t="s">
        <v>748</v>
      </c>
      <c r="G19" s="327" t="s">
        <v>749</v>
      </c>
      <c r="H19" s="327" t="s">
        <v>750</v>
      </c>
      <c r="I19" s="327" t="s">
        <v>1127</v>
      </c>
      <c r="J19" s="327" t="s">
        <v>933</v>
      </c>
    </row>
    <row r="20" spans="1:10" s="120" customFormat="1" ht="26.45" customHeight="1" x14ac:dyDescent="0.25">
      <c r="A20" s="555" t="s">
        <v>646</v>
      </c>
      <c r="B20" s="555"/>
      <c r="C20" s="555"/>
      <c r="D20" s="555"/>
      <c r="E20" s="555"/>
      <c r="F20" s="555"/>
      <c r="G20" s="555"/>
      <c r="H20" s="555"/>
      <c r="I20" s="555"/>
      <c r="J20" s="555"/>
    </row>
    <row r="21" spans="1:10" s="123" customFormat="1" ht="16.5" customHeight="1" x14ac:dyDescent="0.2">
      <c r="A21" s="553" t="s">
        <v>30</v>
      </c>
      <c r="B21" s="553"/>
      <c r="C21" s="553"/>
      <c r="D21" s="553"/>
      <c r="E21" s="553"/>
      <c r="F21" s="553"/>
      <c r="G21" s="553"/>
      <c r="H21" s="553"/>
    </row>
    <row r="22" spans="1:10" s="123" customFormat="1" ht="9.75" x14ac:dyDescent="0.2">
      <c r="A22" s="546" t="s">
        <v>31</v>
      </c>
      <c r="B22" s="546"/>
      <c r="C22" s="546"/>
      <c r="D22" s="546"/>
      <c r="E22" s="546"/>
      <c r="F22" s="546"/>
      <c r="G22" s="546"/>
      <c r="H22" s="546"/>
    </row>
  </sheetData>
  <mergeCells count="8">
    <mergeCell ref="A8:B8"/>
    <mergeCell ref="A21:H21"/>
    <mergeCell ref="A22:H22"/>
    <mergeCell ref="A20:J20"/>
    <mergeCell ref="A1:J1"/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8" zoomScaleNormal="100" workbookViewId="0">
      <selection activeCell="J9" sqref="J9:K21"/>
    </sheetView>
  </sheetViews>
  <sheetFormatPr defaultColWidth="9.140625" defaultRowHeight="15" x14ac:dyDescent="0.25"/>
  <cols>
    <col min="1" max="1" width="5.28515625" style="10" customWidth="1"/>
    <col min="2" max="2" width="48.140625" style="8" customWidth="1"/>
    <col min="3" max="4" width="9.140625" style="8"/>
    <col min="5" max="5" width="11.7109375" style="8" customWidth="1"/>
    <col min="6" max="6" width="9.140625" style="8"/>
    <col min="7" max="7" width="9.5703125" style="8" customWidth="1"/>
    <col min="8" max="8" width="13.5703125" style="8" customWidth="1"/>
    <col min="9" max="16384" width="9.140625" style="8"/>
  </cols>
  <sheetData>
    <row r="1" spans="1:8" x14ac:dyDescent="0.25">
      <c r="A1" s="560" t="s">
        <v>530</v>
      </c>
      <c r="B1" s="560"/>
      <c r="C1" s="560"/>
      <c r="D1" s="560"/>
      <c r="E1" s="560"/>
      <c r="F1" s="560"/>
      <c r="G1" s="560"/>
      <c r="H1" s="560"/>
    </row>
    <row r="2" spans="1:8" x14ac:dyDescent="0.25">
      <c r="A2" s="560" t="s">
        <v>1602</v>
      </c>
      <c r="B2" s="560"/>
      <c r="C2" s="560"/>
      <c r="D2" s="560"/>
      <c r="E2" s="560"/>
      <c r="F2" s="560"/>
      <c r="G2" s="560"/>
      <c r="H2" s="560"/>
    </row>
    <row r="3" spans="1:8" x14ac:dyDescent="0.25">
      <c r="A3" s="560" t="s">
        <v>531</v>
      </c>
      <c r="B3" s="560"/>
      <c r="C3" s="560"/>
      <c r="D3" s="560"/>
      <c r="E3" s="560"/>
      <c r="F3" s="560"/>
      <c r="G3" s="560"/>
      <c r="H3" s="560"/>
    </row>
    <row r="6" spans="1:8" x14ac:dyDescent="0.25">
      <c r="H6" s="51" t="s">
        <v>384</v>
      </c>
    </row>
    <row r="7" spans="1:8" ht="102" thickBot="1" x14ac:dyDescent="0.3">
      <c r="A7" s="245" t="s">
        <v>191</v>
      </c>
      <c r="B7" s="245" t="s">
        <v>14</v>
      </c>
      <c r="C7" s="245" t="s">
        <v>532</v>
      </c>
      <c r="D7" s="245" t="s">
        <v>533</v>
      </c>
      <c r="E7" s="245" t="s">
        <v>534</v>
      </c>
      <c r="F7" s="245" t="s">
        <v>535</v>
      </c>
      <c r="G7" s="245" t="s">
        <v>536</v>
      </c>
      <c r="H7" s="245" t="s">
        <v>537</v>
      </c>
    </row>
    <row r="8" spans="1:8" ht="16.5" thickTop="1" thickBot="1" x14ac:dyDescent="0.3">
      <c r="A8" s="251">
        <v>1</v>
      </c>
      <c r="B8" s="251">
        <v>2</v>
      </c>
      <c r="C8" s="251">
        <v>3</v>
      </c>
      <c r="D8" s="251">
        <v>4</v>
      </c>
      <c r="E8" s="251">
        <v>5</v>
      </c>
      <c r="F8" s="251">
        <v>6</v>
      </c>
      <c r="G8" s="251">
        <v>7</v>
      </c>
      <c r="H8" s="251">
        <v>8</v>
      </c>
    </row>
    <row r="9" spans="1:8" ht="15.75" thickTop="1" x14ac:dyDescent="0.25">
      <c r="A9" s="236">
        <v>1</v>
      </c>
      <c r="B9" s="365" t="s">
        <v>18</v>
      </c>
      <c r="C9" s="325" t="s">
        <v>1249</v>
      </c>
      <c r="D9" s="325" t="s">
        <v>1248</v>
      </c>
      <c r="E9" s="325" t="s">
        <v>1603</v>
      </c>
      <c r="F9" s="325" t="s">
        <v>1604</v>
      </c>
      <c r="G9" s="325" t="s">
        <v>1605</v>
      </c>
      <c r="H9" s="325" t="s">
        <v>1606</v>
      </c>
    </row>
    <row r="10" spans="1:8" ht="24" x14ac:dyDescent="0.25">
      <c r="A10" s="1">
        <v>2</v>
      </c>
      <c r="B10" s="361" t="s">
        <v>2166</v>
      </c>
      <c r="C10" s="327" t="s">
        <v>1252</v>
      </c>
      <c r="D10" s="327" t="s">
        <v>1251</v>
      </c>
      <c r="E10" s="327" t="s">
        <v>1607</v>
      </c>
      <c r="F10" s="327" t="s">
        <v>1608</v>
      </c>
      <c r="G10" s="327" t="s">
        <v>1106</v>
      </c>
      <c r="H10" s="327" t="s">
        <v>1609</v>
      </c>
    </row>
    <row r="11" spans="1:8" x14ac:dyDescent="0.25">
      <c r="A11" s="1">
        <v>3</v>
      </c>
      <c r="B11" s="361" t="s">
        <v>2167</v>
      </c>
      <c r="C11" s="327" t="s">
        <v>1255</v>
      </c>
      <c r="D11" s="327" t="s">
        <v>1610</v>
      </c>
      <c r="E11" s="327" t="s">
        <v>1611</v>
      </c>
      <c r="F11" s="327" t="s">
        <v>1612</v>
      </c>
      <c r="G11" s="327" t="s">
        <v>1613</v>
      </c>
      <c r="H11" s="327" t="s">
        <v>1614</v>
      </c>
    </row>
    <row r="12" spans="1:8" x14ac:dyDescent="0.25">
      <c r="A12" s="1">
        <v>4</v>
      </c>
      <c r="B12" s="361" t="s">
        <v>2168</v>
      </c>
      <c r="C12" s="327" t="s">
        <v>1257</v>
      </c>
      <c r="D12" s="327" t="s">
        <v>1256</v>
      </c>
      <c r="E12" s="327" t="s">
        <v>1615</v>
      </c>
      <c r="F12" s="327" t="s">
        <v>1616</v>
      </c>
      <c r="G12" s="327" t="s">
        <v>1617</v>
      </c>
      <c r="H12" s="327" t="s">
        <v>1618</v>
      </c>
    </row>
    <row r="13" spans="1:8" x14ac:dyDescent="0.25">
      <c r="A13" s="1">
        <v>5</v>
      </c>
      <c r="B13" s="361" t="s">
        <v>2169</v>
      </c>
      <c r="C13" s="327" t="s">
        <v>1259</v>
      </c>
      <c r="D13" s="327" t="s">
        <v>1258</v>
      </c>
      <c r="E13" s="327" t="s">
        <v>1619</v>
      </c>
      <c r="F13" s="327" t="s">
        <v>1620</v>
      </c>
      <c r="G13" s="327" t="s">
        <v>986</v>
      </c>
      <c r="H13" s="327" t="s">
        <v>1621</v>
      </c>
    </row>
    <row r="14" spans="1:8" x14ac:dyDescent="0.25">
      <c r="A14" s="1">
        <v>6</v>
      </c>
      <c r="B14" s="361" t="s">
        <v>2170</v>
      </c>
      <c r="C14" s="327" t="s">
        <v>1261</v>
      </c>
      <c r="D14" s="327" t="s">
        <v>1151</v>
      </c>
      <c r="E14" s="327" t="s">
        <v>1622</v>
      </c>
      <c r="F14" s="327" t="s">
        <v>1030</v>
      </c>
      <c r="G14" s="327" t="s">
        <v>1623</v>
      </c>
      <c r="H14" s="327" t="s">
        <v>1624</v>
      </c>
    </row>
    <row r="15" spans="1:8" x14ac:dyDescent="0.25">
      <c r="A15" s="1">
        <v>7</v>
      </c>
      <c r="B15" s="327" t="s">
        <v>2171</v>
      </c>
      <c r="C15" s="327" t="s">
        <v>1265</v>
      </c>
      <c r="D15" s="327" t="s">
        <v>1264</v>
      </c>
      <c r="E15" s="327"/>
      <c r="F15" s="327" t="s">
        <v>1625</v>
      </c>
      <c r="G15" s="327"/>
      <c r="H15" s="327" t="s">
        <v>1626</v>
      </c>
    </row>
    <row r="16" spans="1:8" x14ac:dyDescent="0.25">
      <c r="A16" s="1">
        <v>8</v>
      </c>
      <c r="B16" s="327" t="s">
        <v>23</v>
      </c>
      <c r="C16" s="327" t="s">
        <v>1627</v>
      </c>
      <c r="D16" s="327" t="s">
        <v>1628</v>
      </c>
      <c r="E16" s="327" t="s">
        <v>1629</v>
      </c>
      <c r="F16" s="327" t="s">
        <v>1630</v>
      </c>
      <c r="G16" s="327" t="s">
        <v>1285</v>
      </c>
      <c r="H16" s="327" t="s">
        <v>1631</v>
      </c>
    </row>
    <row r="17" spans="1:8" ht="24" x14ac:dyDescent="0.25">
      <c r="A17" s="1">
        <v>9</v>
      </c>
      <c r="B17" s="361" t="s">
        <v>2172</v>
      </c>
      <c r="C17" s="327" t="s">
        <v>1271</v>
      </c>
      <c r="D17" s="327" t="s">
        <v>1270</v>
      </c>
      <c r="E17" s="327" t="s">
        <v>1632</v>
      </c>
      <c r="F17" s="327" t="s">
        <v>1608</v>
      </c>
      <c r="G17" s="327" t="s">
        <v>1633</v>
      </c>
      <c r="H17" s="327" t="s">
        <v>1634</v>
      </c>
    </row>
    <row r="18" spans="1:8" x14ac:dyDescent="0.25">
      <c r="A18" s="1">
        <v>10</v>
      </c>
      <c r="B18" s="327" t="s">
        <v>24</v>
      </c>
      <c r="C18" s="327" t="s">
        <v>1635</v>
      </c>
      <c r="D18" s="327" t="s">
        <v>1273</v>
      </c>
      <c r="E18" s="327" t="s">
        <v>1636</v>
      </c>
      <c r="F18" s="327" t="s">
        <v>1067</v>
      </c>
      <c r="G18" s="327" t="s">
        <v>1144</v>
      </c>
      <c r="H18" s="327" t="s">
        <v>1637</v>
      </c>
    </row>
    <row r="19" spans="1:8" x14ac:dyDescent="0.25">
      <c r="A19" s="1">
        <v>11</v>
      </c>
      <c r="B19" s="327" t="s">
        <v>2173</v>
      </c>
      <c r="C19" s="327" t="s">
        <v>1277</v>
      </c>
      <c r="D19" s="327" t="s">
        <v>1276</v>
      </c>
      <c r="E19" s="327" t="s">
        <v>1638</v>
      </c>
      <c r="F19" s="327" t="s">
        <v>1639</v>
      </c>
      <c r="G19" s="327" t="s">
        <v>986</v>
      </c>
      <c r="H19" s="327" t="s">
        <v>1640</v>
      </c>
    </row>
    <row r="20" spans="1:8" x14ac:dyDescent="0.25">
      <c r="A20" s="1">
        <v>12</v>
      </c>
      <c r="B20" s="327" t="s">
        <v>204</v>
      </c>
      <c r="C20" s="327" t="s">
        <v>748</v>
      </c>
      <c r="D20" s="327" t="s">
        <v>748</v>
      </c>
      <c r="E20" s="471"/>
      <c r="F20" s="472" t="s">
        <v>1641</v>
      </c>
      <c r="G20" s="471"/>
      <c r="H20" s="327" t="s">
        <v>1642</v>
      </c>
    </row>
    <row r="21" spans="1:8" x14ac:dyDescent="0.25">
      <c r="A21" s="516" t="s">
        <v>29</v>
      </c>
      <c r="B21" s="516"/>
      <c r="C21" s="330" t="s">
        <v>1643</v>
      </c>
      <c r="D21" s="330" t="s">
        <v>1644</v>
      </c>
      <c r="E21" s="330">
        <v>179263</v>
      </c>
      <c r="F21" s="330" t="s">
        <v>1645</v>
      </c>
      <c r="G21" s="330" t="s">
        <v>1646</v>
      </c>
      <c r="H21" s="330" t="s">
        <v>1647</v>
      </c>
    </row>
    <row r="22" spans="1:8" x14ac:dyDescent="0.25">
      <c r="A22" s="518" t="s">
        <v>592</v>
      </c>
      <c r="B22" s="518"/>
      <c r="C22" s="518"/>
      <c r="D22" s="518"/>
      <c r="E22" s="518"/>
      <c r="F22" s="518"/>
      <c r="G22" s="518"/>
      <c r="H22" s="518"/>
    </row>
    <row r="23" spans="1:8" x14ac:dyDescent="0.25">
      <c r="A23" s="517" t="s">
        <v>30</v>
      </c>
      <c r="B23" s="517"/>
      <c r="C23" s="517"/>
    </row>
    <row r="24" spans="1:8" x14ac:dyDescent="0.25">
      <c r="A24" s="517" t="s">
        <v>31</v>
      </c>
      <c r="B24" s="517"/>
      <c r="C24" s="517"/>
      <c r="D24" s="517"/>
      <c r="E24" s="517"/>
    </row>
  </sheetData>
  <mergeCells count="7">
    <mergeCell ref="A1:H1"/>
    <mergeCell ref="A21:B21"/>
    <mergeCell ref="A23:C23"/>
    <mergeCell ref="A24:E24"/>
    <mergeCell ref="A22:H22"/>
    <mergeCell ref="A2:H2"/>
    <mergeCell ref="A3:H3"/>
  </mergeCells>
  <pageMargins left="0.25" right="0.25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8" zoomScaleNormal="100" workbookViewId="0">
      <selection activeCell="B13" sqref="B13"/>
    </sheetView>
  </sheetViews>
  <sheetFormatPr defaultColWidth="9.140625" defaultRowHeight="14.25" x14ac:dyDescent="0.2"/>
  <cols>
    <col min="1" max="1" width="5" style="97" customWidth="1"/>
    <col min="2" max="2" width="35.28515625" style="94" customWidth="1"/>
    <col min="3" max="9" width="10.42578125" style="94" customWidth="1"/>
    <col min="10" max="16384" width="9.140625" style="94"/>
  </cols>
  <sheetData>
    <row r="1" spans="1:9" x14ac:dyDescent="0.2">
      <c r="A1" s="522" t="s">
        <v>269</v>
      </c>
      <c r="B1" s="522"/>
      <c r="C1" s="522"/>
      <c r="D1" s="522"/>
      <c r="E1" s="522"/>
      <c r="F1" s="522"/>
      <c r="G1" s="522"/>
      <c r="H1" s="522"/>
      <c r="I1" s="522"/>
    </row>
    <row r="2" spans="1:9" x14ac:dyDescent="0.2">
      <c r="A2" s="522" t="s">
        <v>1283</v>
      </c>
      <c r="B2" s="522"/>
      <c r="C2" s="522"/>
      <c r="D2" s="522"/>
      <c r="E2" s="522"/>
      <c r="F2" s="522"/>
      <c r="G2" s="522"/>
      <c r="H2" s="522"/>
      <c r="I2" s="522"/>
    </row>
    <row r="3" spans="1:9" x14ac:dyDescent="0.2">
      <c r="A3" s="95"/>
      <c r="B3" s="96"/>
      <c r="C3" s="96"/>
      <c r="D3" s="96"/>
      <c r="E3" s="96"/>
      <c r="F3" s="96"/>
      <c r="G3" s="96"/>
      <c r="H3" s="96"/>
      <c r="I3" s="96"/>
    </row>
    <row r="4" spans="1:9" x14ac:dyDescent="0.2">
      <c r="A4" s="20"/>
      <c r="B4" s="96"/>
      <c r="C4" s="96"/>
      <c r="D4" s="96"/>
      <c r="E4" s="96"/>
      <c r="F4" s="96"/>
      <c r="G4" s="96"/>
      <c r="H4" s="562" t="s">
        <v>270</v>
      </c>
      <c r="I4" s="562"/>
    </row>
    <row r="5" spans="1:9" ht="68.25" thickBot="1" x14ac:dyDescent="0.25">
      <c r="A5" s="242" t="s">
        <v>191</v>
      </c>
      <c r="B5" s="344" t="s">
        <v>14</v>
      </c>
      <c r="C5" s="242" t="s">
        <v>271</v>
      </c>
      <c r="D5" s="242" t="s">
        <v>272</v>
      </c>
      <c r="E5" s="242" t="s">
        <v>273</v>
      </c>
      <c r="F5" s="242" t="s">
        <v>2180</v>
      </c>
      <c r="G5" s="242" t="s">
        <v>2181</v>
      </c>
      <c r="H5" s="242" t="s">
        <v>274</v>
      </c>
      <c r="I5" s="242" t="s">
        <v>275</v>
      </c>
    </row>
    <row r="6" spans="1:9" ht="15.75" thickTop="1" thickBot="1" x14ac:dyDescent="0.25">
      <c r="A6" s="252">
        <v>1</v>
      </c>
      <c r="B6" s="252">
        <v>2</v>
      </c>
      <c r="C6" s="252">
        <v>3</v>
      </c>
      <c r="D6" s="252">
        <v>4</v>
      </c>
      <c r="E6" s="252">
        <v>5</v>
      </c>
      <c r="F6" s="252">
        <v>6</v>
      </c>
      <c r="G6" s="252">
        <v>7</v>
      </c>
      <c r="H6" s="252">
        <v>8</v>
      </c>
      <c r="I6" s="252">
        <v>9</v>
      </c>
    </row>
    <row r="7" spans="1:9" ht="15" thickTop="1" x14ac:dyDescent="0.2">
      <c r="A7" s="244">
        <v>1</v>
      </c>
      <c r="B7" s="365" t="s">
        <v>18</v>
      </c>
      <c r="C7" s="341" t="s">
        <v>1248</v>
      </c>
      <c r="D7" s="341" t="s">
        <v>741</v>
      </c>
      <c r="E7" s="341" t="s">
        <v>1284</v>
      </c>
      <c r="F7" s="341" t="s">
        <v>749</v>
      </c>
      <c r="G7" s="341" t="s">
        <v>749</v>
      </c>
      <c r="H7" s="341" t="s">
        <v>997</v>
      </c>
      <c r="I7" s="341" t="s">
        <v>1205</v>
      </c>
    </row>
    <row r="8" spans="1:9" ht="24" x14ac:dyDescent="0.2">
      <c r="A8" s="17">
        <v>2</v>
      </c>
      <c r="B8" s="361" t="s">
        <v>2166</v>
      </c>
      <c r="C8" s="342" t="s">
        <v>1251</v>
      </c>
      <c r="D8" s="342" t="s">
        <v>809</v>
      </c>
      <c r="E8" s="342" t="s">
        <v>858</v>
      </c>
      <c r="F8" s="342" t="s">
        <v>749</v>
      </c>
      <c r="G8" s="342" t="s">
        <v>749</v>
      </c>
      <c r="H8" s="342" t="s">
        <v>1285</v>
      </c>
      <c r="I8" s="342" t="s">
        <v>1286</v>
      </c>
    </row>
    <row r="9" spans="1:9" x14ac:dyDescent="0.2">
      <c r="A9" s="17">
        <v>3</v>
      </c>
      <c r="B9" s="361" t="s">
        <v>2167</v>
      </c>
      <c r="C9" s="342" t="s">
        <v>1287</v>
      </c>
      <c r="D9" s="342" t="s">
        <v>749</v>
      </c>
      <c r="E9" s="342" t="s">
        <v>1288</v>
      </c>
      <c r="F9" s="342" t="s">
        <v>749</v>
      </c>
      <c r="G9" s="342" t="s">
        <v>749</v>
      </c>
      <c r="H9" s="342" t="s">
        <v>990</v>
      </c>
      <c r="I9" s="342" t="s">
        <v>750</v>
      </c>
    </row>
    <row r="10" spans="1:9" x14ac:dyDescent="0.2">
      <c r="A10" s="17">
        <v>4</v>
      </c>
      <c r="B10" s="361" t="s">
        <v>2168</v>
      </c>
      <c r="C10" s="342" t="s">
        <v>1289</v>
      </c>
      <c r="D10" s="342" t="s">
        <v>749</v>
      </c>
      <c r="E10" s="342" t="s">
        <v>836</v>
      </c>
      <c r="F10" s="342" t="s">
        <v>749</v>
      </c>
      <c r="G10" s="342" t="s">
        <v>749</v>
      </c>
      <c r="H10" s="342" t="s">
        <v>1093</v>
      </c>
      <c r="I10" s="342" t="s">
        <v>750</v>
      </c>
    </row>
    <row r="11" spans="1:9" ht="24" x14ac:dyDescent="0.2">
      <c r="A11" s="17">
        <v>5</v>
      </c>
      <c r="B11" s="361" t="s">
        <v>2169</v>
      </c>
      <c r="C11" s="342" t="s">
        <v>1258</v>
      </c>
      <c r="D11" s="342" t="s">
        <v>737</v>
      </c>
      <c r="E11" s="342" t="s">
        <v>855</v>
      </c>
      <c r="F11" s="342" t="s">
        <v>749</v>
      </c>
      <c r="G11" s="342" t="s">
        <v>749</v>
      </c>
      <c r="H11" s="342" t="s">
        <v>1290</v>
      </c>
      <c r="I11" s="342" t="s">
        <v>1291</v>
      </c>
    </row>
    <row r="12" spans="1:9" ht="24" x14ac:dyDescent="0.2">
      <c r="A12" s="17">
        <v>6</v>
      </c>
      <c r="B12" s="361" t="s">
        <v>2170</v>
      </c>
      <c r="C12" s="342" t="s">
        <v>1151</v>
      </c>
      <c r="D12" s="342" t="s">
        <v>749</v>
      </c>
      <c r="E12" s="342" t="s">
        <v>1080</v>
      </c>
      <c r="F12" s="342" t="s">
        <v>749</v>
      </c>
      <c r="G12" s="342" t="s">
        <v>749</v>
      </c>
      <c r="H12" s="342" t="s">
        <v>1292</v>
      </c>
      <c r="I12" s="342" t="s">
        <v>750</v>
      </c>
    </row>
    <row r="13" spans="1:9" ht="24" x14ac:dyDescent="0.2">
      <c r="A13" s="17">
        <v>7</v>
      </c>
      <c r="B13" s="361" t="s">
        <v>2171</v>
      </c>
      <c r="C13" s="342" t="s">
        <v>1264</v>
      </c>
      <c r="D13" s="342" t="s">
        <v>749</v>
      </c>
      <c r="E13" s="342" t="s">
        <v>749</v>
      </c>
      <c r="F13" s="342" t="s">
        <v>749</v>
      </c>
      <c r="G13" s="342" t="s">
        <v>749</v>
      </c>
      <c r="H13" s="342" t="s">
        <v>750</v>
      </c>
      <c r="I13" s="342" t="s">
        <v>750</v>
      </c>
    </row>
    <row r="14" spans="1:9" x14ac:dyDescent="0.2">
      <c r="A14" s="17">
        <v>8</v>
      </c>
      <c r="B14" s="327" t="s">
        <v>23</v>
      </c>
      <c r="C14" s="342" t="s">
        <v>1268</v>
      </c>
      <c r="D14" s="342" t="s">
        <v>1293</v>
      </c>
      <c r="E14" s="342" t="s">
        <v>877</v>
      </c>
      <c r="F14" s="342" t="s">
        <v>749</v>
      </c>
      <c r="G14" s="342" t="s">
        <v>749</v>
      </c>
      <c r="H14" s="342" t="s">
        <v>769</v>
      </c>
      <c r="I14" s="342" t="s">
        <v>1144</v>
      </c>
    </row>
    <row r="15" spans="1:9" ht="24" x14ac:dyDescent="0.2">
      <c r="A15" s="17">
        <v>9</v>
      </c>
      <c r="B15" s="361" t="s">
        <v>2172</v>
      </c>
      <c r="C15" s="342" t="s">
        <v>1270</v>
      </c>
      <c r="D15" s="342" t="s">
        <v>809</v>
      </c>
      <c r="E15" s="342" t="s">
        <v>727</v>
      </c>
      <c r="F15" s="342" t="s">
        <v>749</v>
      </c>
      <c r="G15" s="342" t="s">
        <v>749</v>
      </c>
      <c r="H15" s="342" t="s">
        <v>1294</v>
      </c>
      <c r="I15" s="342" t="s">
        <v>742</v>
      </c>
    </row>
    <row r="16" spans="1:9" x14ac:dyDescent="0.2">
      <c r="A16" s="17">
        <v>10</v>
      </c>
      <c r="B16" s="327" t="s">
        <v>24</v>
      </c>
      <c r="C16" s="342" t="s">
        <v>739</v>
      </c>
      <c r="D16" s="342" t="s">
        <v>749</v>
      </c>
      <c r="E16" s="342" t="s">
        <v>741</v>
      </c>
      <c r="F16" s="342" t="s">
        <v>749</v>
      </c>
      <c r="G16" s="342" t="s">
        <v>749</v>
      </c>
      <c r="H16" s="342" t="s">
        <v>742</v>
      </c>
      <c r="I16" s="342" t="s">
        <v>750</v>
      </c>
    </row>
    <row r="17" spans="1:9" ht="24.95" customHeight="1" x14ac:dyDescent="0.2">
      <c r="A17" s="17">
        <v>11</v>
      </c>
      <c r="B17" s="361" t="s">
        <v>2173</v>
      </c>
      <c r="C17" s="342" t="s">
        <v>1276</v>
      </c>
      <c r="D17" s="342" t="s">
        <v>749</v>
      </c>
      <c r="E17" s="342" t="s">
        <v>829</v>
      </c>
      <c r="F17" s="342" t="s">
        <v>749</v>
      </c>
      <c r="G17" s="342" t="s">
        <v>749</v>
      </c>
      <c r="H17" s="342" t="s">
        <v>1073</v>
      </c>
      <c r="I17" s="342" t="s">
        <v>750</v>
      </c>
    </row>
    <row r="18" spans="1:9" x14ac:dyDescent="0.2">
      <c r="A18" s="17">
        <v>12</v>
      </c>
      <c r="B18" s="327" t="s">
        <v>204</v>
      </c>
      <c r="C18" s="342" t="s">
        <v>748</v>
      </c>
      <c r="D18" s="342" t="s">
        <v>749</v>
      </c>
      <c r="E18" s="342" t="s">
        <v>749</v>
      </c>
      <c r="F18" s="342" t="s">
        <v>749</v>
      </c>
      <c r="G18" s="342" t="s">
        <v>749</v>
      </c>
      <c r="H18" s="342" t="s">
        <v>750</v>
      </c>
      <c r="I18" s="342" t="s">
        <v>750</v>
      </c>
    </row>
    <row r="19" spans="1:9" x14ac:dyDescent="0.2">
      <c r="A19" s="516" t="s">
        <v>29</v>
      </c>
      <c r="B19" s="516"/>
      <c r="C19" s="330" t="s">
        <v>1295</v>
      </c>
      <c r="D19" s="330" t="s">
        <v>753</v>
      </c>
      <c r="E19" s="330" t="s">
        <v>1296</v>
      </c>
      <c r="F19" s="330" t="s">
        <v>749</v>
      </c>
      <c r="G19" s="330" t="s">
        <v>749</v>
      </c>
      <c r="H19" s="330" t="s">
        <v>1060</v>
      </c>
      <c r="I19" s="330" t="s">
        <v>1297</v>
      </c>
    </row>
    <row r="20" spans="1:9" x14ac:dyDescent="0.2">
      <c r="A20" s="520" t="s">
        <v>591</v>
      </c>
      <c r="B20" s="520"/>
      <c r="C20" s="520"/>
      <c r="D20" s="520"/>
      <c r="E20" s="520"/>
      <c r="F20" s="520"/>
      <c r="G20" s="520"/>
      <c r="H20" s="520"/>
      <c r="I20" s="520"/>
    </row>
    <row r="21" spans="1:9" x14ac:dyDescent="0.2">
      <c r="A21" s="521" t="s">
        <v>30</v>
      </c>
      <c r="B21" s="521"/>
      <c r="C21" s="521"/>
      <c r="D21" s="521"/>
      <c r="E21" s="96"/>
      <c r="F21" s="96"/>
      <c r="G21" s="96"/>
      <c r="H21" s="96"/>
      <c r="I21" s="96"/>
    </row>
    <row r="22" spans="1:9" x14ac:dyDescent="0.2">
      <c r="A22" s="521" t="s">
        <v>31</v>
      </c>
      <c r="B22" s="521"/>
      <c r="C22" s="521"/>
      <c r="D22" s="521"/>
      <c r="E22" s="521"/>
      <c r="F22" s="96"/>
      <c r="G22" s="96"/>
      <c r="H22" s="96"/>
      <c r="I22" s="96"/>
    </row>
  </sheetData>
  <mergeCells count="7">
    <mergeCell ref="A22:E22"/>
    <mergeCell ref="A1:I1"/>
    <mergeCell ref="A2:I2"/>
    <mergeCell ref="H4:I4"/>
    <mergeCell ref="A19:B19"/>
    <mergeCell ref="A21:D21"/>
    <mergeCell ref="A20:I20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5"/>
  <sheetViews>
    <sheetView topLeftCell="A16" zoomScaleNormal="100" zoomScaleSheetLayoutView="100" workbookViewId="0">
      <selection activeCell="G32" sqref="G32"/>
    </sheetView>
  </sheetViews>
  <sheetFormatPr defaultColWidth="9.140625" defaultRowHeight="15" x14ac:dyDescent="0.25"/>
  <cols>
    <col min="1" max="1" width="4.140625" style="10" customWidth="1"/>
    <col min="2" max="2" width="36" style="8" customWidth="1"/>
    <col min="3" max="3" width="9.140625" style="8"/>
    <col min="4" max="4" width="10.42578125" style="8" customWidth="1"/>
    <col min="5" max="6" width="9.140625" style="8"/>
    <col min="7" max="7" width="12.140625" style="8" customWidth="1"/>
    <col min="8" max="16384" width="9.140625" style="8"/>
  </cols>
  <sheetData>
    <row r="1" spans="1:7" x14ac:dyDescent="0.25">
      <c r="A1" s="519" t="s">
        <v>1648</v>
      </c>
      <c r="B1" s="519"/>
      <c r="C1" s="519"/>
      <c r="D1" s="519"/>
      <c r="E1" s="519"/>
      <c r="F1" s="519"/>
      <c r="G1" s="519"/>
    </row>
    <row r="2" spans="1:7" x14ac:dyDescent="0.25">
      <c r="A2" s="519" t="s">
        <v>498</v>
      </c>
      <c r="B2" s="519"/>
      <c r="C2" s="519"/>
      <c r="D2" s="519"/>
      <c r="E2" s="519"/>
      <c r="F2" s="519"/>
      <c r="G2" s="519"/>
    </row>
    <row r="3" spans="1:7" x14ac:dyDescent="0.25">
      <c r="G3" s="79" t="s">
        <v>497</v>
      </c>
    </row>
    <row r="4" spans="1:7" ht="60.75" customHeight="1" thickBot="1" x14ac:dyDescent="0.3">
      <c r="A4" s="234" t="s">
        <v>191</v>
      </c>
      <c r="B4" s="234" t="s">
        <v>14</v>
      </c>
      <c r="C4" s="245" t="s">
        <v>277</v>
      </c>
      <c r="D4" s="245" t="s">
        <v>499</v>
      </c>
      <c r="E4" s="245" t="s">
        <v>500</v>
      </c>
      <c r="F4" s="245" t="s">
        <v>501</v>
      </c>
      <c r="G4" s="245" t="s">
        <v>502</v>
      </c>
    </row>
    <row r="5" spans="1:7" ht="13.7" customHeight="1" thickTop="1" thickBot="1" x14ac:dyDescent="0.3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</row>
    <row r="6" spans="1:7" ht="15.75" thickTop="1" x14ac:dyDescent="0.25">
      <c r="A6" s="235">
        <v>1</v>
      </c>
      <c r="B6" s="331" t="s">
        <v>18</v>
      </c>
      <c r="C6" s="504">
        <v>72018</v>
      </c>
      <c r="D6" s="325">
        <v>1208</v>
      </c>
      <c r="E6" s="325" t="s">
        <v>870</v>
      </c>
      <c r="F6" s="326">
        <v>4.26</v>
      </c>
      <c r="G6" s="326">
        <v>39.340000000000003</v>
      </c>
    </row>
    <row r="7" spans="1:7" ht="24" x14ac:dyDescent="0.25">
      <c r="A7" s="104">
        <v>2</v>
      </c>
      <c r="B7" s="332" t="s">
        <v>2166</v>
      </c>
      <c r="C7" s="354">
        <v>8912</v>
      </c>
      <c r="D7" s="327">
        <v>171</v>
      </c>
      <c r="E7" s="327" t="s">
        <v>872</v>
      </c>
      <c r="F7" s="328">
        <v>9.7799999999999994</v>
      </c>
      <c r="G7" s="328">
        <v>19.61</v>
      </c>
    </row>
    <row r="8" spans="1:7" x14ac:dyDescent="0.25">
      <c r="A8" s="104">
        <v>3</v>
      </c>
      <c r="B8" s="332" t="s">
        <v>2167</v>
      </c>
      <c r="C8" s="327">
        <v>16025</v>
      </c>
      <c r="D8" s="327">
        <v>176</v>
      </c>
      <c r="E8" s="327">
        <v>904</v>
      </c>
      <c r="F8" s="328">
        <v>5.64</v>
      </c>
      <c r="G8" s="328">
        <v>19.47</v>
      </c>
    </row>
    <row r="9" spans="1:7" x14ac:dyDescent="0.25">
      <c r="A9" s="104">
        <v>4</v>
      </c>
      <c r="B9" s="332" t="s">
        <v>2168</v>
      </c>
      <c r="C9" s="354">
        <v>12135</v>
      </c>
      <c r="D9" s="327">
        <v>103</v>
      </c>
      <c r="E9" s="327" t="s">
        <v>874</v>
      </c>
      <c r="F9" s="328">
        <v>9.1199999999999992</v>
      </c>
      <c r="G9" s="328">
        <v>9.3000000000000007</v>
      </c>
    </row>
    <row r="10" spans="1:7" ht="24" x14ac:dyDescent="0.25">
      <c r="A10" s="104">
        <v>5</v>
      </c>
      <c r="B10" s="332" t="s">
        <v>2169</v>
      </c>
      <c r="C10" s="354">
        <v>8227</v>
      </c>
      <c r="D10" s="327">
        <v>160</v>
      </c>
      <c r="E10" s="327" t="s">
        <v>876</v>
      </c>
      <c r="F10" s="328">
        <v>9.35</v>
      </c>
      <c r="G10" s="328">
        <v>20.81</v>
      </c>
    </row>
    <row r="11" spans="1:7" ht="24" x14ac:dyDescent="0.25">
      <c r="A11" s="104">
        <v>6</v>
      </c>
      <c r="B11" s="332" t="s">
        <v>2170</v>
      </c>
      <c r="C11" s="354">
        <v>5675</v>
      </c>
      <c r="D11" s="327">
        <v>49</v>
      </c>
      <c r="E11" s="327" t="s">
        <v>879</v>
      </c>
      <c r="F11" s="328">
        <v>2.27</v>
      </c>
      <c r="G11" s="328">
        <v>37.979999999999997</v>
      </c>
    </row>
    <row r="12" spans="1:7" ht="24" x14ac:dyDescent="0.25">
      <c r="A12" s="104">
        <v>7</v>
      </c>
      <c r="B12" s="332" t="s">
        <v>2171</v>
      </c>
      <c r="C12" s="354">
        <v>14925</v>
      </c>
      <c r="D12" s="327">
        <v>0</v>
      </c>
      <c r="E12" s="327" t="s">
        <v>749</v>
      </c>
      <c r="F12" s="328">
        <v>0</v>
      </c>
      <c r="G12" s="328">
        <v>0</v>
      </c>
    </row>
    <row r="13" spans="1:7" x14ac:dyDescent="0.25">
      <c r="A13" s="104">
        <v>8</v>
      </c>
      <c r="B13" s="332" t="s">
        <v>23</v>
      </c>
      <c r="C13" s="354">
        <v>6637</v>
      </c>
      <c r="D13" s="327">
        <v>17</v>
      </c>
      <c r="E13" s="327" t="s">
        <v>881</v>
      </c>
      <c r="F13" s="328">
        <v>0.86</v>
      </c>
      <c r="G13" s="328">
        <v>29.82</v>
      </c>
    </row>
    <row r="14" spans="1:7" ht="24" x14ac:dyDescent="0.25">
      <c r="A14" s="104">
        <v>9</v>
      </c>
      <c r="B14" s="316" t="s">
        <v>2172</v>
      </c>
      <c r="C14" s="354">
        <v>10614</v>
      </c>
      <c r="D14" s="327">
        <v>13</v>
      </c>
      <c r="E14" s="327" t="s">
        <v>883</v>
      </c>
      <c r="F14" s="328">
        <v>0.49</v>
      </c>
      <c r="G14" s="328">
        <v>25</v>
      </c>
    </row>
    <row r="15" spans="1:7" ht="24" x14ac:dyDescent="0.25">
      <c r="A15" s="104">
        <v>10</v>
      </c>
      <c r="B15" s="332" t="s">
        <v>34</v>
      </c>
      <c r="C15" s="354">
        <v>537</v>
      </c>
      <c r="D15" s="327">
        <v>0</v>
      </c>
      <c r="E15" s="327" t="s">
        <v>749</v>
      </c>
      <c r="F15" s="328">
        <v>0</v>
      </c>
      <c r="G15" s="329"/>
    </row>
    <row r="16" spans="1:7" ht="24" x14ac:dyDescent="0.25">
      <c r="A16" s="104">
        <v>11</v>
      </c>
      <c r="B16" s="332" t="s">
        <v>24</v>
      </c>
      <c r="C16" s="354">
        <v>13913</v>
      </c>
      <c r="D16" s="327">
        <v>22</v>
      </c>
      <c r="E16" s="327" t="s">
        <v>885</v>
      </c>
      <c r="F16" s="328">
        <v>0.51</v>
      </c>
      <c r="G16" s="328">
        <v>30.99</v>
      </c>
    </row>
    <row r="17" spans="1:7" x14ac:dyDescent="0.25">
      <c r="A17" s="104">
        <v>12</v>
      </c>
      <c r="B17" s="332" t="s">
        <v>25</v>
      </c>
      <c r="C17" s="354">
        <v>935</v>
      </c>
      <c r="D17" s="327">
        <v>0</v>
      </c>
      <c r="E17" s="327" t="s">
        <v>740</v>
      </c>
      <c r="F17" s="328">
        <v>0.11</v>
      </c>
      <c r="G17" s="329"/>
    </row>
    <row r="18" spans="1:7" x14ac:dyDescent="0.25">
      <c r="A18" s="104">
        <v>13</v>
      </c>
      <c r="B18" s="332" t="s">
        <v>35</v>
      </c>
      <c r="C18" s="354">
        <v>3792</v>
      </c>
      <c r="D18" s="327">
        <v>2</v>
      </c>
      <c r="E18" s="327" t="s">
        <v>887</v>
      </c>
      <c r="F18" s="328">
        <v>0.53</v>
      </c>
      <c r="G18" s="328">
        <v>10</v>
      </c>
    </row>
    <row r="19" spans="1:7" ht="36" x14ac:dyDescent="0.25">
      <c r="A19" s="104">
        <v>14</v>
      </c>
      <c r="B19" s="332" t="s">
        <v>240</v>
      </c>
      <c r="C19" s="354">
        <v>4992</v>
      </c>
      <c r="D19" s="327">
        <v>205</v>
      </c>
      <c r="E19" s="327" t="s">
        <v>888</v>
      </c>
      <c r="F19" s="328">
        <v>21.61</v>
      </c>
      <c r="G19" s="328">
        <v>19</v>
      </c>
    </row>
    <row r="20" spans="1:7" ht="24" x14ac:dyDescent="0.25">
      <c r="A20" s="104">
        <v>15</v>
      </c>
      <c r="B20" s="332" t="s">
        <v>2175</v>
      </c>
      <c r="C20" s="354">
        <v>1391</v>
      </c>
      <c r="D20" s="327">
        <v>0</v>
      </c>
      <c r="E20" s="327" t="s">
        <v>749</v>
      </c>
      <c r="F20" s="328">
        <v>0</v>
      </c>
      <c r="G20" s="328"/>
    </row>
    <row r="21" spans="1:7" ht="24" x14ac:dyDescent="0.25">
      <c r="A21" s="104">
        <v>16</v>
      </c>
      <c r="B21" s="332" t="s">
        <v>2173</v>
      </c>
      <c r="C21" s="354">
        <v>5487</v>
      </c>
      <c r="D21" s="327">
        <v>15</v>
      </c>
      <c r="E21" s="327">
        <v>123</v>
      </c>
      <c r="F21" s="328">
        <v>2.2400000000000002</v>
      </c>
      <c r="G21" s="328">
        <v>12.2</v>
      </c>
    </row>
    <row r="22" spans="1:7" x14ac:dyDescent="0.25">
      <c r="A22" s="104">
        <v>17</v>
      </c>
      <c r="B22" s="332" t="s">
        <v>27</v>
      </c>
      <c r="C22" s="354">
        <v>805</v>
      </c>
      <c r="D22" s="327">
        <v>8</v>
      </c>
      <c r="E22" s="327" t="s">
        <v>771</v>
      </c>
      <c r="F22" s="328">
        <v>4.0999999999999996</v>
      </c>
      <c r="G22" s="328">
        <v>24.24</v>
      </c>
    </row>
    <row r="23" spans="1:7" ht="24" x14ac:dyDescent="0.25">
      <c r="A23" s="104">
        <v>18</v>
      </c>
      <c r="B23" s="332" t="s">
        <v>37</v>
      </c>
      <c r="C23" s="354">
        <v>2267</v>
      </c>
      <c r="D23" s="327">
        <v>36</v>
      </c>
      <c r="E23" s="327" t="s">
        <v>890</v>
      </c>
      <c r="F23" s="328">
        <v>5.38</v>
      </c>
      <c r="G23" s="328">
        <v>29.51</v>
      </c>
    </row>
    <row r="24" spans="1:7" ht="24" x14ac:dyDescent="0.25">
      <c r="A24" s="104">
        <v>19</v>
      </c>
      <c r="B24" s="332" t="s">
        <v>28</v>
      </c>
      <c r="C24" s="354">
        <v>365</v>
      </c>
      <c r="D24" s="327">
        <v>0</v>
      </c>
      <c r="E24" s="327" t="s">
        <v>749</v>
      </c>
      <c r="F24" s="328">
        <v>0</v>
      </c>
      <c r="G24" s="329"/>
    </row>
    <row r="25" spans="1:7" x14ac:dyDescent="0.25">
      <c r="A25" s="104">
        <v>20</v>
      </c>
      <c r="B25" s="332" t="s">
        <v>38</v>
      </c>
      <c r="C25" s="354">
        <v>3967</v>
      </c>
      <c r="D25" s="327">
        <v>0</v>
      </c>
      <c r="E25" s="327" t="s">
        <v>883</v>
      </c>
      <c r="F25" s="328">
        <v>1.31</v>
      </c>
      <c r="G25" s="328">
        <v>0</v>
      </c>
    </row>
    <row r="26" spans="1:7" ht="24" x14ac:dyDescent="0.25">
      <c r="A26" s="104">
        <v>21</v>
      </c>
      <c r="B26" s="332" t="s">
        <v>2174</v>
      </c>
      <c r="C26" s="354">
        <v>1308</v>
      </c>
      <c r="D26" s="327">
        <v>0</v>
      </c>
      <c r="E26" s="327" t="s">
        <v>855</v>
      </c>
      <c r="F26" s="328">
        <v>1.22</v>
      </c>
      <c r="G26" s="328">
        <v>0</v>
      </c>
    </row>
    <row r="27" spans="1:7" ht="24" x14ac:dyDescent="0.25">
      <c r="A27" s="104">
        <v>22</v>
      </c>
      <c r="B27" s="316" t="s">
        <v>39</v>
      </c>
      <c r="C27" s="354">
        <v>240</v>
      </c>
      <c r="D27" s="327">
        <v>0</v>
      </c>
      <c r="E27" s="327" t="s">
        <v>749</v>
      </c>
      <c r="F27" s="328">
        <v>0</v>
      </c>
      <c r="G27" s="329"/>
    </row>
    <row r="28" spans="1:7" ht="24" x14ac:dyDescent="0.25">
      <c r="A28" s="104">
        <v>23</v>
      </c>
      <c r="B28" s="332" t="s">
        <v>40</v>
      </c>
      <c r="C28" s="354">
        <v>453</v>
      </c>
      <c r="D28" s="327">
        <v>0</v>
      </c>
      <c r="E28" s="327" t="s">
        <v>833</v>
      </c>
      <c r="F28" s="328">
        <v>0.44</v>
      </c>
      <c r="G28" s="328">
        <v>0</v>
      </c>
    </row>
    <row r="29" spans="1:7" ht="24" x14ac:dyDescent="0.25">
      <c r="A29" s="104">
        <v>24</v>
      </c>
      <c r="B29" s="332" t="s">
        <v>41</v>
      </c>
      <c r="C29" s="354">
        <v>172</v>
      </c>
      <c r="D29" s="327">
        <v>0</v>
      </c>
      <c r="E29" s="327" t="s">
        <v>749</v>
      </c>
      <c r="F29" s="328">
        <v>0</v>
      </c>
      <c r="G29" s="329"/>
    </row>
    <row r="30" spans="1:7" x14ac:dyDescent="0.25">
      <c r="A30" s="104">
        <v>25</v>
      </c>
      <c r="B30" s="332" t="s">
        <v>204</v>
      </c>
      <c r="C30" s="354">
        <v>618</v>
      </c>
      <c r="D30" s="327">
        <v>0</v>
      </c>
      <c r="E30" s="327">
        <v>0</v>
      </c>
      <c r="F30" s="328">
        <v>0</v>
      </c>
      <c r="G30" s="329"/>
    </row>
    <row r="31" spans="1:7" ht="24" x14ac:dyDescent="0.25">
      <c r="A31" s="104">
        <v>26</v>
      </c>
      <c r="B31" s="332" t="s">
        <v>42</v>
      </c>
      <c r="C31" s="354">
        <v>455</v>
      </c>
      <c r="D31" s="327">
        <v>12</v>
      </c>
      <c r="E31" s="327" t="s">
        <v>867</v>
      </c>
      <c r="F31" s="328">
        <v>9.23</v>
      </c>
      <c r="G31" s="328">
        <v>28.57</v>
      </c>
    </row>
    <row r="32" spans="1:7" x14ac:dyDescent="0.25">
      <c r="A32" s="516" t="s">
        <v>29</v>
      </c>
      <c r="B32" s="516"/>
      <c r="C32" s="330">
        <f>SUM(C6:C31)</f>
        <v>196865</v>
      </c>
      <c r="D32" s="330">
        <f>SUM(D6:D31)</f>
        <v>2197</v>
      </c>
      <c r="E32" s="330">
        <v>8522</v>
      </c>
      <c r="F32" s="330">
        <v>4.33</v>
      </c>
      <c r="G32" s="382">
        <f>D32/E32*100</f>
        <v>25.780333255104438</v>
      </c>
    </row>
    <row r="33" spans="1:7" x14ac:dyDescent="0.25">
      <c r="A33" s="518" t="s">
        <v>610</v>
      </c>
      <c r="B33" s="518"/>
      <c r="C33" s="518"/>
      <c r="D33" s="518"/>
      <c r="E33" s="518"/>
      <c r="F33" s="518"/>
      <c r="G33" s="518"/>
    </row>
    <row r="34" spans="1:7" x14ac:dyDescent="0.25">
      <c r="A34" s="517" t="s">
        <v>30</v>
      </c>
      <c r="B34" s="517"/>
      <c r="C34" s="517"/>
    </row>
    <row r="35" spans="1:7" x14ac:dyDescent="0.25">
      <c r="A35" s="517" t="s">
        <v>31</v>
      </c>
      <c r="B35" s="517"/>
      <c r="C35" s="517"/>
      <c r="D35" s="517"/>
      <c r="E35" s="517"/>
    </row>
  </sheetData>
  <mergeCells count="6">
    <mergeCell ref="A32:B32"/>
    <mergeCell ref="A34:C34"/>
    <mergeCell ref="A35:E35"/>
    <mergeCell ref="A33:G33"/>
    <mergeCell ref="A1:G1"/>
    <mergeCell ref="A2:G2"/>
  </mergeCells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1"/>
  <sheetViews>
    <sheetView topLeftCell="A3" zoomScaleNormal="100" workbookViewId="0">
      <selection activeCell="M15" sqref="M15"/>
    </sheetView>
  </sheetViews>
  <sheetFormatPr defaultColWidth="9.140625" defaultRowHeight="15" x14ac:dyDescent="0.25"/>
  <cols>
    <col min="1" max="1" width="4.28515625" style="10" customWidth="1"/>
    <col min="2" max="2" width="28.7109375" style="91" customWidth="1"/>
    <col min="3" max="5" width="9.140625" style="8"/>
    <col min="6" max="6" width="7.28515625" style="8" customWidth="1"/>
    <col min="7" max="16384" width="9.140625" style="8"/>
  </cols>
  <sheetData>
    <row r="1" spans="1:13" ht="15" customHeight="1" x14ac:dyDescent="0.25">
      <c r="A1" s="563" t="s">
        <v>538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</row>
    <row r="2" spans="1:13" x14ac:dyDescent="0.25">
      <c r="A2" s="519" t="s">
        <v>824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</row>
    <row r="3" spans="1:13" x14ac:dyDescent="0.25">
      <c r="M3" s="92" t="s">
        <v>539</v>
      </c>
    </row>
    <row r="4" spans="1:13" ht="113.25" thickBot="1" x14ac:dyDescent="0.3">
      <c r="A4" s="245" t="s">
        <v>191</v>
      </c>
      <c r="B4" s="245" t="s">
        <v>14</v>
      </c>
      <c r="C4" s="245" t="s">
        <v>540</v>
      </c>
      <c r="D4" s="375" t="s">
        <v>541</v>
      </c>
      <c r="E4" s="245" t="s">
        <v>542</v>
      </c>
      <c r="F4" s="245" t="s">
        <v>543</v>
      </c>
      <c r="G4" s="245" t="s">
        <v>544</v>
      </c>
      <c r="H4" s="245" t="s">
        <v>545</v>
      </c>
      <c r="I4" s="245" t="s">
        <v>546</v>
      </c>
      <c r="J4" s="245" t="s">
        <v>547</v>
      </c>
      <c r="K4" s="375" t="s">
        <v>548</v>
      </c>
      <c r="L4" s="245" t="s">
        <v>549</v>
      </c>
      <c r="M4" s="376" t="s">
        <v>2182</v>
      </c>
    </row>
    <row r="5" spans="1:13" ht="15" customHeight="1" thickTop="1" thickBot="1" x14ac:dyDescent="0.3">
      <c r="A5" s="251">
        <v>1</v>
      </c>
      <c r="B5" s="253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  <c r="K5" s="237">
        <v>11</v>
      </c>
      <c r="L5" s="237">
        <v>12</v>
      </c>
      <c r="M5" s="240">
        <v>13</v>
      </c>
    </row>
    <row r="6" spans="1:13" ht="24.95" customHeight="1" thickTop="1" x14ac:dyDescent="0.25">
      <c r="A6" s="236">
        <v>1</v>
      </c>
      <c r="B6" s="365" t="s">
        <v>18</v>
      </c>
      <c r="C6" s="367">
        <v>2516</v>
      </c>
      <c r="D6" s="367">
        <v>119</v>
      </c>
      <c r="E6" s="367">
        <v>222</v>
      </c>
      <c r="F6" s="368" t="s">
        <v>1217</v>
      </c>
      <c r="G6" s="368" t="s">
        <v>1218</v>
      </c>
      <c r="H6" s="367">
        <v>8289</v>
      </c>
      <c r="I6" s="368" t="s">
        <v>1219</v>
      </c>
      <c r="J6" s="367">
        <v>21</v>
      </c>
      <c r="K6" s="367">
        <v>11</v>
      </c>
      <c r="L6" s="368" t="s">
        <v>945</v>
      </c>
      <c r="M6" s="369" t="s">
        <v>1220</v>
      </c>
    </row>
    <row r="7" spans="1:13" ht="24.95" customHeight="1" x14ac:dyDescent="0.25">
      <c r="A7" s="1">
        <v>2</v>
      </c>
      <c r="B7" s="361" t="s">
        <v>2166</v>
      </c>
      <c r="C7" s="370">
        <v>184</v>
      </c>
      <c r="D7" s="370">
        <v>7</v>
      </c>
      <c r="E7" s="370">
        <v>11</v>
      </c>
      <c r="F7" s="355" t="s">
        <v>1221</v>
      </c>
      <c r="G7" s="355" t="s">
        <v>1222</v>
      </c>
      <c r="H7" s="370">
        <v>1148</v>
      </c>
      <c r="I7" s="355" t="s">
        <v>1223</v>
      </c>
      <c r="J7" s="370">
        <v>2</v>
      </c>
      <c r="K7" s="370">
        <v>0</v>
      </c>
      <c r="L7" s="355" t="s">
        <v>903</v>
      </c>
      <c r="M7" s="371" t="s">
        <v>750</v>
      </c>
    </row>
    <row r="8" spans="1:13" ht="24.95" customHeight="1" x14ac:dyDescent="0.25">
      <c r="A8" s="1">
        <v>3</v>
      </c>
      <c r="B8" s="361" t="s">
        <v>2167</v>
      </c>
      <c r="C8" s="370">
        <v>297</v>
      </c>
      <c r="D8" s="370">
        <v>12</v>
      </c>
      <c r="E8" s="370">
        <v>27</v>
      </c>
      <c r="F8" s="355" t="s">
        <v>1224</v>
      </c>
      <c r="G8" s="355" t="s">
        <v>1225</v>
      </c>
      <c r="H8" s="370">
        <v>1934</v>
      </c>
      <c r="I8" s="355" t="s">
        <v>1226</v>
      </c>
      <c r="J8" s="370">
        <v>6</v>
      </c>
      <c r="K8" s="370">
        <v>2</v>
      </c>
      <c r="L8" s="355" t="s">
        <v>1227</v>
      </c>
      <c r="M8" s="371" t="s">
        <v>1228</v>
      </c>
    </row>
    <row r="9" spans="1:13" ht="24.95" customHeight="1" x14ac:dyDescent="0.25">
      <c r="A9" s="1">
        <v>4</v>
      </c>
      <c r="B9" s="361" t="s">
        <v>2168</v>
      </c>
      <c r="C9" s="370">
        <v>134</v>
      </c>
      <c r="D9" s="370">
        <v>11</v>
      </c>
      <c r="E9" s="370">
        <v>22</v>
      </c>
      <c r="F9" s="355" t="s">
        <v>1230</v>
      </c>
      <c r="G9" s="355" t="s">
        <v>835</v>
      </c>
      <c r="H9" s="370">
        <v>374</v>
      </c>
      <c r="I9" s="355" t="s">
        <v>1118</v>
      </c>
      <c r="J9" s="370">
        <v>0</v>
      </c>
      <c r="K9" s="370">
        <v>0</v>
      </c>
      <c r="L9" s="355" t="s">
        <v>750</v>
      </c>
      <c r="M9" s="371" t="s">
        <v>750</v>
      </c>
    </row>
    <row r="10" spans="1:13" ht="24.95" customHeight="1" x14ac:dyDescent="0.25">
      <c r="A10" s="1">
        <v>5</v>
      </c>
      <c r="B10" s="361" t="s">
        <v>2169</v>
      </c>
      <c r="C10" s="370">
        <v>218</v>
      </c>
      <c r="D10" s="370">
        <v>7</v>
      </c>
      <c r="E10" s="370">
        <v>23</v>
      </c>
      <c r="F10" s="355" t="s">
        <v>1232</v>
      </c>
      <c r="G10" s="355" t="s">
        <v>1233</v>
      </c>
      <c r="H10" s="370">
        <v>872</v>
      </c>
      <c r="I10" s="355" t="s">
        <v>1234</v>
      </c>
      <c r="J10" s="370">
        <v>4</v>
      </c>
      <c r="K10" s="370">
        <v>0</v>
      </c>
      <c r="L10" s="355" t="s">
        <v>1144</v>
      </c>
      <c r="M10" s="371" t="s">
        <v>750</v>
      </c>
    </row>
    <row r="11" spans="1:13" ht="24.95" customHeight="1" x14ac:dyDescent="0.25">
      <c r="A11" s="1">
        <v>6</v>
      </c>
      <c r="B11" s="361" t="s">
        <v>2170</v>
      </c>
      <c r="C11" s="370">
        <v>809</v>
      </c>
      <c r="D11" s="370">
        <v>32</v>
      </c>
      <c r="E11" s="370">
        <v>41</v>
      </c>
      <c r="F11" s="355" t="s">
        <v>1236</v>
      </c>
      <c r="G11" s="355" t="s">
        <v>1237</v>
      </c>
      <c r="H11" s="370">
        <v>2427</v>
      </c>
      <c r="I11" s="355" t="s">
        <v>1238</v>
      </c>
      <c r="J11" s="370">
        <v>23</v>
      </c>
      <c r="K11" s="370">
        <v>0</v>
      </c>
      <c r="L11" s="355" t="s">
        <v>1239</v>
      </c>
      <c r="M11" s="371" t="s">
        <v>750</v>
      </c>
    </row>
    <row r="12" spans="1:13" ht="34.5" customHeight="1" x14ac:dyDescent="0.25">
      <c r="A12" s="1">
        <v>7</v>
      </c>
      <c r="B12" s="361" t="s">
        <v>240</v>
      </c>
      <c r="C12" s="354">
        <v>0</v>
      </c>
      <c r="D12" s="354">
        <v>0</v>
      </c>
      <c r="E12" s="354">
        <v>0</v>
      </c>
      <c r="F12" s="356"/>
      <c r="G12" s="356"/>
      <c r="H12" s="354">
        <v>0</v>
      </c>
      <c r="I12" s="356"/>
      <c r="J12" s="354">
        <v>0</v>
      </c>
      <c r="K12" s="354">
        <v>0</v>
      </c>
      <c r="L12" s="356"/>
      <c r="M12" s="372"/>
    </row>
    <row r="13" spans="1:13" ht="24.95" customHeight="1" x14ac:dyDescent="0.25">
      <c r="A13" s="1">
        <v>8</v>
      </c>
      <c r="B13" s="361" t="s">
        <v>37</v>
      </c>
      <c r="C13" s="354">
        <v>16</v>
      </c>
      <c r="D13" s="354">
        <v>1</v>
      </c>
      <c r="E13" s="354">
        <v>1</v>
      </c>
      <c r="F13" s="327" t="s">
        <v>1240</v>
      </c>
      <c r="G13" s="327" t="s">
        <v>860</v>
      </c>
      <c r="H13" s="354">
        <v>100</v>
      </c>
      <c r="I13" s="327" t="s">
        <v>1240</v>
      </c>
      <c r="J13" s="354">
        <v>0</v>
      </c>
      <c r="K13" s="354">
        <v>0</v>
      </c>
      <c r="L13" s="327" t="s">
        <v>750</v>
      </c>
      <c r="M13" s="371" t="s">
        <v>750</v>
      </c>
    </row>
    <row r="14" spans="1:13" ht="24.95" customHeight="1" x14ac:dyDescent="0.25">
      <c r="A14" s="1">
        <v>9</v>
      </c>
      <c r="B14" s="361" t="s">
        <v>42</v>
      </c>
      <c r="C14" s="354">
        <v>1</v>
      </c>
      <c r="D14" s="354">
        <v>0</v>
      </c>
      <c r="E14" s="354">
        <v>0</v>
      </c>
      <c r="F14" s="327" t="s">
        <v>750</v>
      </c>
      <c r="G14" s="327"/>
      <c r="H14" s="354">
        <v>8</v>
      </c>
      <c r="I14" s="327" t="s">
        <v>1241</v>
      </c>
      <c r="J14" s="354">
        <v>0</v>
      </c>
      <c r="K14" s="354">
        <v>0</v>
      </c>
      <c r="L14" s="327" t="s">
        <v>750</v>
      </c>
      <c r="M14" s="371" t="s">
        <v>750</v>
      </c>
    </row>
    <row r="15" spans="1:13" ht="24.95" customHeight="1" x14ac:dyDescent="0.25">
      <c r="A15" s="516" t="s">
        <v>29</v>
      </c>
      <c r="B15" s="516"/>
      <c r="C15" s="373">
        <v>4175</v>
      </c>
      <c r="D15" s="373">
        <v>189</v>
      </c>
      <c r="E15" s="373">
        <v>347</v>
      </c>
      <c r="F15" s="330" t="s">
        <v>1242</v>
      </c>
      <c r="G15" s="330" t="s">
        <v>1243</v>
      </c>
      <c r="H15" s="373">
        <v>15152</v>
      </c>
      <c r="I15" s="330" t="s">
        <v>1140</v>
      </c>
      <c r="J15" s="373">
        <v>56</v>
      </c>
      <c r="K15" s="373">
        <v>13</v>
      </c>
      <c r="L15" s="330" t="s">
        <v>1245</v>
      </c>
      <c r="M15" s="374" t="s">
        <v>1246</v>
      </c>
    </row>
    <row r="16" spans="1:13" x14ac:dyDescent="0.25">
      <c r="A16" s="518" t="s">
        <v>590</v>
      </c>
      <c r="B16" s="518"/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</row>
    <row r="17" spans="1:4" x14ac:dyDescent="0.25">
      <c r="A17" s="517" t="s">
        <v>30</v>
      </c>
      <c r="B17" s="517"/>
      <c r="C17" s="517"/>
    </row>
    <row r="19" spans="1:4" x14ac:dyDescent="0.25">
      <c r="A19" s="517" t="s">
        <v>190</v>
      </c>
      <c r="B19" s="517"/>
      <c r="C19" s="517"/>
      <c r="D19" s="517"/>
    </row>
    <row r="21" spans="1:4" x14ac:dyDescent="0.25">
      <c r="A21" s="56" t="s">
        <v>503</v>
      </c>
    </row>
  </sheetData>
  <mergeCells count="6">
    <mergeCell ref="A15:B15"/>
    <mergeCell ref="A17:C17"/>
    <mergeCell ref="A19:D19"/>
    <mergeCell ref="A16:M16"/>
    <mergeCell ref="A1:M1"/>
    <mergeCell ref="A2:M2"/>
  </mergeCells>
  <pageMargins left="0.25" right="0.25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8"/>
  <sheetViews>
    <sheetView tabSelected="1" zoomScaleNormal="100" workbookViewId="0">
      <selection activeCell="B6" sqref="B6:B9"/>
    </sheetView>
  </sheetViews>
  <sheetFormatPr defaultColWidth="9.140625" defaultRowHeight="15" x14ac:dyDescent="0.25"/>
  <cols>
    <col min="1" max="1" width="3.140625" style="19" customWidth="1"/>
    <col min="2" max="2" width="40.28515625" style="12" customWidth="1"/>
    <col min="3" max="3" width="8.7109375" style="12" customWidth="1"/>
    <col min="4" max="5" width="7.5703125" style="12" customWidth="1"/>
    <col min="6" max="6" width="8.7109375" style="12" customWidth="1"/>
    <col min="7" max="9" width="7.5703125" style="12" customWidth="1"/>
    <col min="10" max="13" width="8.7109375" style="12" customWidth="1"/>
    <col min="14" max="16384" width="9.140625" style="12"/>
  </cols>
  <sheetData>
    <row r="1" spans="1:13" x14ac:dyDescent="0.25">
      <c r="A1" s="564" t="s">
        <v>1247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</row>
    <row r="2" spans="1:13" x14ac:dyDescent="0.25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565" t="s">
        <v>259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</row>
    <row r="4" spans="1:13" ht="124.5" thickBot="1" x14ac:dyDescent="0.3">
      <c r="A4" s="242" t="s">
        <v>191</v>
      </c>
      <c r="B4" s="242" t="s">
        <v>14</v>
      </c>
      <c r="C4" s="242" t="s">
        <v>260</v>
      </c>
      <c r="D4" s="242" t="s">
        <v>261</v>
      </c>
      <c r="E4" s="242" t="s">
        <v>262</v>
      </c>
      <c r="F4" s="242" t="s">
        <v>263</v>
      </c>
      <c r="G4" s="242" t="s">
        <v>264</v>
      </c>
      <c r="H4" s="242" t="s">
        <v>265</v>
      </c>
      <c r="I4" s="242" t="s">
        <v>266</v>
      </c>
      <c r="J4" s="242" t="s">
        <v>267</v>
      </c>
      <c r="K4" s="242" t="s">
        <v>2183</v>
      </c>
      <c r="L4" s="242" t="s">
        <v>268</v>
      </c>
      <c r="M4" s="242" t="s">
        <v>2184</v>
      </c>
    </row>
    <row r="5" spans="1:13" ht="16.5" thickTop="1" thickBot="1" x14ac:dyDescent="0.3">
      <c r="A5" s="252">
        <v>1</v>
      </c>
      <c r="B5" s="252">
        <v>2</v>
      </c>
      <c r="C5" s="243">
        <v>3</v>
      </c>
      <c r="D5" s="243">
        <v>4</v>
      </c>
      <c r="E5" s="243">
        <v>5</v>
      </c>
      <c r="F5" s="243">
        <v>6</v>
      </c>
      <c r="G5" s="243">
        <v>7</v>
      </c>
      <c r="H5" s="243">
        <v>5</v>
      </c>
      <c r="I5" s="243">
        <v>6</v>
      </c>
      <c r="J5" s="243">
        <v>7</v>
      </c>
      <c r="K5" s="243">
        <v>8</v>
      </c>
      <c r="L5" s="243">
        <v>9</v>
      </c>
      <c r="M5" s="243">
        <v>10</v>
      </c>
    </row>
    <row r="6" spans="1:13" ht="15.75" thickTop="1" x14ac:dyDescent="0.25">
      <c r="A6" s="244">
        <v>1</v>
      </c>
      <c r="B6" s="365" t="s">
        <v>18</v>
      </c>
      <c r="C6" s="378">
        <v>403</v>
      </c>
      <c r="D6" s="378">
        <v>6</v>
      </c>
      <c r="E6" s="378">
        <v>51</v>
      </c>
      <c r="F6" s="341" t="s">
        <v>826</v>
      </c>
      <c r="G6" s="341" t="s">
        <v>827</v>
      </c>
      <c r="H6" s="378">
        <v>4169</v>
      </c>
      <c r="I6" s="341" t="s">
        <v>828</v>
      </c>
      <c r="J6" s="378">
        <v>26</v>
      </c>
      <c r="K6" s="378">
        <v>4</v>
      </c>
      <c r="L6" s="341" t="s">
        <v>831</v>
      </c>
      <c r="M6" s="341" t="s">
        <v>832</v>
      </c>
    </row>
    <row r="7" spans="1:13" ht="24" x14ac:dyDescent="0.25">
      <c r="A7" s="17">
        <v>2</v>
      </c>
      <c r="B7" s="361" t="s">
        <v>2166</v>
      </c>
      <c r="C7" s="379">
        <v>6</v>
      </c>
      <c r="D7" s="379">
        <v>1</v>
      </c>
      <c r="E7" s="379">
        <v>2</v>
      </c>
      <c r="F7" s="342" t="s">
        <v>834</v>
      </c>
      <c r="G7" s="380" t="s">
        <v>835</v>
      </c>
      <c r="H7" s="379">
        <v>59</v>
      </c>
      <c r="I7" s="342" t="s">
        <v>837</v>
      </c>
      <c r="J7" s="379">
        <v>0</v>
      </c>
      <c r="K7" s="379">
        <v>0</v>
      </c>
      <c r="L7" s="342" t="s">
        <v>750</v>
      </c>
      <c r="M7" s="342" t="s">
        <v>750</v>
      </c>
    </row>
    <row r="8" spans="1:13" x14ac:dyDescent="0.25">
      <c r="A8" s="17">
        <v>3</v>
      </c>
      <c r="B8" s="361" t="s">
        <v>2167</v>
      </c>
      <c r="C8" s="379">
        <v>37</v>
      </c>
      <c r="D8" s="379">
        <v>2</v>
      </c>
      <c r="E8" s="379">
        <v>10</v>
      </c>
      <c r="F8" s="342" t="s">
        <v>839</v>
      </c>
      <c r="G8" s="342" t="s">
        <v>840</v>
      </c>
      <c r="H8" s="379">
        <v>437</v>
      </c>
      <c r="I8" s="342" t="s">
        <v>842</v>
      </c>
      <c r="J8" s="379">
        <v>0</v>
      </c>
      <c r="K8" s="379">
        <v>4</v>
      </c>
      <c r="L8" s="342" t="s">
        <v>750</v>
      </c>
      <c r="M8" s="342" t="s">
        <v>843</v>
      </c>
    </row>
    <row r="9" spans="1:13" x14ac:dyDescent="0.25">
      <c r="A9" s="17">
        <v>4</v>
      </c>
      <c r="B9" s="361" t="s">
        <v>2168</v>
      </c>
      <c r="C9" s="379">
        <v>81</v>
      </c>
      <c r="D9" s="379">
        <v>3</v>
      </c>
      <c r="E9" s="379">
        <v>14</v>
      </c>
      <c r="F9" s="342" t="s">
        <v>845</v>
      </c>
      <c r="G9" s="342" t="s">
        <v>846</v>
      </c>
      <c r="H9" s="379">
        <v>520</v>
      </c>
      <c r="I9" s="342" t="s">
        <v>848</v>
      </c>
      <c r="J9" s="379">
        <v>0</v>
      </c>
      <c r="K9" s="379">
        <v>0</v>
      </c>
      <c r="L9" s="342" t="s">
        <v>750</v>
      </c>
      <c r="M9" s="342" t="s">
        <v>750</v>
      </c>
    </row>
    <row r="10" spans="1:13" ht="18.75" customHeight="1" x14ac:dyDescent="0.25">
      <c r="A10" s="17">
        <v>5</v>
      </c>
      <c r="B10" s="361" t="s">
        <v>2169</v>
      </c>
      <c r="C10" s="379">
        <v>14</v>
      </c>
      <c r="D10" s="379">
        <v>1</v>
      </c>
      <c r="E10" s="379">
        <v>4</v>
      </c>
      <c r="F10" s="342" t="s">
        <v>849</v>
      </c>
      <c r="G10" s="342" t="s">
        <v>755</v>
      </c>
      <c r="H10" s="379">
        <v>43</v>
      </c>
      <c r="I10" s="342" t="s">
        <v>850</v>
      </c>
      <c r="J10" s="379">
        <v>0</v>
      </c>
      <c r="K10" s="379">
        <v>0</v>
      </c>
      <c r="L10" s="342" t="s">
        <v>750</v>
      </c>
      <c r="M10" s="342" t="s">
        <v>750</v>
      </c>
    </row>
    <row r="11" spans="1:13" ht="22.5" customHeight="1" x14ac:dyDescent="0.25">
      <c r="A11" s="17">
        <v>6</v>
      </c>
      <c r="B11" s="342" t="s">
        <v>2170</v>
      </c>
      <c r="C11" s="379">
        <v>3</v>
      </c>
      <c r="D11" s="379">
        <v>0</v>
      </c>
      <c r="E11" s="379">
        <v>0</v>
      </c>
      <c r="F11" s="380" t="s">
        <v>750</v>
      </c>
      <c r="G11" s="380"/>
      <c r="H11" s="379">
        <v>15</v>
      </c>
      <c r="I11" s="380" t="s">
        <v>851</v>
      </c>
      <c r="J11" s="379">
        <v>0</v>
      </c>
      <c r="K11" s="379">
        <v>0</v>
      </c>
      <c r="L11" s="380" t="s">
        <v>750</v>
      </c>
      <c r="M11" s="380" t="s">
        <v>750</v>
      </c>
    </row>
    <row r="12" spans="1:13" ht="31.5" customHeight="1" x14ac:dyDescent="0.25">
      <c r="A12" s="17">
        <v>7</v>
      </c>
      <c r="B12" s="377" t="s">
        <v>240</v>
      </c>
      <c r="C12" s="379">
        <v>3777</v>
      </c>
      <c r="D12" s="379">
        <v>186</v>
      </c>
      <c r="E12" s="379">
        <v>789</v>
      </c>
      <c r="F12" s="342" t="s">
        <v>852</v>
      </c>
      <c r="G12" s="342" t="s">
        <v>853</v>
      </c>
      <c r="H12" s="379">
        <v>39732</v>
      </c>
      <c r="I12" s="342" t="s">
        <v>854</v>
      </c>
      <c r="J12" s="379">
        <v>16</v>
      </c>
      <c r="K12" s="379">
        <v>14</v>
      </c>
      <c r="L12" s="342" t="s">
        <v>856</v>
      </c>
      <c r="M12" s="342" t="s">
        <v>857</v>
      </c>
    </row>
    <row r="13" spans="1:13" ht="27" customHeight="1" x14ac:dyDescent="0.25">
      <c r="A13" s="17">
        <v>8</v>
      </c>
      <c r="B13" s="377" t="s">
        <v>37</v>
      </c>
      <c r="C13" s="379">
        <v>6</v>
      </c>
      <c r="D13" s="379">
        <v>0</v>
      </c>
      <c r="E13" s="379">
        <v>0</v>
      </c>
      <c r="F13" s="342" t="s">
        <v>750</v>
      </c>
      <c r="G13" s="342"/>
      <c r="H13" s="379">
        <v>21</v>
      </c>
      <c r="I13" s="342" t="s">
        <v>859</v>
      </c>
      <c r="J13" s="379">
        <v>0</v>
      </c>
      <c r="K13" s="379">
        <v>0</v>
      </c>
      <c r="L13" s="342" t="s">
        <v>750</v>
      </c>
      <c r="M13" s="342" t="s">
        <v>750</v>
      </c>
    </row>
    <row r="14" spans="1:13" ht="25.5" customHeight="1" x14ac:dyDescent="0.25">
      <c r="A14" s="17">
        <v>9</v>
      </c>
      <c r="B14" s="377" t="s">
        <v>42</v>
      </c>
      <c r="C14" s="379">
        <v>5</v>
      </c>
      <c r="D14" s="379">
        <v>1</v>
      </c>
      <c r="E14" s="379">
        <v>5</v>
      </c>
      <c r="F14" s="342" t="s">
        <v>860</v>
      </c>
      <c r="G14" s="342" t="s">
        <v>840</v>
      </c>
      <c r="H14" s="379">
        <v>31</v>
      </c>
      <c r="I14" s="342" t="s">
        <v>862</v>
      </c>
      <c r="J14" s="379">
        <v>0</v>
      </c>
      <c r="K14" s="379">
        <v>0</v>
      </c>
      <c r="L14" s="342" t="s">
        <v>750</v>
      </c>
      <c r="M14" s="342" t="s">
        <v>750</v>
      </c>
    </row>
    <row r="15" spans="1:13" x14ac:dyDescent="0.25">
      <c r="A15" s="516" t="s">
        <v>29</v>
      </c>
      <c r="B15" s="516"/>
      <c r="C15" s="366">
        <v>4332</v>
      </c>
      <c r="D15" s="366">
        <v>200</v>
      </c>
      <c r="E15" s="366">
        <v>875</v>
      </c>
      <c r="F15" s="338" t="s">
        <v>864</v>
      </c>
      <c r="G15" s="338" t="s">
        <v>865</v>
      </c>
      <c r="H15" s="366">
        <v>45027</v>
      </c>
      <c r="I15" s="338" t="s">
        <v>866</v>
      </c>
      <c r="J15" s="366">
        <v>42</v>
      </c>
      <c r="K15" s="366">
        <v>22</v>
      </c>
      <c r="L15" s="338" t="s">
        <v>868</v>
      </c>
      <c r="M15" s="338" t="s">
        <v>869</v>
      </c>
    </row>
    <row r="16" spans="1:13" x14ac:dyDescent="0.25">
      <c r="A16" s="520" t="s">
        <v>589</v>
      </c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</row>
    <row r="17" spans="1:13" x14ac:dyDescent="0.25">
      <c r="A17" s="521" t="s">
        <v>30</v>
      </c>
      <c r="B17" s="52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A18" s="521" t="s">
        <v>31</v>
      </c>
      <c r="B18" s="52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</sheetData>
  <mergeCells count="6">
    <mergeCell ref="A1:M1"/>
    <mergeCell ref="A3:M3"/>
    <mergeCell ref="A15:B15"/>
    <mergeCell ref="A17:B17"/>
    <mergeCell ref="A18:B18"/>
    <mergeCell ref="A16:M16"/>
  </mergeCells>
  <pageMargins left="0.25" right="0.2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6" sqref="B6:B10"/>
    </sheetView>
  </sheetViews>
  <sheetFormatPr defaultRowHeight="15" x14ac:dyDescent="0.25"/>
  <cols>
    <col min="1" max="1" width="3.7109375" style="2" customWidth="1"/>
    <col min="2" max="2" width="27.28515625" customWidth="1"/>
    <col min="3" max="9" width="10.7109375" customWidth="1"/>
  </cols>
  <sheetData>
    <row r="1" spans="1:11" x14ac:dyDescent="0.25">
      <c r="A1" s="560" t="s">
        <v>550</v>
      </c>
      <c r="B1" s="560"/>
      <c r="C1" s="560"/>
      <c r="D1" s="560"/>
      <c r="E1" s="560"/>
      <c r="F1" s="560"/>
      <c r="G1" s="560"/>
      <c r="H1" s="560"/>
      <c r="I1" s="560"/>
    </row>
    <row r="2" spans="1:11" x14ac:dyDescent="0.25">
      <c r="A2" s="560" t="s">
        <v>1781</v>
      </c>
      <c r="B2" s="560"/>
      <c r="C2" s="560"/>
      <c r="D2" s="560"/>
      <c r="E2" s="560"/>
      <c r="F2" s="560"/>
      <c r="G2" s="560"/>
      <c r="H2" s="560"/>
      <c r="I2" s="560"/>
    </row>
    <row r="3" spans="1:11" x14ac:dyDescent="0.25">
      <c r="I3" s="90" t="s">
        <v>551</v>
      </c>
    </row>
    <row r="4" spans="1:11" ht="57" thickBot="1" x14ac:dyDescent="0.3">
      <c r="A4" s="234" t="s">
        <v>191</v>
      </c>
      <c r="B4" s="358" t="s">
        <v>2185</v>
      </c>
      <c r="C4" s="245" t="s">
        <v>552</v>
      </c>
      <c r="D4" s="245" t="s">
        <v>553</v>
      </c>
      <c r="E4" s="245" t="s">
        <v>554</v>
      </c>
      <c r="F4" s="245" t="s">
        <v>555</v>
      </c>
      <c r="G4" s="245" t="s">
        <v>556</v>
      </c>
      <c r="H4" s="383" t="s">
        <v>557</v>
      </c>
      <c r="I4" s="245" t="s">
        <v>558</v>
      </c>
    </row>
    <row r="5" spans="1:11" ht="16.5" thickTop="1" thickBot="1" x14ac:dyDescent="0.3">
      <c r="A5" s="237">
        <v>0</v>
      </c>
      <c r="B5" s="237">
        <v>1</v>
      </c>
      <c r="C5" s="237">
        <v>2</v>
      </c>
      <c r="D5" s="237">
        <v>3</v>
      </c>
      <c r="E5" s="237">
        <v>4</v>
      </c>
      <c r="F5" s="237">
        <v>5</v>
      </c>
      <c r="G5" s="237">
        <v>6</v>
      </c>
      <c r="H5" s="237">
        <v>7</v>
      </c>
      <c r="I5" s="237">
        <v>8</v>
      </c>
    </row>
    <row r="6" spans="1:11" ht="15.75" thickTop="1" x14ac:dyDescent="0.25">
      <c r="A6" s="236">
        <v>1</v>
      </c>
      <c r="B6" s="365" t="s">
        <v>18</v>
      </c>
      <c r="C6" s="325">
        <v>6161</v>
      </c>
      <c r="D6" s="325">
        <v>1590</v>
      </c>
      <c r="E6" s="325">
        <v>513</v>
      </c>
      <c r="F6" s="325">
        <v>0</v>
      </c>
      <c r="G6" s="325">
        <v>25.81</v>
      </c>
      <c r="H6" s="325">
        <v>8.33</v>
      </c>
      <c r="I6" s="326">
        <v>0</v>
      </c>
    </row>
    <row r="7" spans="1:11" ht="24" x14ac:dyDescent="0.25">
      <c r="A7" s="1">
        <v>2</v>
      </c>
      <c r="B7" s="361" t="s">
        <v>2166</v>
      </c>
      <c r="C7" s="327">
        <v>2301</v>
      </c>
      <c r="D7" s="327">
        <v>727</v>
      </c>
      <c r="E7" s="327">
        <v>1503</v>
      </c>
      <c r="F7" s="327">
        <v>0</v>
      </c>
      <c r="G7" s="327">
        <v>31.59</v>
      </c>
      <c r="H7" s="327">
        <v>65.319999999999993</v>
      </c>
      <c r="I7" s="328">
        <v>0</v>
      </c>
    </row>
    <row r="8" spans="1:11" ht="24" x14ac:dyDescent="0.25">
      <c r="A8" s="1">
        <v>3</v>
      </c>
      <c r="B8" s="361" t="s">
        <v>2167</v>
      </c>
      <c r="C8" s="327">
        <v>799</v>
      </c>
      <c r="D8" s="327">
        <v>208</v>
      </c>
      <c r="E8" s="327">
        <v>41</v>
      </c>
      <c r="F8" s="327">
        <v>5</v>
      </c>
      <c r="G8" s="327">
        <v>26.03</v>
      </c>
      <c r="H8" s="327">
        <v>5.13</v>
      </c>
      <c r="I8" s="328">
        <v>0.63</v>
      </c>
    </row>
    <row r="9" spans="1:11" ht="24" x14ac:dyDescent="0.25">
      <c r="A9" s="1">
        <v>4</v>
      </c>
      <c r="B9" s="361" t="s">
        <v>2168</v>
      </c>
      <c r="C9" s="327">
        <v>582</v>
      </c>
      <c r="D9" s="327">
        <v>95</v>
      </c>
      <c r="E9" s="327">
        <v>53</v>
      </c>
      <c r="F9" s="327">
        <v>0</v>
      </c>
      <c r="G9" s="327">
        <v>16.32</v>
      </c>
      <c r="H9" s="327">
        <v>9.11</v>
      </c>
      <c r="I9" s="328">
        <v>0</v>
      </c>
    </row>
    <row r="10" spans="1:11" ht="24" x14ac:dyDescent="0.25">
      <c r="A10" s="1">
        <v>5</v>
      </c>
      <c r="B10" s="361" t="s">
        <v>2171</v>
      </c>
      <c r="C10" s="327">
        <v>7781</v>
      </c>
      <c r="D10" s="327">
        <v>2397</v>
      </c>
      <c r="E10" s="327">
        <v>3313</v>
      </c>
      <c r="F10" s="327">
        <v>48</v>
      </c>
      <c r="G10" s="327">
        <v>30.81</v>
      </c>
      <c r="H10" s="327">
        <v>42.58</v>
      </c>
      <c r="I10" s="328">
        <v>0.62</v>
      </c>
    </row>
    <row r="11" spans="1:11" x14ac:dyDescent="0.25">
      <c r="A11" s="516" t="s">
        <v>29</v>
      </c>
      <c r="B11" s="516"/>
      <c r="C11" s="330">
        <f>SUM(C6:C10)</f>
        <v>17624</v>
      </c>
      <c r="D11" s="330">
        <f t="shared" ref="D11:F11" si="0">SUM(D6:D10)</f>
        <v>5017</v>
      </c>
      <c r="E11" s="330">
        <f t="shared" si="0"/>
        <v>5423</v>
      </c>
      <c r="F11" s="330">
        <f t="shared" si="0"/>
        <v>53</v>
      </c>
      <c r="G11" s="330">
        <v>28.47</v>
      </c>
      <c r="H11" s="330">
        <v>30.77</v>
      </c>
      <c r="I11" s="382">
        <v>0.3</v>
      </c>
    </row>
    <row r="12" spans="1:11" x14ac:dyDescent="0.25">
      <c r="A12" s="518" t="s">
        <v>588</v>
      </c>
      <c r="B12" s="51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1:11" x14ac:dyDescent="0.25">
      <c r="A13" s="517" t="s">
        <v>30</v>
      </c>
      <c r="B13" s="517"/>
      <c r="C13" s="517"/>
    </row>
    <row r="14" spans="1:11" x14ac:dyDescent="0.25">
      <c r="A14" s="517" t="s">
        <v>31</v>
      </c>
      <c r="B14" s="517"/>
      <c r="C14" s="517"/>
      <c r="D14" s="517"/>
      <c r="E14" s="517"/>
    </row>
  </sheetData>
  <mergeCells count="6">
    <mergeCell ref="A11:B11"/>
    <mergeCell ref="A13:C13"/>
    <mergeCell ref="A14:E14"/>
    <mergeCell ref="A12:K12"/>
    <mergeCell ref="A1:I1"/>
    <mergeCell ref="A2:I2"/>
  </mergeCells>
  <pageMargins left="0.7" right="0.7" top="0.75" bottom="0.75" header="0.3" footer="0.3"/>
  <pageSetup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B5" sqref="B5:B9"/>
    </sheetView>
  </sheetViews>
  <sheetFormatPr defaultColWidth="9.140625" defaultRowHeight="15" x14ac:dyDescent="0.25"/>
  <cols>
    <col min="1" max="1" width="4.140625" style="10" customWidth="1"/>
    <col min="2" max="2" width="28.7109375" style="8" customWidth="1"/>
    <col min="3" max="16384" width="9.140625" style="8"/>
  </cols>
  <sheetData>
    <row r="1" spans="1:11" ht="31.7" customHeight="1" x14ac:dyDescent="0.25">
      <c r="A1" s="567" t="s">
        <v>1718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x14ac:dyDescent="0.25">
      <c r="K2" s="89" t="s">
        <v>559</v>
      </c>
    </row>
    <row r="3" spans="1:11" ht="79.5" thickBot="1" x14ac:dyDescent="0.3">
      <c r="A3" s="254" t="s">
        <v>191</v>
      </c>
      <c r="B3" s="385" t="s">
        <v>2186</v>
      </c>
      <c r="C3" s="257" t="s">
        <v>560</v>
      </c>
      <c r="D3" s="257" t="s">
        <v>561</v>
      </c>
      <c r="E3" s="257" t="s">
        <v>562</v>
      </c>
      <c r="F3" s="257" t="s">
        <v>563</v>
      </c>
      <c r="G3" s="257" t="s">
        <v>564</v>
      </c>
      <c r="H3" s="257" t="s">
        <v>565</v>
      </c>
      <c r="I3" s="257" t="s">
        <v>566</v>
      </c>
      <c r="J3" s="257" t="s">
        <v>567</v>
      </c>
      <c r="K3" s="257" t="s">
        <v>568</v>
      </c>
    </row>
    <row r="4" spans="1:11" ht="16.5" thickTop="1" thickBot="1" x14ac:dyDescent="0.3">
      <c r="A4" s="256">
        <v>0</v>
      </c>
      <c r="B4" s="256">
        <v>1</v>
      </c>
      <c r="C4" s="256">
        <v>2</v>
      </c>
      <c r="D4" s="256">
        <v>3</v>
      </c>
      <c r="E4" s="256">
        <v>4</v>
      </c>
      <c r="F4" s="256">
        <v>5</v>
      </c>
      <c r="G4" s="256">
        <v>6</v>
      </c>
      <c r="H4" s="256">
        <v>7</v>
      </c>
      <c r="I4" s="256">
        <v>8</v>
      </c>
      <c r="J4" s="256">
        <v>9</v>
      </c>
      <c r="K4" s="256">
        <v>10</v>
      </c>
    </row>
    <row r="5" spans="1:11" ht="15.75" thickTop="1" x14ac:dyDescent="0.25">
      <c r="A5" s="255">
        <v>1</v>
      </c>
      <c r="B5" s="365" t="s">
        <v>18</v>
      </c>
      <c r="C5" s="259" t="s">
        <v>1673</v>
      </c>
      <c r="D5" s="259" t="s">
        <v>1268</v>
      </c>
      <c r="E5" s="259" t="s">
        <v>1674</v>
      </c>
      <c r="F5" s="259" t="s">
        <v>1675</v>
      </c>
      <c r="G5" s="259" t="s">
        <v>1676</v>
      </c>
      <c r="H5" s="259" t="s">
        <v>1677</v>
      </c>
      <c r="I5" s="259" t="s">
        <v>1678</v>
      </c>
      <c r="J5" s="259" t="s">
        <v>1679</v>
      </c>
      <c r="K5" s="259" t="s">
        <v>1095</v>
      </c>
    </row>
    <row r="6" spans="1:11" ht="24" x14ac:dyDescent="0.25">
      <c r="A6" s="88">
        <v>2</v>
      </c>
      <c r="B6" s="361" t="s">
        <v>2166</v>
      </c>
      <c r="C6" s="84" t="s">
        <v>1680</v>
      </c>
      <c r="D6" s="84" t="s">
        <v>1681</v>
      </c>
      <c r="E6" s="84" t="s">
        <v>749</v>
      </c>
      <c r="F6" s="84" t="s">
        <v>1682</v>
      </c>
      <c r="G6" s="84" t="s">
        <v>1683</v>
      </c>
      <c r="H6" s="84" t="s">
        <v>1684</v>
      </c>
      <c r="I6" s="84" t="s">
        <v>750</v>
      </c>
      <c r="J6" s="84" t="s">
        <v>1685</v>
      </c>
      <c r="K6" s="84" t="s">
        <v>1686</v>
      </c>
    </row>
    <row r="7" spans="1:11" ht="24" x14ac:dyDescent="0.25">
      <c r="A7" s="88">
        <v>3</v>
      </c>
      <c r="B7" s="361" t="s">
        <v>2167</v>
      </c>
      <c r="C7" s="84" t="s">
        <v>1687</v>
      </c>
      <c r="D7" s="84" t="s">
        <v>1688</v>
      </c>
      <c r="E7" s="84" t="s">
        <v>900</v>
      </c>
      <c r="F7" s="84" t="s">
        <v>1689</v>
      </c>
      <c r="G7" s="84" t="s">
        <v>1690</v>
      </c>
      <c r="H7" s="84" t="s">
        <v>1302</v>
      </c>
      <c r="I7" s="84" t="s">
        <v>1691</v>
      </c>
      <c r="J7" s="84" t="s">
        <v>1692</v>
      </c>
      <c r="K7" s="84" t="s">
        <v>1238</v>
      </c>
    </row>
    <row r="8" spans="1:11" ht="24" x14ac:dyDescent="0.25">
      <c r="A8" s="88">
        <v>4</v>
      </c>
      <c r="B8" s="361" t="s">
        <v>2168</v>
      </c>
      <c r="C8" s="84" t="s">
        <v>1693</v>
      </c>
      <c r="D8" s="84" t="s">
        <v>1694</v>
      </c>
      <c r="E8" s="84" t="s">
        <v>1695</v>
      </c>
      <c r="F8" s="84" t="s">
        <v>1696</v>
      </c>
      <c r="G8" s="84" t="s">
        <v>1697</v>
      </c>
      <c r="H8" s="84" t="s">
        <v>805</v>
      </c>
      <c r="I8" s="84" t="s">
        <v>1698</v>
      </c>
      <c r="J8" s="84" t="s">
        <v>1699</v>
      </c>
      <c r="K8" s="84" t="s">
        <v>1700</v>
      </c>
    </row>
    <row r="9" spans="1:11" ht="24" x14ac:dyDescent="0.25">
      <c r="A9" s="88">
        <v>5</v>
      </c>
      <c r="B9" s="361" t="s">
        <v>2171</v>
      </c>
      <c r="C9" s="84" t="s">
        <v>1701</v>
      </c>
      <c r="D9" s="84" t="s">
        <v>1702</v>
      </c>
      <c r="E9" s="84" t="s">
        <v>1703</v>
      </c>
      <c r="F9" s="84" t="s">
        <v>1704</v>
      </c>
      <c r="G9" s="84" t="s">
        <v>1622</v>
      </c>
      <c r="H9" s="84" t="s">
        <v>1705</v>
      </c>
      <c r="I9" s="84" t="s">
        <v>1706</v>
      </c>
      <c r="J9" s="84" t="s">
        <v>1707</v>
      </c>
      <c r="K9" s="84" t="s">
        <v>1708</v>
      </c>
    </row>
    <row r="10" spans="1:11" x14ac:dyDescent="0.25">
      <c r="A10" s="566" t="s">
        <v>29</v>
      </c>
      <c r="B10" s="566"/>
      <c r="C10" s="384" t="s">
        <v>1709</v>
      </c>
      <c r="D10" s="384" t="s">
        <v>1710</v>
      </c>
      <c r="E10" s="384" t="s">
        <v>1711</v>
      </c>
      <c r="F10" s="384" t="s">
        <v>1712</v>
      </c>
      <c r="G10" s="384" t="s">
        <v>1713</v>
      </c>
      <c r="H10" s="384" t="s">
        <v>1714</v>
      </c>
      <c r="I10" s="384" t="s">
        <v>1715</v>
      </c>
      <c r="J10" s="384" t="s">
        <v>1716</v>
      </c>
      <c r="K10" s="384" t="s">
        <v>1717</v>
      </c>
    </row>
    <row r="11" spans="1:11" x14ac:dyDescent="0.25">
      <c r="A11" s="518" t="s">
        <v>587</v>
      </c>
      <c r="B11" s="518"/>
      <c r="C11" s="518"/>
      <c r="D11" s="518"/>
      <c r="E11" s="518"/>
      <c r="F11" s="518"/>
      <c r="G11" s="518"/>
      <c r="H11" s="518"/>
      <c r="I11" s="518"/>
      <c r="J11" s="518"/>
      <c r="K11" s="518"/>
    </row>
    <row r="12" spans="1:11" x14ac:dyDescent="0.25">
      <c r="A12" s="568" t="s">
        <v>30</v>
      </c>
      <c r="B12" s="568"/>
      <c r="C12" s="568"/>
    </row>
    <row r="13" spans="1:11" x14ac:dyDescent="0.25">
      <c r="A13" s="568" t="s">
        <v>31</v>
      </c>
      <c r="B13" s="568"/>
      <c r="C13" s="568"/>
      <c r="D13" s="568"/>
      <c r="E13" s="568"/>
    </row>
  </sheetData>
  <mergeCells count="5">
    <mergeCell ref="A10:B10"/>
    <mergeCell ref="A1:K1"/>
    <mergeCell ref="A12:C12"/>
    <mergeCell ref="A13:E13"/>
    <mergeCell ref="A11:K11"/>
  </mergeCells>
  <pageMargins left="0.7" right="0.7" top="0.75" bottom="0.75" header="0.3" footer="0.3"/>
  <pageSetup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9" sqref="B9:B12"/>
    </sheetView>
  </sheetViews>
  <sheetFormatPr defaultColWidth="9.140625" defaultRowHeight="15" x14ac:dyDescent="0.25"/>
  <cols>
    <col min="1" max="1" width="4.42578125" style="8" customWidth="1"/>
    <col min="2" max="2" width="36.7109375" style="8" customWidth="1"/>
    <col min="3" max="3" width="18.28515625" style="8" customWidth="1"/>
    <col min="4" max="4" width="17" style="8" customWidth="1"/>
    <col min="5" max="5" width="20.28515625" style="8" customWidth="1"/>
    <col min="6" max="16384" width="9.140625" style="8"/>
  </cols>
  <sheetData>
    <row r="1" spans="1:5" x14ac:dyDescent="0.25">
      <c r="A1" s="571" t="s">
        <v>569</v>
      </c>
      <c r="B1" s="571"/>
      <c r="C1" s="571"/>
      <c r="D1" s="571"/>
      <c r="E1" s="571"/>
    </row>
    <row r="2" spans="1:5" x14ac:dyDescent="0.25">
      <c r="A2" s="571" t="s">
        <v>2187</v>
      </c>
      <c r="B2" s="571"/>
      <c r="C2" s="571"/>
      <c r="D2" s="571"/>
      <c r="E2" s="571"/>
    </row>
    <row r="3" spans="1:5" x14ac:dyDescent="0.25">
      <c r="A3" s="572"/>
      <c r="B3" s="572"/>
      <c r="C3" s="572"/>
    </row>
    <row r="6" spans="1:5" x14ac:dyDescent="0.25">
      <c r="E6" s="86" t="s">
        <v>570</v>
      </c>
    </row>
    <row r="7" spans="1:5" ht="34.5" thickBot="1" x14ac:dyDescent="0.3">
      <c r="A7" s="257" t="s">
        <v>191</v>
      </c>
      <c r="B7" s="257" t="s">
        <v>14</v>
      </c>
      <c r="C7" s="257" t="s">
        <v>571</v>
      </c>
      <c r="D7" s="257" t="s">
        <v>572</v>
      </c>
      <c r="E7" s="257" t="s">
        <v>573</v>
      </c>
    </row>
    <row r="8" spans="1:5" ht="16.5" thickTop="1" thickBot="1" x14ac:dyDescent="0.3">
      <c r="A8" s="260">
        <v>0</v>
      </c>
      <c r="B8" s="261">
        <v>1</v>
      </c>
      <c r="C8" s="261">
        <v>2</v>
      </c>
      <c r="D8" s="261">
        <v>3</v>
      </c>
      <c r="E8" s="261">
        <v>4</v>
      </c>
    </row>
    <row r="9" spans="1:5" ht="15.75" thickTop="1" x14ac:dyDescent="0.25">
      <c r="A9" s="258">
        <v>1</v>
      </c>
      <c r="B9" s="365" t="s">
        <v>18</v>
      </c>
      <c r="C9" s="259" t="s">
        <v>740</v>
      </c>
      <c r="D9" s="259" t="s">
        <v>916</v>
      </c>
      <c r="E9" s="259" t="s">
        <v>574</v>
      </c>
    </row>
    <row r="10" spans="1:5" ht="24" x14ac:dyDescent="0.25">
      <c r="A10" s="87">
        <v>2</v>
      </c>
      <c r="B10" s="361" t="s">
        <v>2166</v>
      </c>
      <c r="C10" s="84" t="s">
        <v>749</v>
      </c>
      <c r="D10" s="84" t="s">
        <v>749</v>
      </c>
      <c r="E10" s="84" t="s">
        <v>32</v>
      </c>
    </row>
    <row r="11" spans="1:5" x14ac:dyDescent="0.25">
      <c r="A11" s="87">
        <v>3</v>
      </c>
      <c r="B11" s="361" t="s">
        <v>2167</v>
      </c>
      <c r="C11" s="84" t="s">
        <v>749</v>
      </c>
      <c r="D11" s="84" t="s">
        <v>749</v>
      </c>
      <c r="E11" s="84" t="s">
        <v>32</v>
      </c>
    </row>
    <row r="12" spans="1:5" x14ac:dyDescent="0.25">
      <c r="A12" s="87">
        <v>4</v>
      </c>
      <c r="B12" s="361" t="s">
        <v>2168</v>
      </c>
      <c r="C12" s="84" t="s">
        <v>749</v>
      </c>
      <c r="D12" s="84" t="s">
        <v>749</v>
      </c>
      <c r="E12" s="84" t="s">
        <v>32</v>
      </c>
    </row>
    <row r="13" spans="1:5" ht="24" x14ac:dyDescent="0.25">
      <c r="A13" s="87">
        <v>5</v>
      </c>
      <c r="B13" s="361" t="s">
        <v>2171</v>
      </c>
      <c r="C13" s="84" t="s">
        <v>749</v>
      </c>
      <c r="D13" s="84" t="s">
        <v>858</v>
      </c>
      <c r="E13" s="84" t="s">
        <v>32</v>
      </c>
    </row>
    <row r="14" spans="1:5" x14ac:dyDescent="0.25">
      <c r="A14" s="570" t="s">
        <v>29</v>
      </c>
      <c r="B14" s="570"/>
      <c r="C14" s="387" t="s">
        <v>740</v>
      </c>
      <c r="D14" s="387" t="s">
        <v>1235</v>
      </c>
      <c r="E14" s="386"/>
    </row>
    <row r="15" spans="1:5" x14ac:dyDescent="0.25">
      <c r="A15" s="569" t="s">
        <v>586</v>
      </c>
      <c r="B15" s="569"/>
      <c r="C15" s="569"/>
      <c r="D15" s="569"/>
      <c r="E15" s="569"/>
    </row>
    <row r="16" spans="1:5" x14ac:dyDescent="0.25">
      <c r="A16" s="568" t="s">
        <v>30</v>
      </c>
      <c r="B16" s="568"/>
      <c r="C16" s="568"/>
    </row>
    <row r="17" spans="1:4" x14ac:dyDescent="0.25">
      <c r="A17" s="568" t="s">
        <v>190</v>
      </c>
      <c r="B17" s="568"/>
      <c r="C17" s="568"/>
      <c r="D17" s="568"/>
    </row>
  </sheetData>
  <mergeCells count="7">
    <mergeCell ref="A16:C16"/>
    <mergeCell ref="A17:D17"/>
    <mergeCell ref="A15:E15"/>
    <mergeCell ref="A14:B14"/>
    <mergeCell ref="A1:E1"/>
    <mergeCell ref="A2:E2"/>
    <mergeCell ref="A3:C3"/>
  </mergeCells>
  <pageMargins left="0.7" right="0.7" top="0.75" bottom="0.7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workbookViewId="0">
      <selection activeCell="E13" sqref="E13"/>
    </sheetView>
  </sheetViews>
  <sheetFormatPr defaultColWidth="9.140625" defaultRowHeight="15" x14ac:dyDescent="0.25"/>
  <cols>
    <col min="1" max="1" width="3.28515625" style="8" customWidth="1"/>
    <col min="2" max="2" width="41.28515625" style="8" customWidth="1"/>
    <col min="3" max="4" width="12.7109375" style="8" customWidth="1"/>
    <col min="5" max="5" width="14.5703125" style="8" customWidth="1"/>
    <col min="6" max="6" width="13.85546875" style="8" customWidth="1"/>
    <col min="7" max="8" width="12.7109375" style="8" customWidth="1"/>
    <col min="9" max="16384" width="9.140625" style="8"/>
  </cols>
  <sheetData>
    <row r="1" spans="1:11" ht="15" customHeight="1" x14ac:dyDescent="0.25">
      <c r="A1" s="573" t="s">
        <v>249</v>
      </c>
      <c r="B1" s="573"/>
      <c r="C1" s="573"/>
      <c r="D1" s="573"/>
      <c r="E1" s="573"/>
      <c r="F1" s="573"/>
      <c r="G1" s="573"/>
      <c r="H1" s="573"/>
      <c r="I1" s="15"/>
    </row>
    <row r="2" spans="1:11" x14ac:dyDescent="0.25">
      <c r="A2" s="573"/>
      <c r="B2" s="573"/>
      <c r="C2" s="573"/>
      <c r="D2" s="573"/>
      <c r="E2" s="573"/>
      <c r="F2" s="573"/>
      <c r="G2" s="573"/>
      <c r="H2" s="573"/>
      <c r="I2" s="15"/>
    </row>
    <row r="3" spans="1:11" x14ac:dyDescent="0.25">
      <c r="A3" s="560" t="s">
        <v>821</v>
      </c>
      <c r="B3" s="560"/>
      <c r="C3" s="560"/>
      <c r="D3" s="560"/>
      <c r="E3" s="560"/>
      <c r="F3" s="560"/>
      <c r="G3" s="560"/>
      <c r="H3" s="560"/>
      <c r="I3" s="15"/>
    </row>
    <row r="4" spans="1:11" x14ac:dyDescent="0.25">
      <c r="I4" s="15"/>
    </row>
    <row r="5" spans="1:11" x14ac:dyDescent="0.25">
      <c r="A5" s="574" t="s">
        <v>250</v>
      </c>
      <c r="B5" s="574"/>
      <c r="C5" s="574"/>
      <c r="D5" s="574"/>
      <c r="E5" s="574"/>
      <c r="F5" s="574"/>
      <c r="G5" s="574"/>
      <c r="H5" s="574"/>
      <c r="I5" s="15"/>
    </row>
    <row r="6" spans="1:11" ht="45.75" thickBot="1" x14ac:dyDescent="0.3">
      <c r="A6" s="234" t="s">
        <v>191</v>
      </c>
      <c r="B6" s="234" t="s">
        <v>14</v>
      </c>
      <c r="C6" s="245" t="s">
        <v>256</v>
      </c>
      <c r="D6" s="245" t="s">
        <v>251</v>
      </c>
      <c r="E6" s="245" t="s">
        <v>257</v>
      </c>
      <c r="F6" s="245" t="s">
        <v>258</v>
      </c>
      <c r="G6" s="245" t="s">
        <v>252</v>
      </c>
      <c r="H6" s="245" t="s">
        <v>253</v>
      </c>
      <c r="I6" s="15"/>
    </row>
    <row r="7" spans="1:11" ht="11.1" customHeight="1" thickTop="1" thickBot="1" x14ac:dyDescent="0.3">
      <c r="A7" s="237">
        <v>1</v>
      </c>
      <c r="B7" s="237">
        <v>2</v>
      </c>
      <c r="C7" s="237">
        <v>3</v>
      </c>
      <c r="D7" s="237">
        <v>4</v>
      </c>
      <c r="E7" s="237">
        <v>5</v>
      </c>
      <c r="F7" s="237">
        <v>6</v>
      </c>
      <c r="G7" s="237">
        <v>7</v>
      </c>
      <c r="H7" s="237">
        <v>8</v>
      </c>
      <c r="I7" s="15"/>
    </row>
    <row r="8" spans="1:11" ht="20.100000000000001" customHeight="1" thickTop="1" x14ac:dyDescent="0.25">
      <c r="A8" s="236">
        <v>1</v>
      </c>
      <c r="B8" s="365" t="s">
        <v>18</v>
      </c>
      <c r="C8" s="325" t="s">
        <v>784</v>
      </c>
      <c r="D8" s="325" t="s">
        <v>785</v>
      </c>
      <c r="E8" s="325" t="s">
        <v>786</v>
      </c>
      <c r="F8" s="325" t="s">
        <v>787</v>
      </c>
      <c r="G8" s="325" t="s">
        <v>788</v>
      </c>
      <c r="H8" s="325" t="s">
        <v>789</v>
      </c>
      <c r="I8" s="15"/>
      <c r="K8" s="8">
        <f>E8+E9+E10+E11+E12+E13</f>
        <v>960</v>
      </c>
    </row>
    <row r="9" spans="1:11" ht="23.25" customHeight="1" x14ac:dyDescent="0.25">
      <c r="A9" s="1">
        <v>2</v>
      </c>
      <c r="B9" s="361" t="s">
        <v>2166</v>
      </c>
      <c r="C9" s="327" t="s">
        <v>790</v>
      </c>
      <c r="D9" s="327" t="s">
        <v>791</v>
      </c>
      <c r="E9" s="327" t="s">
        <v>732</v>
      </c>
      <c r="F9" s="327" t="s">
        <v>792</v>
      </c>
      <c r="G9" s="327" t="s">
        <v>793</v>
      </c>
      <c r="H9" s="327" t="s">
        <v>794</v>
      </c>
      <c r="I9" s="15"/>
    </row>
    <row r="10" spans="1:11" ht="20.100000000000001" customHeight="1" x14ac:dyDescent="0.25">
      <c r="A10" s="1">
        <v>3</v>
      </c>
      <c r="B10" s="361" t="s">
        <v>2167</v>
      </c>
      <c r="C10" s="327" t="s">
        <v>795</v>
      </c>
      <c r="D10" s="327" t="s">
        <v>749</v>
      </c>
      <c r="E10" s="327" t="s">
        <v>796</v>
      </c>
      <c r="F10" s="327" t="s">
        <v>797</v>
      </c>
      <c r="G10" s="327" t="s">
        <v>750</v>
      </c>
      <c r="H10" s="327" t="s">
        <v>798</v>
      </c>
      <c r="I10" s="15"/>
    </row>
    <row r="11" spans="1:11" ht="20.100000000000001" customHeight="1" x14ac:dyDescent="0.25">
      <c r="A11" s="1">
        <v>4</v>
      </c>
      <c r="B11" s="361" t="s">
        <v>2168</v>
      </c>
      <c r="C11" s="327" t="s">
        <v>799</v>
      </c>
      <c r="D11" s="327" t="s">
        <v>800</v>
      </c>
      <c r="E11" s="327" t="s">
        <v>776</v>
      </c>
      <c r="F11" s="327" t="s">
        <v>709</v>
      </c>
      <c r="G11" s="327" t="s">
        <v>801</v>
      </c>
      <c r="H11" s="327" t="s">
        <v>802</v>
      </c>
      <c r="I11" s="15"/>
    </row>
    <row r="12" spans="1:11" ht="20.100000000000001" customHeight="1" x14ac:dyDescent="0.25">
      <c r="A12" s="1">
        <v>5</v>
      </c>
      <c r="B12" s="327" t="s">
        <v>23</v>
      </c>
      <c r="C12" s="327" t="s">
        <v>803</v>
      </c>
      <c r="D12" s="327" t="s">
        <v>749</v>
      </c>
      <c r="E12" s="327" t="s">
        <v>804</v>
      </c>
      <c r="F12" s="327" t="s">
        <v>805</v>
      </c>
      <c r="G12" s="327" t="s">
        <v>750</v>
      </c>
      <c r="H12" s="327" t="s">
        <v>806</v>
      </c>
      <c r="I12" s="15"/>
    </row>
    <row r="13" spans="1:11" ht="23.25" customHeight="1" x14ac:dyDescent="0.25">
      <c r="A13" s="1">
        <v>6</v>
      </c>
      <c r="B13" s="361" t="s">
        <v>240</v>
      </c>
      <c r="C13" s="327" t="s">
        <v>807</v>
      </c>
      <c r="D13" s="327" t="s">
        <v>808</v>
      </c>
      <c r="E13" s="327" t="s">
        <v>741</v>
      </c>
      <c r="F13" s="327" t="s">
        <v>809</v>
      </c>
      <c r="G13" s="327" t="s">
        <v>810</v>
      </c>
      <c r="H13" s="327" t="s">
        <v>811</v>
      </c>
      <c r="I13" s="15"/>
    </row>
    <row r="14" spans="1:11" x14ac:dyDescent="0.25">
      <c r="A14" s="1">
        <v>7</v>
      </c>
      <c r="B14" s="327" t="s">
        <v>2173</v>
      </c>
      <c r="C14" s="327" t="s">
        <v>812</v>
      </c>
      <c r="D14" s="327" t="s">
        <v>813</v>
      </c>
      <c r="E14" s="327" t="s">
        <v>749</v>
      </c>
      <c r="F14" s="327" t="s">
        <v>749</v>
      </c>
      <c r="G14" s="327" t="s">
        <v>814</v>
      </c>
      <c r="H14" s="327"/>
      <c r="I14" s="15"/>
    </row>
    <row r="15" spans="1:11" x14ac:dyDescent="0.25">
      <c r="A15" s="516" t="s">
        <v>29</v>
      </c>
      <c r="B15" s="516"/>
      <c r="C15" s="330" t="s">
        <v>815</v>
      </c>
      <c r="D15" s="330" t="s">
        <v>816</v>
      </c>
      <c r="E15" s="330" t="s">
        <v>817</v>
      </c>
      <c r="F15" s="330" t="s">
        <v>818</v>
      </c>
      <c r="G15" s="330" t="s">
        <v>819</v>
      </c>
      <c r="H15" s="330" t="s">
        <v>820</v>
      </c>
      <c r="I15" s="15"/>
    </row>
    <row r="16" spans="1:11" x14ac:dyDescent="0.25">
      <c r="A16" s="575" t="s">
        <v>585</v>
      </c>
      <c r="B16" s="575"/>
      <c r="C16" s="575"/>
      <c r="D16" s="575"/>
      <c r="E16" s="575"/>
      <c r="F16" s="575"/>
      <c r="G16" s="575"/>
      <c r="H16" s="575"/>
      <c r="I16" s="15"/>
    </row>
    <row r="17" spans="1:9" x14ac:dyDescent="0.25">
      <c r="A17" s="517" t="s">
        <v>254</v>
      </c>
      <c r="B17" s="517"/>
      <c r="C17" s="517"/>
      <c r="D17" s="517"/>
      <c r="I17" s="15"/>
    </row>
    <row r="18" spans="1:9" x14ac:dyDescent="0.25">
      <c r="A18" s="517" t="s">
        <v>255</v>
      </c>
      <c r="B18" s="517"/>
      <c r="I18" s="15"/>
    </row>
    <row r="19" spans="1:9" x14ac:dyDescent="0.25">
      <c r="I19" s="15"/>
    </row>
  </sheetData>
  <mergeCells count="7">
    <mergeCell ref="A1:H2"/>
    <mergeCell ref="A17:D17"/>
    <mergeCell ref="A18:B18"/>
    <mergeCell ref="A3:H3"/>
    <mergeCell ref="A5:H5"/>
    <mergeCell ref="A15:B15"/>
    <mergeCell ref="A16:H16"/>
  </mergeCells>
  <pageMargins left="0.25" right="0.25" top="0.75" bottom="0.7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sqref="A1:C1"/>
    </sheetView>
  </sheetViews>
  <sheetFormatPr defaultRowHeight="12.75" x14ac:dyDescent="0.2"/>
  <cols>
    <col min="1" max="1" width="5.28515625" style="33" customWidth="1"/>
    <col min="2" max="3" width="35.7109375" style="33" customWidth="1"/>
    <col min="4" max="256" width="9.140625" style="33"/>
    <col min="257" max="257" width="5.28515625" style="33" customWidth="1"/>
    <col min="258" max="259" width="35.7109375" style="33" customWidth="1"/>
    <col min="260" max="512" width="9.140625" style="33"/>
    <col min="513" max="513" width="5.28515625" style="33" customWidth="1"/>
    <col min="514" max="515" width="35.7109375" style="33" customWidth="1"/>
    <col min="516" max="768" width="9.140625" style="33"/>
    <col min="769" max="769" width="5.28515625" style="33" customWidth="1"/>
    <col min="770" max="771" width="35.7109375" style="33" customWidth="1"/>
    <col min="772" max="1024" width="9.140625" style="33"/>
    <col min="1025" max="1025" width="5.28515625" style="33" customWidth="1"/>
    <col min="1026" max="1027" width="35.7109375" style="33" customWidth="1"/>
    <col min="1028" max="1280" width="9.140625" style="33"/>
    <col min="1281" max="1281" width="5.28515625" style="33" customWidth="1"/>
    <col min="1282" max="1283" width="35.7109375" style="33" customWidth="1"/>
    <col min="1284" max="1536" width="9.140625" style="33"/>
    <col min="1537" max="1537" width="5.28515625" style="33" customWidth="1"/>
    <col min="1538" max="1539" width="35.7109375" style="33" customWidth="1"/>
    <col min="1540" max="1792" width="9.140625" style="33"/>
    <col min="1793" max="1793" width="5.28515625" style="33" customWidth="1"/>
    <col min="1794" max="1795" width="35.7109375" style="33" customWidth="1"/>
    <col min="1796" max="2048" width="9.140625" style="33"/>
    <col min="2049" max="2049" width="5.28515625" style="33" customWidth="1"/>
    <col min="2050" max="2051" width="35.7109375" style="33" customWidth="1"/>
    <col min="2052" max="2304" width="9.140625" style="33"/>
    <col min="2305" max="2305" width="5.28515625" style="33" customWidth="1"/>
    <col min="2306" max="2307" width="35.7109375" style="33" customWidth="1"/>
    <col min="2308" max="2560" width="9.140625" style="33"/>
    <col min="2561" max="2561" width="5.28515625" style="33" customWidth="1"/>
    <col min="2562" max="2563" width="35.7109375" style="33" customWidth="1"/>
    <col min="2564" max="2816" width="9.140625" style="33"/>
    <col min="2817" max="2817" width="5.28515625" style="33" customWidth="1"/>
    <col min="2818" max="2819" width="35.7109375" style="33" customWidth="1"/>
    <col min="2820" max="3072" width="9.140625" style="33"/>
    <col min="3073" max="3073" width="5.28515625" style="33" customWidth="1"/>
    <col min="3074" max="3075" width="35.7109375" style="33" customWidth="1"/>
    <col min="3076" max="3328" width="9.140625" style="33"/>
    <col min="3329" max="3329" width="5.28515625" style="33" customWidth="1"/>
    <col min="3330" max="3331" width="35.7109375" style="33" customWidth="1"/>
    <col min="3332" max="3584" width="9.140625" style="33"/>
    <col min="3585" max="3585" width="5.28515625" style="33" customWidth="1"/>
    <col min="3586" max="3587" width="35.7109375" style="33" customWidth="1"/>
    <col min="3588" max="3840" width="9.140625" style="33"/>
    <col min="3841" max="3841" width="5.28515625" style="33" customWidth="1"/>
    <col min="3842" max="3843" width="35.7109375" style="33" customWidth="1"/>
    <col min="3844" max="4096" width="9.140625" style="33"/>
    <col min="4097" max="4097" width="5.28515625" style="33" customWidth="1"/>
    <col min="4098" max="4099" width="35.7109375" style="33" customWidth="1"/>
    <col min="4100" max="4352" width="9.140625" style="33"/>
    <col min="4353" max="4353" width="5.28515625" style="33" customWidth="1"/>
    <col min="4354" max="4355" width="35.7109375" style="33" customWidth="1"/>
    <col min="4356" max="4608" width="9.140625" style="33"/>
    <col min="4609" max="4609" width="5.28515625" style="33" customWidth="1"/>
    <col min="4610" max="4611" width="35.7109375" style="33" customWidth="1"/>
    <col min="4612" max="4864" width="9.140625" style="33"/>
    <col min="4865" max="4865" width="5.28515625" style="33" customWidth="1"/>
    <col min="4866" max="4867" width="35.7109375" style="33" customWidth="1"/>
    <col min="4868" max="5120" width="9.140625" style="33"/>
    <col min="5121" max="5121" width="5.28515625" style="33" customWidth="1"/>
    <col min="5122" max="5123" width="35.7109375" style="33" customWidth="1"/>
    <col min="5124" max="5376" width="9.140625" style="33"/>
    <col min="5377" max="5377" width="5.28515625" style="33" customWidth="1"/>
    <col min="5378" max="5379" width="35.7109375" style="33" customWidth="1"/>
    <col min="5380" max="5632" width="9.140625" style="33"/>
    <col min="5633" max="5633" width="5.28515625" style="33" customWidth="1"/>
    <col min="5634" max="5635" width="35.7109375" style="33" customWidth="1"/>
    <col min="5636" max="5888" width="9.140625" style="33"/>
    <col min="5889" max="5889" width="5.28515625" style="33" customWidth="1"/>
    <col min="5890" max="5891" width="35.7109375" style="33" customWidth="1"/>
    <col min="5892" max="6144" width="9.140625" style="33"/>
    <col min="6145" max="6145" width="5.28515625" style="33" customWidth="1"/>
    <col min="6146" max="6147" width="35.7109375" style="33" customWidth="1"/>
    <col min="6148" max="6400" width="9.140625" style="33"/>
    <col min="6401" max="6401" width="5.28515625" style="33" customWidth="1"/>
    <col min="6402" max="6403" width="35.7109375" style="33" customWidth="1"/>
    <col min="6404" max="6656" width="9.140625" style="33"/>
    <col min="6657" max="6657" width="5.28515625" style="33" customWidth="1"/>
    <col min="6658" max="6659" width="35.7109375" style="33" customWidth="1"/>
    <col min="6660" max="6912" width="9.140625" style="33"/>
    <col min="6913" max="6913" width="5.28515625" style="33" customWidth="1"/>
    <col min="6914" max="6915" width="35.7109375" style="33" customWidth="1"/>
    <col min="6916" max="7168" width="9.140625" style="33"/>
    <col min="7169" max="7169" width="5.28515625" style="33" customWidth="1"/>
    <col min="7170" max="7171" width="35.7109375" style="33" customWidth="1"/>
    <col min="7172" max="7424" width="9.140625" style="33"/>
    <col min="7425" max="7425" width="5.28515625" style="33" customWidth="1"/>
    <col min="7426" max="7427" width="35.7109375" style="33" customWidth="1"/>
    <col min="7428" max="7680" width="9.140625" style="33"/>
    <col min="7681" max="7681" width="5.28515625" style="33" customWidth="1"/>
    <col min="7682" max="7683" width="35.7109375" style="33" customWidth="1"/>
    <col min="7684" max="7936" width="9.140625" style="33"/>
    <col min="7937" max="7937" width="5.28515625" style="33" customWidth="1"/>
    <col min="7938" max="7939" width="35.7109375" style="33" customWidth="1"/>
    <col min="7940" max="8192" width="9.140625" style="33"/>
    <col min="8193" max="8193" width="5.28515625" style="33" customWidth="1"/>
    <col min="8194" max="8195" width="35.7109375" style="33" customWidth="1"/>
    <col min="8196" max="8448" width="9.140625" style="33"/>
    <col min="8449" max="8449" width="5.28515625" style="33" customWidth="1"/>
    <col min="8450" max="8451" width="35.7109375" style="33" customWidth="1"/>
    <col min="8452" max="8704" width="9.140625" style="33"/>
    <col min="8705" max="8705" width="5.28515625" style="33" customWidth="1"/>
    <col min="8706" max="8707" width="35.7109375" style="33" customWidth="1"/>
    <col min="8708" max="8960" width="9.140625" style="33"/>
    <col min="8961" max="8961" width="5.28515625" style="33" customWidth="1"/>
    <col min="8962" max="8963" width="35.7109375" style="33" customWidth="1"/>
    <col min="8964" max="9216" width="9.140625" style="33"/>
    <col min="9217" max="9217" width="5.28515625" style="33" customWidth="1"/>
    <col min="9218" max="9219" width="35.7109375" style="33" customWidth="1"/>
    <col min="9220" max="9472" width="9.140625" style="33"/>
    <col min="9473" max="9473" width="5.28515625" style="33" customWidth="1"/>
    <col min="9474" max="9475" width="35.7109375" style="33" customWidth="1"/>
    <col min="9476" max="9728" width="9.140625" style="33"/>
    <col min="9729" max="9729" width="5.28515625" style="33" customWidth="1"/>
    <col min="9730" max="9731" width="35.7109375" style="33" customWidth="1"/>
    <col min="9732" max="9984" width="9.140625" style="33"/>
    <col min="9985" max="9985" width="5.28515625" style="33" customWidth="1"/>
    <col min="9986" max="9987" width="35.7109375" style="33" customWidth="1"/>
    <col min="9988" max="10240" width="9.140625" style="33"/>
    <col min="10241" max="10241" width="5.28515625" style="33" customWidth="1"/>
    <col min="10242" max="10243" width="35.7109375" style="33" customWidth="1"/>
    <col min="10244" max="10496" width="9.140625" style="33"/>
    <col min="10497" max="10497" width="5.28515625" style="33" customWidth="1"/>
    <col min="10498" max="10499" width="35.7109375" style="33" customWidth="1"/>
    <col min="10500" max="10752" width="9.140625" style="33"/>
    <col min="10753" max="10753" width="5.28515625" style="33" customWidth="1"/>
    <col min="10754" max="10755" width="35.7109375" style="33" customWidth="1"/>
    <col min="10756" max="11008" width="9.140625" style="33"/>
    <col min="11009" max="11009" width="5.28515625" style="33" customWidth="1"/>
    <col min="11010" max="11011" width="35.7109375" style="33" customWidth="1"/>
    <col min="11012" max="11264" width="9.140625" style="33"/>
    <col min="11265" max="11265" width="5.28515625" style="33" customWidth="1"/>
    <col min="11266" max="11267" width="35.7109375" style="33" customWidth="1"/>
    <col min="11268" max="11520" width="9.140625" style="33"/>
    <col min="11521" max="11521" width="5.28515625" style="33" customWidth="1"/>
    <col min="11522" max="11523" width="35.7109375" style="33" customWidth="1"/>
    <col min="11524" max="11776" width="9.140625" style="33"/>
    <col min="11777" max="11777" width="5.28515625" style="33" customWidth="1"/>
    <col min="11778" max="11779" width="35.7109375" style="33" customWidth="1"/>
    <col min="11780" max="12032" width="9.140625" style="33"/>
    <col min="12033" max="12033" width="5.28515625" style="33" customWidth="1"/>
    <col min="12034" max="12035" width="35.7109375" style="33" customWidth="1"/>
    <col min="12036" max="12288" width="9.140625" style="33"/>
    <col min="12289" max="12289" width="5.28515625" style="33" customWidth="1"/>
    <col min="12290" max="12291" width="35.7109375" style="33" customWidth="1"/>
    <col min="12292" max="12544" width="9.140625" style="33"/>
    <col min="12545" max="12545" width="5.28515625" style="33" customWidth="1"/>
    <col min="12546" max="12547" width="35.7109375" style="33" customWidth="1"/>
    <col min="12548" max="12800" width="9.140625" style="33"/>
    <col min="12801" max="12801" width="5.28515625" style="33" customWidth="1"/>
    <col min="12802" max="12803" width="35.7109375" style="33" customWidth="1"/>
    <col min="12804" max="13056" width="9.140625" style="33"/>
    <col min="13057" max="13057" width="5.28515625" style="33" customWidth="1"/>
    <col min="13058" max="13059" width="35.7109375" style="33" customWidth="1"/>
    <col min="13060" max="13312" width="9.140625" style="33"/>
    <col min="13313" max="13313" width="5.28515625" style="33" customWidth="1"/>
    <col min="13314" max="13315" width="35.7109375" style="33" customWidth="1"/>
    <col min="13316" max="13568" width="9.140625" style="33"/>
    <col min="13569" max="13569" width="5.28515625" style="33" customWidth="1"/>
    <col min="13570" max="13571" width="35.7109375" style="33" customWidth="1"/>
    <col min="13572" max="13824" width="9.140625" style="33"/>
    <col min="13825" max="13825" width="5.28515625" style="33" customWidth="1"/>
    <col min="13826" max="13827" width="35.7109375" style="33" customWidth="1"/>
    <col min="13828" max="14080" width="9.140625" style="33"/>
    <col min="14081" max="14081" width="5.28515625" style="33" customWidth="1"/>
    <col min="14082" max="14083" width="35.7109375" style="33" customWidth="1"/>
    <col min="14084" max="14336" width="9.140625" style="33"/>
    <col min="14337" max="14337" width="5.28515625" style="33" customWidth="1"/>
    <col min="14338" max="14339" width="35.7109375" style="33" customWidth="1"/>
    <col min="14340" max="14592" width="9.140625" style="33"/>
    <col min="14593" max="14593" width="5.28515625" style="33" customWidth="1"/>
    <col min="14594" max="14595" width="35.7109375" style="33" customWidth="1"/>
    <col min="14596" max="14848" width="9.140625" style="33"/>
    <col min="14849" max="14849" width="5.28515625" style="33" customWidth="1"/>
    <col min="14850" max="14851" width="35.7109375" style="33" customWidth="1"/>
    <col min="14852" max="15104" width="9.140625" style="33"/>
    <col min="15105" max="15105" width="5.28515625" style="33" customWidth="1"/>
    <col min="15106" max="15107" width="35.7109375" style="33" customWidth="1"/>
    <col min="15108" max="15360" width="9.140625" style="33"/>
    <col min="15361" max="15361" width="5.28515625" style="33" customWidth="1"/>
    <col min="15362" max="15363" width="35.7109375" style="33" customWidth="1"/>
    <col min="15364" max="15616" width="9.140625" style="33"/>
    <col min="15617" max="15617" width="5.28515625" style="33" customWidth="1"/>
    <col min="15618" max="15619" width="35.7109375" style="33" customWidth="1"/>
    <col min="15620" max="15872" width="9.140625" style="33"/>
    <col min="15873" max="15873" width="5.28515625" style="33" customWidth="1"/>
    <col min="15874" max="15875" width="35.7109375" style="33" customWidth="1"/>
    <col min="15876" max="16128" width="9.140625" style="33"/>
    <col min="16129" max="16129" width="5.28515625" style="33" customWidth="1"/>
    <col min="16130" max="16131" width="35.7109375" style="33" customWidth="1"/>
    <col min="16132" max="16384" width="9.140625" style="33"/>
  </cols>
  <sheetData>
    <row r="1" spans="1:6" ht="28.5" customHeight="1" x14ac:dyDescent="0.2">
      <c r="A1" s="537" t="s">
        <v>1165</v>
      </c>
      <c r="B1" s="537"/>
      <c r="C1" s="537"/>
      <c r="D1" s="32"/>
      <c r="E1" s="32"/>
      <c r="F1" s="32"/>
    </row>
    <row r="2" spans="1:6" x14ac:dyDescent="0.2">
      <c r="A2" s="32" t="s">
        <v>397</v>
      </c>
      <c r="B2" s="32"/>
      <c r="C2" s="35" t="s">
        <v>218</v>
      </c>
    </row>
    <row r="3" spans="1:6" x14ac:dyDescent="0.2">
      <c r="A3" s="576" t="s">
        <v>385</v>
      </c>
      <c r="B3" s="576" t="s">
        <v>386</v>
      </c>
      <c r="C3" s="576" t="s">
        <v>387</v>
      </c>
    </row>
    <row r="4" spans="1:6" ht="13.5" thickBot="1" x14ac:dyDescent="0.25">
      <c r="A4" s="577"/>
      <c r="B4" s="578"/>
      <c r="C4" s="579"/>
    </row>
    <row r="5" spans="1:6" s="34" customFormat="1" thickTop="1" thickBot="1" x14ac:dyDescent="0.3">
      <c r="A5" s="263">
        <v>1</v>
      </c>
      <c r="B5" s="263">
        <v>2</v>
      </c>
      <c r="C5" s="263">
        <v>3</v>
      </c>
    </row>
    <row r="6" spans="1:6" ht="27.75" thickTop="1" x14ac:dyDescent="0.2">
      <c r="A6" s="262">
        <v>1</v>
      </c>
      <c r="B6" s="388" t="s">
        <v>388</v>
      </c>
      <c r="C6" s="391" t="s">
        <v>389</v>
      </c>
    </row>
    <row r="7" spans="1:6" ht="13.5" x14ac:dyDescent="0.2">
      <c r="A7" s="31">
        <v>2</v>
      </c>
      <c r="B7" s="389" t="s">
        <v>390</v>
      </c>
      <c r="C7" s="392" t="s">
        <v>389</v>
      </c>
    </row>
    <row r="8" spans="1:6" ht="13.5" x14ac:dyDescent="0.2">
      <c r="A8" s="31">
        <v>3</v>
      </c>
      <c r="B8" s="390" t="s">
        <v>391</v>
      </c>
      <c r="C8" s="391" t="s">
        <v>389</v>
      </c>
    </row>
    <row r="9" spans="1:6" ht="13.5" x14ac:dyDescent="0.2">
      <c r="A9" s="31">
        <v>4</v>
      </c>
      <c r="B9" s="390" t="s">
        <v>393</v>
      </c>
      <c r="C9" s="393" t="s">
        <v>392</v>
      </c>
    </row>
    <row r="10" spans="1:6" ht="13.5" x14ac:dyDescent="0.2">
      <c r="A10" s="31">
        <v>5</v>
      </c>
      <c r="B10" s="389" t="s">
        <v>394</v>
      </c>
      <c r="C10" s="394"/>
    </row>
    <row r="11" spans="1:6" ht="27" x14ac:dyDescent="0.2">
      <c r="A11" s="31">
        <v>6</v>
      </c>
      <c r="B11" s="389" t="s">
        <v>395</v>
      </c>
      <c r="C11" s="392" t="s">
        <v>389</v>
      </c>
    </row>
    <row r="13" spans="1:6" ht="13.5" x14ac:dyDescent="0.25">
      <c r="A13" s="580" t="s">
        <v>396</v>
      </c>
      <c r="B13" s="580"/>
      <c r="C13" s="580"/>
    </row>
    <row r="14" spans="1:6" customFormat="1" ht="15" x14ac:dyDescent="0.25">
      <c r="A14" s="517" t="s">
        <v>30</v>
      </c>
      <c r="B14" s="517"/>
    </row>
    <row r="15" spans="1:6" customFormat="1" ht="15" x14ac:dyDescent="0.25">
      <c r="A15" s="517" t="s">
        <v>31</v>
      </c>
      <c r="B15" s="517"/>
    </row>
  </sheetData>
  <mergeCells count="7">
    <mergeCell ref="A14:B14"/>
    <mergeCell ref="A15:B15"/>
    <mergeCell ref="A1:C1"/>
    <mergeCell ref="A3:A4"/>
    <mergeCell ref="B3:B4"/>
    <mergeCell ref="C3:C4"/>
    <mergeCell ref="A13:C13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topLeftCell="A6" zoomScaleNormal="100" workbookViewId="0">
      <selection activeCell="N16" sqref="N16"/>
    </sheetView>
  </sheetViews>
  <sheetFormatPr defaultColWidth="9.140625" defaultRowHeight="15" x14ac:dyDescent="0.25"/>
  <cols>
    <col min="1" max="1" width="3.5703125" style="10" customWidth="1"/>
    <col min="2" max="2" width="46.28515625" style="93" customWidth="1"/>
    <col min="3" max="3" width="9.140625" style="8"/>
    <col min="4" max="4" width="10.85546875" style="8" customWidth="1"/>
    <col min="5" max="5" width="9.5703125" style="8" customWidth="1"/>
    <col min="6" max="6" width="11.42578125" style="8" customWidth="1"/>
    <col min="7" max="7" width="11.28515625" style="8" customWidth="1"/>
    <col min="8" max="8" width="9.5703125" style="8" customWidth="1"/>
    <col min="9" max="9" width="11" style="8" customWidth="1"/>
    <col min="10" max="10" width="10.85546875" style="8" customWidth="1"/>
    <col min="11" max="16384" width="9.140625" style="8"/>
  </cols>
  <sheetData>
    <row r="1" spans="1:10" x14ac:dyDescent="0.25">
      <c r="A1" s="519" t="s">
        <v>402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ht="12" customHeight="1" x14ac:dyDescent="0.25">
      <c r="A2" s="519" t="s">
        <v>1216</v>
      </c>
      <c r="B2" s="519"/>
      <c r="C2" s="519"/>
      <c r="D2" s="519"/>
      <c r="E2" s="519"/>
      <c r="F2" s="519"/>
      <c r="G2" s="519"/>
      <c r="H2" s="519"/>
      <c r="I2" s="519"/>
      <c r="J2" s="519"/>
    </row>
    <row r="3" spans="1:10" x14ac:dyDescent="0.25">
      <c r="J3" s="7" t="s">
        <v>205</v>
      </c>
    </row>
    <row r="4" spans="1:10" ht="52.5" customHeight="1" thickBot="1" x14ac:dyDescent="0.3">
      <c r="A4" s="234" t="s">
        <v>191</v>
      </c>
      <c r="B4" s="234" t="s">
        <v>14</v>
      </c>
      <c r="C4" s="245" t="s">
        <v>198</v>
      </c>
      <c r="D4" s="245" t="s">
        <v>216</v>
      </c>
      <c r="E4" s="245" t="s">
        <v>199</v>
      </c>
      <c r="F4" s="245" t="s">
        <v>200</v>
      </c>
      <c r="G4" s="245" t="s">
        <v>201</v>
      </c>
      <c r="H4" s="245" t="s">
        <v>202</v>
      </c>
      <c r="I4" s="383" t="s">
        <v>203</v>
      </c>
      <c r="J4" s="245" t="s">
        <v>217</v>
      </c>
    </row>
    <row r="5" spans="1:10" ht="9.75" customHeight="1" thickTop="1" thickBot="1" x14ac:dyDescent="0.3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</row>
    <row r="6" spans="1:10" ht="15.75" thickTop="1" x14ac:dyDescent="0.25">
      <c r="A6" s="236">
        <v>1</v>
      </c>
      <c r="B6" s="331" t="s">
        <v>18</v>
      </c>
      <c r="C6" s="504">
        <v>72018</v>
      </c>
      <c r="D6" s="747">
        <v>543531</v>
      </c>
      <c r="E6" s="504">
        <v>52</v>
      </c>
      <c r="F6" s="504">
        <v>184</v>
      </c>
      <c r="G6" s="504">
        <v>4</v>
      </c>
      <c r="H6" s="325" t="s">
        <v>1105</v>
      </c>
      <c r="I6" s="325" t="s">
        <v>1191</v>
      </c>
      <c r="J6" s="325" t="s">
        <v>1192</v>
      </c>
    </row>
    <row r="7" spans="1:10" ht="21" customHeight="1" x14ac:dyDescent="0.25">
      <c r="A7" s="1">
        <v>2</v>
      </c>
      <c r="B7" s="332" t="s">
        <v>2166</v>
      </c>
      <c r="C7" s="354">
        <v>8912</v>
      </c>
      <c r="D7" s="748">
        <v>70586</v>
      </c>
      <c r="E7" s="354">
        <v>6</v>
      </c>
      <c r="F7" s="354">
        <v>26</v>
      </c>
      <c r="G7" s="354">
        <v>0</v>
      </c>
      <c r="H7" s="327" t="s">
        <v>1193</v>
      </c>
      <c r="I7" s="327" t="s">
        <v>1194</v>
      </c>
      <c r="J7" s="327" t="s">
        <v>750</v>
      </c>
    </row>
    <row r="8" spans="1:10" x14ac:dyDescent="0.25">
      <c r="A8" s="1">
        <v>3</v>
      </c>
      <c r="B8" s="332" t="s">
        <v>2167</v>
      </c>
      <c r="C8" s="748">
        <v>16025</v>
      </c>
      <c r="D8" s="748">
        <v>106198</v>
      </c>
      <c r="E8" s="354">
        <v>28</v>
      </c>
      <c r="F8" s="354">
        <v>8</v>
      </c>
      <c r="G8" s="354">
        <v>2</v>
      </c>
      <c r="H8" s="327" t="s">
        <v>2200</v>
      </c>
      <c r="I8" s="327" t="s">
        <v>1757</v>
      </c>
      <c r="J8" s="327" t="s">
        <v>1196</v>
      </c>
    </row>
    <row r="9" spans="1:10" x14ac:dyDescent="0.25">
      <c r="A9" s="1">
        <v>4</v>
      </c>
      <c r="B9" s="332" t="s">
        <v>2168</v>
      </c>
      <c r="C9" s="354">
        <v>12135</v>
      </c>
      <c r="D9" s="748">
        <v>88858</v>
      </c>
      <c r="E9" s="354">
        <v>31</v>
      </c>
      <c r="F9" s="354">
        <v>41</v>
      </c>
      <c r="G9" s="354">
        <v>9</v>
      </c>
      <c r="H9" s="327" t="s">
        <v>1198</v>
      </c>
      <c r="I9" s="327" t="s">
        <v>1199</v>
      </c>
      <c r="J9" s="327" t="s">
        <v>1028</v>
      </c>
    </row>
    <row r="10" spans="1:10" x14ac:dyDescent="0.25">
      <c r="A10" s="1">
        <v>5</v>
      </c>
      <c r="B10" s="332" t="s">
        <v>2169</v>
      </c>
      <c r="C10" s="354">
        <v>8227</v>
      </c>
      <c r="D10" s="748">
        <v>70561</v>
      </c>
      <c r="E10" s="354">
        <v>1</v>
      </c>
      <c r="F10" s="354">
        <v>3</v>
      </c>
      <c r="G10" s="354">
        <v>8</v>
      </c>
      <c r="H10" s="327" t="s">
        <v>1200</v>
      </c>
      <c r="I10" s="327" t="s">
        <v>1201</v>
      </c>
      <c r="J10" s="327" t="s">
        <v>868</v>
      </c>
    </row>
    <row r="11" spans="1:10" ht="15.75" customHeight="1" x14ac:dyDescent="0.25">
      <c r="A11" s="1">
        <v>6</v>
      </c>
      <c r="B11" s="332" t="s">
        <v>2170</v>
      </c>
      <c r="C11" s="354">
        <v>5675</v>
      </c>
      <c r="D11" s="748">
        <v>31882</v>
      </c>
      <c r="E11" s="354">
        <v>8</v>
      </c>
      <c r="F11" s="354">
        <v>5</v>
      </c>
      <c r="G11" s="354">
        <v>1</v>
      </c>
      <c r="H11" s="327" t="s">
        <v>1202</v>
      </c>
      <c r="I11" s="327" t="s">
        <v>992</v>
      </c>
      <c r="J11" s="327" t="s">
        <v>1203</v>
      </c>
    </row>
    <row r="12" spans="1:10" ht="14.25" customHeight="1" x14ac:dyDescent="0.25">
      <c r="A12" s="1">
        <v>7</v>
      </c>
      <c r="B12" s="332" t="s">
        <v>2171</v>
      </c>
      <c r="C12" s="354">
        <v>14925</v>
      </c>
      <c r="D12" s="748">
        <v>60966</v>
      </c>
      <c r="E12" s="354">
        <v>0</v>
      </c>
      <c r="F12" s="354">
        <v>0</v>
      </c>
      <c r="G12" s="354">
        <v>2</v>
      </c>
      <c r="H12" s="327" t="s">
        <v>750</v>
      </c>
      <c r="I12" s="327" t="s">
        <v>750</v>
      </c>
      <c r="J12" s="327" t="s">
        <v>1204</v>
      </c>
    </row>
    <row r="13" spans="1:10" x14ac:dyDescent="0.25">
      <c r="A13" s="1">
        <v>8</v>
      </c>
      <c r="B13" s="332" t="s">
        <v>23</v>
      </c>
      <c r="C13" s="354">
        <v>6637</v>
      </c>
      <c r="D13" s="748">
        <v>38166</v>
      </c>
      <c r="E13" s="354">
        <v>0</v>
      </c>
      <c r="F13" s="354">
        <v>0</v>
      </c>
      <c r="G13" s="354">
        <v>0</v>
      </c>
      <c r="H13" s="327" t="s">
        <v>750</v>
      </c>
      <c r="I13" s="327" t="s">
        <v>750</v>
      </c>
      <c r="J13" s="327" t="s">
        <v>750</v>
      </c>
    </row>
    <row r="14" spans="1:10" ht="24" x14ac:dyDescent="0.25">
      <c r="A14" s="1">
        <v>9</v>
      </c>
      <c r="B14" s="316" t="s">
        <v>2172</v>
      </c>
      <c r="C14" s="354">
        <v>10614</v>
      </c>
      <c r="D14" s="748">
        <v>57943</v>
      </c>
      <c r="E14" s="354">
        <v>1</v>
      </c>
      <c r="F14" s="354">
        <v>2</v>
      </c>
      <c r="G14" s="354">
        <v>0</v>
      </c>
      <c r="H14" s="327" t="s">
        <v>1205</v>
      </c>
      <c r="I14" s="327" t="s">
        <v>742</v>
      </c>
      <c r="J14" s="327" t="s">
        <v>750</v>
      </c>
    </row>
    <row r="15" spans="1:10" ht="24" x14ac:dyDescent="0.25">
      <c r="A15" s="1">
        <v>10</v>
      </c>
      <c r="B15" s="332" t="s">
        <v>34</v>
      </c>
      <c r="C15" s="354">
        <v>537</v>
      </c>
      <c r="D15" s="748">
        <v>4842</v>
      </c>
      <c r="E15" s="354">
        <v>0</v>
      </c>
      <c r="F15" s="354">
        <v>0</v>
      </c>
      <c r="G15" s="354">
        <v>0</v>
      </c>
      <c r="H15" s="327" t="s">
        <v>750</v>
      </c>
      <c r="I15" s="327" t="s">
        <v>750</v>
      </c>
      <c r="J15" s="327" t="s">
        <v>750</v>
      </c>
    </row>
    <row r="16" spans="1:10" x14ac:dyDescent="0.25">
      <c r="A16" s="1">
        <v>11</v>
      </c>
      <c r="B16" s="332" t="s">
        <v>24</v>
      </c>
      <c r="C16" s="354">
        <v>13913</v>
      </c>
      <c r="D16" s="748">
        <v>93543</v>
      </c>
      <c r="E16" s="354">
        <v>36</v>
      </c>
      <c r="F16" s="354">
        <v>9</v>
      </c>
      <c r="G16" s="354">
        <v>0</v>
      </c>
      <c r="H16" s="327" t="s">
        <v>1035</v>
      </c>
      <c r="I16" s="327" t="s">
        <v>1206</v>
      </c>
      <c r="J16" s="327" t="s">
        <v>750</v>
      </c>
    </row>
    <row r="17" spans="1:10" x14ac:dyDescent="0.25">
      <c r="A17" s="1">
        <v>12</v>
      </c>
      <c r="B17" s="332" t="s">
        <v>25</v>
      </c>
      <c r="C17" s="354">
        <v>935</v>
      </c>
      <c r="D17" s="748">
        <v>23914</v>
      </c>
      <c r="E17" s="354">
        <v>0</v>
      </c>
      <c r="F17" s="354">
        <v>0</v>
      </c>
      <c r="G17" s="354">
        <v>0</v>
      </c>
      <c r="H17" s="327" t="s">
        <v>750</v>
      </c>
      <c r="I17" s="327" t="s">
        <v>750</v>
      </c>
      <c r="J17" s="327" t="s">
        <v>750</v>
      </c>
    </row>
    <row r="18" spans="1:10" x14ac:dyDescent="0.25">
      <c r="A18" s="1">
        <v>13</v>
      </c>
      <c r="B18" s="332" t="s">
        <v>35</v>
      </c>
      <c r="C18" s="354">
        <v>3792</v>
      </c>
      <c r="D18" s="748">
        <v>18964</v>
      </c>
      <c r="E18" s="354">
        <v>5</v>
      </c>
      <c r="F18" s="354">
        <v>0</v>
      </c>
      <c r="G18" s="354">
        <v>0</v>
      </c>
      <c r="H18" s="327" t="s">
        <v>1195</v>
      </c>
      <c r="I18" s="327" t="s">
        <v>750</v>
      </c>
      <c r="J18" s="327" t="s">
        <v>750</v>
      </c>
    </row>
    <row r="19" spans="1:10" ht="24" x14ac:dyDescent="0.25">
      <c r="A19" s="1">
        <v>14</v>
      </c>
      <c r="B19" s="332" t="s">
        <v>240</v>
      </c>
      <c r="C19" s="354">
        <v>4992</v>
      </c>
      <c r="D19" s="748">
        <v>50996</v>
      </c>
      <c r="E19" s="354">
        <v>3</v>
      </c>
      <c r="F19" s="354">
        <v>0</v>
      </c>
      <c r="G19" s="354">
        <v>0</v>
      </c>
      <c r="H19" s="327" t="s">
        <v>1192</v>
      </c>
      <c r="I19" s="327" t="s">
        <v>750</v>
      </c>
      <c r="J19" s="327" t="s">
        <v>750</v>
      </c>
    </row>
    <row r="20" spans="1:10" ht="24" x14ac:dyDescent="0.25">
      <c r="A20" s="1">
        <v>15</v>
      </c>
      <c r="B20" s="332" t="s">
        <v>2175</v>
      </c>
      <c r="C20" s="354">
        <v>1391</v>
      </c>
      <c r="D20" s="748">
        <v>69418</v>
      </c>
      <c r="E20" s="354">
        <v>9</v>
      </c>
      <c r="F20" s="354">
        <v>0</v>
      </c>
      <c r="G20" s="354">
        <v>0</v>
      </c>
      <c r="H20" s="327" t="s">
        <v>1204</v>
      </c>
      <c r="I20" s="327" t="s">
        <v>750</v>
      </c>
      <c r="J20" s="327" t="s">
        <v>750</v>
      </c>
    </row>
    <row r="21" spans="1:10" x14ac:dyDescent="0.25">
      <c r="A21" s="1">
        <v>16</v>
      </c>
      <c r="B21" s="332" t="s">
        <v>2173</v>
      </c>
      <c r="C21" s="354">
        <v>5487</v>
      </c>
      <c r="D21" s="748">
        <v>51433</v>
      </c>
      <c r="E21" s="354">
        <v>19</v>
      </c>
      <c r="F21" s="354">
        <v>0</v>
      </c>
      <c r="G21" s="354">
        <v>0</v>
      </c>
      <c r="H21" s="327" t="s">
        <v>857</v>
      </c>
      <c r="I21" s="327" t="s">
        <v>750</v>
      </c>
      <c r="J21" s="327" t="s">
        <v>750</v>
      </c>
    </row>
    <row r="22" spans="1:10" x14ac:dyDescent="0.25">
      <c r="A22" s="1">
        <v>17</v>
      </c>
      <c r="B22" s="332" t="s">
        <v>27</v>
      </c>
      <c r="C22" s="354">
        <v>805</v>
      </c>
      <c r="D22" s="748">
        <v>29607</v>
      </c>
      <c r="E22" s="354">
        <v>0</v>
      </c>
      <c r="F22" s="354">
        <v>0</v>
      </c>
      <c r="G22" s="354">
        <v>0</v>
      </c>
      <c r="H22" s="327" t="s">
        <v>750</v>
      </c>
      <c r="I22" s="327" t="s">
        <v>750</v>
      </c>
      <c r="J22" s="327" t="s">
        <v>750</v>
      </c>
    </row>
    <row r="23" spans="1:10" ht="24" x14ac:dyDescent="0.25">
      <c r="A23" s="1">
        <v>18</v>
      </c>
      <c r="B23" s="332" t="s">
        <v>37</v>
      </c>
      <c r="C23" s="354">
        <v>2267</v>
      </c>
      <c r="D23" s="748">
        <v>18432</v>
      </c>
      <c r="E23" s="354">
        <v>4</v>
      </c>
      <c r="F23" s="354">
        <v>6</v>
      </c>
      <c r="G23" s="354">
        <v>3</v>
      </c>
      <c r="H23" s="327" t="s">
        <v>1207</v>
      </c>
      <c r="I23" s="327" t="s">
        <v>1208</v>
      </c>
      <c r="J23" s="327" t="s">
        <v>1209</v>
      </c>
    </row>
    <row r="24" spans="1:10" x14ac:dyDescent="0.25">
      <c r="A24" s="1">
        <v>19</v>
      </c>
      <c r="B24" s="332" t="s">
        <v>28</v>
      </c>
      <c r="C24" s="354">
        <v>365</v>
      </c>
      <c r="D24" s="748">
        <v>4818</v>
      </c>
      <c r="E24" s="354">
        <v>0</v>
      </c>
      <c r="F24" s="354">
        <v>0</v>
      </c>
      <c r="G24" s="354">
        <v>0</v>
      </c>
      <c r="H24" s="327" t="s">
        <v>750</v>
      </c>
      <c r="I24" s="327" t="s">
        <v>750</v>
      </c>
      <c r="J24" s="327" t="s">
        <v>750</v>
      </c>
    </row>
    <row r="25" spans="1:10" x14ac:dyDescent="0.25">
      <c r="A25" s="1">
        <v>20</v>
      </c>
      <c r="B25" s="332" t="s">
        <v>38</v>
      </c>
      <c r="C25" s="354">
        <v>3967</v>
      </c>
      <c r="D25" s="748">
        <v>92214</v>
      </c>
      <c r="E25" s="354">
        <v>39</v>
      </c>
      <c r="F25" s="354">
        <v>5</v>
      </c>
      <c r="G25" s="354">
        <v>0</v>
      </c>
      <c r="H25" s="327" t="s">
        <v>856</v>
      </c>
      <c r="I25" s="327" t="s">
        <v>1049</v>
      </c>
      <c r="J25" s="327" t="s">
        <v>750</v>
      </c>
    </row>
    <row r="26" spans="1:10" ht="12.75" customHeight="1" x14ac:dyDescent="0.25">
      <c r="A26" s="1">
        <v>21</v>
      </c>
      <c r="B26" s="332" t="s">
        <v>2174</v>
      </c>
      <c r="C26" s="354">
        <v>1308</v>
      </c>
      <c r="D26" s="748">
        <v>52963</v>
      </c>
      <c r="E26" s="354">
        <v>78</v>
      </c>
      <c r="F26" s="354">
        <v>9</v>
      </c>
      <c r="G26" s="354">
        <v>1</v>
      </c>
      <c r="H26" s="327" t="s">
        <v>1212</v>
      </c>
      <c r="I26" s="327" t="s">
        <v>1213</v>
      </c>
      <c r="J26" s="327" t="s">
        <v>1214</v>
      </c>
    </row>
    <row r="27" spans="1:10" ht="24" x14ac:dyDescent="0.25">
      <c r="A27" s="1">
        <v>22</v>
      </c>
      <c r="B27" s="316" t="s">
        <v>39</v>
      </c>
      <c r="C27" s="354">
        <v>240</v>
      </c>
      <c r="D27" s="748">
        <v>12616</v>
      </c>
      <c r="E27" s="354">
        <v>3</v>
      </c>
      <c r="F27" s="354">
        <v>0</v>
      </c>
      <c r="G27" s="354">
        <v>0</v>
      </c>
      <c r="H27" s="327" t="s">
        <v>1055</v>
      </c>
      <c r="I27" s="327" t="s">
        <v>750</v>
      </c>
      <c r="J27" s="327" t="s">
        <v>750</v>
      </c>
    </row>
    <row r="28" spans="1:10" ht="24" x14ac:dyDescent="0.25">
      <c r="A28" s="1">
        <v>23</v>
      </c>
      <c r="B28" s="332" t="s">
        <v>40</v>
      </c>
      <c r="C28" s="354">
        <v>453</v>
      </c>
      <c r="D28" s="748">
        <v>26317</v>
      </c>
      <c r="E28" s="354">
        <v>51</v>
      </c>
      <c r="F28" s="354">
        <v>0</v>
      </c>
      <c r="G28" s="354">
        <v>0</v>
      </c>
      <c r="H28" s="327" t="s">
        <v>1064</v>
      </c>
      <c r="I28" s="327" t="s">
        <v>750</v>
      </c>
      <c r="J28" s="327" t="s">
        <v>750</v>
      </c>
    </row>
    <row r="29" spans="1:10" ht="24" x14ac:dyDescent="0.25">
      <c r="A29" s="1">
        <v>24</v>
      </c>
      <c r="B29" s="332" t="s">
        <v>41</v>
      </c>
      <c r="C29" s="354">
        <v>172</v>
      </c>
      <c r="D29" s="748">
        <v>1992</v>
      </c>
      <c r="E29" s="354">
        <v>0</v>
      </c>
      <c r="F29" s="354">
        <v>0</v>
      </c>
      <c r="G29" s="354">
        <v>0</v>
      </c>
      <c r="H29" s="327" t="s">
        <v>750</v>
      </c>
      <c r="I29" s="327" t="s">
        <v>750</v>
      </c>
      <c r="J29" s="327" t="s">
        <v>750</v>
      </c>
    </row>
    <row r="30" spans="1:10" x14ac:dyDescent="0.25">
      <c r="A30" s="1">
        <v>25</v>
      </c>
      <c r="B30" s="332" t="s">
        <v>204</v>
      </c>
      <c r="C30" s="354">
        <v>618</v>
      </c>
      <c r="D30" s="748">
        <v>3307</v>
      </c>
      <c r="E30" s="354">
        <v>0</v>
      </c>
      <c r="F30" s="354">
        <v>0</v>
      </c>
      <c r="G30" s="354">
        <v>0</v>
      </c>
      <c r="H30" s="327" t="s">
        <v>750</v>
      </c>
      <c r="I30" s="327" t="s">
        <v>750</v>
      </c>
      <c r="J30" s="327" t="s">
        <v>750</v>
      </c>
    </row>
    <row r="31" spans="1:10" ht="24" x14ac:dyDescent="0.25">
      <c r="A31" s="1">
        <v>26</v>
      </c>
      <c r="B31" s="332" t="s">
        <v>42</v>
      </c>
      <c r="C31" s="354">
        <v>455</v>
      </c>
      <c r="D31" s="748">
        <v>4709</v>
      </c>
      <c r="E31" s="354">
        <v>8</v>
      </c>
      <c r="F31" s="354">
        <v>0</v>
      </c>
      <c r="G31" s="354">
        <v>0</v>
      </c>
      <c r="H31" s="327" t="s">
        <v>905</v>
      </c>
      <c r="I31" s="327" t="s">
        <v>750</v>
      </c>
      <c r="J31" s="327" t="s">
        <v>750</v>
      </c>
    </row>
    <row r="32" spans="1:10" x14ac:dyDescent="0.25">
      <c r="A32" s="516" t="s">
        <v>29</v>
      </c>
      <c r="B32" s="516"/>
      <c r="C32" s="373">
        <f>SUM(C6:C31)</f>
        <v>196865</v>
      </c>
      <c r="D32" s="330">
        <f>SUM(D6:D31)</f>
        <v>1628776</v>
      </c>
      <c r="E32" s="373">
        <f t="shared" ref="E32:G32" si="0">SUM(E6:E31)</f>
        <v>382</v>
      </c>
      <c r="F32" s="373">
        <f t="shared" si="0"/>
        <v>298</v>
      </c>
      <c r="G32" s="373">
        <f t="shared" si="0"/>
        <v>30</v>
      </c>
      <c r="H32" s="382">
        <f>E32/D32*1000</f>
        <v>0.23453194300505409</v>
      </c>
      <c r="I32" s="382">
        <f>F32/C32*1000</f>
        <v>1.5137276814060399</v>
      </c>
      <c r="J32" s="382">
        <f>G32/C32*1000</f>
        <v>0.1523886927589973</v>
      </c>
    </row>
    <row r="33" spans="1:10" s="33" customFormat="1" ht="13.7" customHeight="1" x14ac:dyDescent="0.25">
      <c r="A33" s="581" t="s">
        <v>398</v>
      </c>
      <c r="B33" s="581"/>
      <c r="C33" s="581"/>
      <c r="D33" s="581"/>
      <c r="E33" s="581"/>
      <c r="F33" s="581"/>
      <c r="G33" s="581"/>
      <c r="H33" s="581"/>
      <c r="I33" s="581"/>
      <c r="J33" s="581"/>
    </row>
    <row r="34" spans="1:10" x14ac:dyDescent="0.25">
      <c r="A34" s="517" t="s">
        <v>30</v>
      </c>
      <c r="B34" s="517"/>
    </row>
    <row r="35" spans="1:10" x14ac:dyDescent="0.25">
      <c r="A35" s="517" t="s">
        <v>31</v>
      </c>
      <c r="B35" s="517"/>
    </row>
  </sheetData>
  <mergeCells count="6">
    <mergeCell ref="A1:J1"/>
    <mergeCell ref="A2:J2"/>
    <mergeCell ref="A32:B32"/>
    <mergeCell ref="A34:B34"/>
    <mergeCell ref="A35:B35"/>
    <mergeCell ref="A33:J33"/>
  </mergeCells>
  <pageMargins left="0.25" right="0" top="0.25" bottom="0.25" header="0" footer="0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B6" sqref="B6:B15"/>
    </sheetView>
  </sheetViews>
  <sheetFormatPr defaultColWidth="9.140625" defaultRowHeight="15" x14ac:dyDescent="0.25"/>
  <cols>
    <col min="1" max="1" width="2.85546875" style="10" customWidth="1"/>
    <col min="2" max="2" width="34.140625" style="8" customWidth="1"/>
    <col min="3" max="3" width="9.42578125" style="8" customWidth="1"/>
    <col min="4" max="4" width="10.140625" style="8" customWidth="1"/>
    <col min="5" max="5" width="9.42578125" style="8" customWidth="1"/>
    <col min="6" max="6" width="10.7109375" style="8" customWidth="1"/>
    <col min="7" max="8" width="10.140625" style="8" customWidth="1"/>
    <col min="9" max="9" width="9.42578125" style="8" customWidth="1"/>
    <col min="10" max="10" width="10.140625" style="8" customWidth="1"/>
    <col min="11" max="11" width="12.28515625" style="8" customWidth="1"/>
    <col min="12" max="16384" width="9.140625" style="8"/>
  </cols>
  <sheetData>
    <row r="1" spans="1:11" x14ac:dyDescent="0.25">
      <c r="A1" s="560" t="s">
        <v>403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</row>
    <row r="2" spans="1:11" x14ac:dyDescent="0.25">
      <c r="A2" s="560" t="s">
        <v>1282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</row>
    <row r="3" spans="1:11" x14ac:dyDescent="0.25">
      <c r="K3" s="52" t="s">
        <v>215</v>
      </c>
    </row>
    <row r="4" spans="1:11" ht="81.400000000000006" customHeight="1" thickBot="1" x14ac:dyDescent="0.3">
      <c r="A4" s="234" t="s">
        <v>191</v>
      </c>
      <c r="B4" s="358" t="s">
        <v>2188</v>
      </c>
      <c r="C4" s="245" t="s">
        <v>206</v>
      </c>
      <c r="D4" s="245" t="s">
        <v>207</v>
      </c>
      <c r="E4" s="245" t="s">
        <v>208</v>
      </c>
      <c r="F4" s="395" t="s">
        <v>209</v>
      </c>
      <c r="G4" s="245" t="s">
        <v>210</v>
      </c>
      <c r="H4" s="245" t="s">
        <v>211</v>
      </c>
      <c r="I4" s="245" t="s">
        <v>212</v>
      </c>
      <c r="J4" s="245" t="s">
        <v>213</v>
      </c>
      <c r="K4" s="245" t="s">
        <v>214</v>
      </c>
    </row>
    <row r="5" spans="1:11" ht="12.75" customHeight="1" thickTop="1" thickBot="1" x14ac:dyDescent="0.3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  <c r="K5" s="237">
        <v>11</v>
      </c>
    </row>
    <row r="6" spans="1:11" ht="15.75" thickTop="1" x14ac:dyDescent="0.25">
      <c r="A6" s="236">
        <v>1</v>
      </c>
      <c r="B6" s="331" t="s">
        <v>18</v>
      </c>
      <c r="C6" s="325" t="s">
        <v>1248</v>
      </c>
      <c r="D6" s="325" t="s">
        <v>1249</v>
      </c>
      <c r="E6" s="325" t="s">
        <v>749</v>
      </c>
      <c r="F6" s="325" t="s">
        <v>900</v>
      </c>
      <c r="G6" s="325" t="s">
        <v>749</v>
      </c>
      <c r="H6" s="325" t="s">
        <v>750</v>
      </c>
      <c r="I6" s="325" t="s">
        <v>1250</v>
      </c>
      <c r="J6" s="325" t="s">
        <v>750</v>
      </c>
      <c r="K6" s="325" t="s">
        <v>749</v>
      </c>
    </row>
    <row r="7" spans="1:11" ht="24" x14ac:dyDescent="0.25">
      <c r="A7" s="1">
        <v>2</v>
      </c>
      <c r="B7" s="332" t="s">
        <v>2166</v>
      </c>
      <c r="C7" s="327" t="s">
        <v>1251</v>
      </c>
      <c r="D7" s="327" t="s">
        <v>1252</v>
      </c>
      <c r="E7" s="327" t="s">
        <v>749</v>
      </c>
      <c r="F7" s="327" t="s">
        <v>833</v>
      </c>
      <c r="G7" s="327" t="s">
        <v>749</v>
      </c>
      <c r="H7" s="327" t="s">
        <v>750</v>
      </c>
      <c r="I7" s="327" t="s">
        <v>1253</v>
      </c>
      <c r="J7" s="327" t="s">
        <v>750</v>
      </c>
      <c r="K7" s="327" t="s">
        <v>749</v>
      </c>
    </row>
    <row r="8" spans="1:11" x14ac:dyDescent="0.25">
      <c r="A8" s="1">
        <v>3</v>
      </c>
      <c r="B8" s="332" t="s">
        <v>2167</v>
      </c>
      <c r="C8" s="327" t="s">
        <v>1254</v>
      </c>
      <c r="D8" s="327" t="s">
        <v>1255</v>
      </c>
      <c r="E8" s="327" t="s">
        <v>749</v>
      </c>
      <c r="F8" s="327" t="s">
        <v>916</v>
      </c>
      <c r="G8" s="327" t="s">
        <v>749</v>
      </c>
      <c r="H8" s="327" t="s">
        <v>750</v>
      </c>
      <c r="I8" s="327" t="s">
        <v>965</v>
      </c>
      <c r="J8" s="327" t="s">
        <v>750</v>
      </c>
      <c r="K8" s="327" t="s">
        <v>749</v>
      </c>
    </row>
    <row r="9" spans="1:11" x14ac:dyDescent="0.25">
      <c r="A9" s="1">
        <v>4</v>
      </c>
      <c r="B9" s="332" t="s">
        <v>2168</v>
      </c>
      <c r="C9" s="327" t="s">
        <v>1256</v>
      </c>
      <c r="D9" s="327" t="s">
        <v>1257</v>
      </c>
      <c r="E9" s="327" t="s">
        <v>749</v>
      </c>
      <c r="F9" s="327" t="s">
        <v>749</v>
      </c>
      <c r="G9" s="327" t="s">
        <v>740</v>
      </c>
      <c r="H9" s="327" t="s">
        <v>750</v>
      </c>
      <c r="I9" s="327" t="s">
        <v>750</v>
      </c>
      <c r="J9" s="327" t="s">
        <v>1220</v>
      </c>
      <c r="K9" s="327" t="s">
        <v>749</v>
      </c>
    </row>
    <row r="10" spans="1:11" ht="24" x14ac:dyDescent="0.25">
      <c r="A10" s="1">
        <v>5</v>
      </c>
      <c r="B10" s="332" t="s">
        <v>2169</v>
      </c>
      <c r="C10" s="327" t="s">
        <v>1258</v>
      </c>
      <c r="D10" s="327" t="s">
        <v>1259</v>
      </c>
      <c r="E10" s="327" t="s">
        <v>740</v>
      </c>
      <c r="F10" s="327" t="s">
        <v>830</v>
      </c>
      <c r="G10" s="327" t="s">
        <v>749</v>
      </c>
      <c r="H10" s="327" t="s">
        <v>738</v>
      </c>
      <c r="I10" s="327" t="s">
        <v>1260</v>
      </c>
      <c r="J10" s="327" t="s">
        <v>750</v>
      </c>
      <c r="K10" s="327" t="s">
        <v>749</v>
      </c>
    </row>
    <row r="11" spans="1:11" ht="24" x14ac:dyDescent="0.25">
      <c r="A11" s="1">
        <v>6</v>
      </c>
      <c r="B11" s="332" t="s">
        <v>2170</v>
      </c>
      <c r="C11" s="327" t="s">
        <v>1151</v>
      </c>
      <c r="D11" s="327" t="s">
        <v>1261</v>
      </c>
      <c r="E11" s="327" t="s">
        <v>749</v>
      </c>
      <c r="F11" s="327" t="s">
        <v>722</v>
      </c>
      <c r="G11" s="327" t="s">
        <v>830</v>
      </c>
      <c r="H11" s="327" t="s">
        <v>750</v>
      </c>
      <c r="I11" s="327" t="s">
        <v>1262</v>
      </c>
      <c r="J11" s="327" t="s">
        <v>1263</v>
      </c>
      <c r="K11" s="327" t="s">
        <v>749</v>
      </c>
    </row>
    <row r="12" spans="1:11" ht="24" x14ac:dyDescent="0.25">
      <c r="A12" s="1">
        <v>7</v>
      </c>
      <c r="B12" s="332" t="s">
        <v>2171</v>
      </c>
      <c r="C12" s="327" t="s">
        <v>1264</v>
      </c>
      <c r="D12" s="327" t="s">
        <v>1265</v>
      </c>
      <c r="E12" s="327" t="s">
        <v>749</v>
      </c>
      <c r="F12" s="327" t="s">
        <v>736</v>
      </c>
      <c r="G12" s="327" t="s">
        <v>833</v>
      </c>
      <c r="H12" s="327" t="s">
        <v>750</v>
      </c>
      <c r="I12" s="327" t="s">
        <v>1266</v>
      </c>
      <c r="J12" s="327" t="s">
        <v>1267</v>
      </c>
      <c r="K12" s="327" t="s">
        <v>749</v>
      </c>
    </row>
    <row r="13" spans="1:11" x14ac:dyDescent="0.25">
      <c r="A13" s="1">
        <v>8</v>
      </c>
      <c r="B13" s="332" t="s">
        <v>23</v>
      </c>
      <c r="C13" s="327" t="s">
        <v>1268</v>
      </c>
      <c r="D13" s="327" t="s">
        <v>1269</v>
      </c>
      <c r="E13" s="327" t="s">
        <v>749</v>
      </c>
      <c r="F13" s="327" t="s">
        <v>749</v>
      </c>
      <c r="G13" s="327" t="s">
        <v>749</v>
      </c>
      <c r="H13" s="327" t="s">
        <v>750</v>
      </c>
      <c r="I13" s="327" t="s">
        <v>750</v>
      </c>
      <c r="J13" s="327" t="s">
        <v>750</v>
      </c>
      <c r="K13" s="327" t="s">
        <v>749</v>
      </c>
    </row>
    <row r="14" spans="1:11" ht="24" x14ac:dyDescent="0.25">
      <c r="A14" s="1">
        <v>9</v>
      </c>
      <c r="B14" s="316" t="s">
        <v>2172</v>
      </c>
      <c r="C14" s="327" t="s">
        <v>1270</v>
      </c>
      <c r="D14" s="327" t="s">
        <v>1271</v>
      </c>
      <c r="E14" s="327" t="s">
        <v>740</v>
      </c>
      <c r="F14" s="327" t="s">
        <v>776</v>
      </c>
      <c r="G14" s="327" t="s">
        <v>749</v>
      </c>
      <c r="H14" s="327" t="s">
        <v>857</v>
      </c>
      <c r="I14" s="327" t="s">
        <v>1272</v>
      </c>
      <c r="J14" s="327" t="s">
        <v>750</v>
      </c>
      <c r="K14" s="327" t="s">
        <v>749</v>
      </c>
    </row>
    <row r="15" spans="1:11" ht="24" x14ac:dyDescent="0.25">
      <c r="A15" s="1">
        <v>10</v>
      </c>
      <c r="B15" s="316" t="s">
        <v>24</v>
      </c>
      <c r="C15" s="327" t="s">
        <v>1273</v>
      </c>
      <c r="D15" s="327" t="s">
        <v>1274</v>
      </c>
      <c r="E15" s="327" t="s">
        <v>749</v>
      </c>
      <c r="F15" s="327" t="s">
        <v>764</v>
      </c>
      <c r="G15" s="327" t="s">
        <v>749</v>
      </c>
      <c r="H15" s="327" t="s">
        <v>750</v>
      </c>
      <c r="I15" s="327" t="s">
        <v>1275</v>
      </c>
      <c r="J15" s="327" t="s">
        <v>750</v>
      </c>
      <c r="K15" s="327" t="s">
        <v>749</v>
      </c>
    </row>
    <row r="16" spans="1:11" ht="24" x14ac:dyDescent="0.25">
      <c r="A16" s="1">
        <v>11</v>
      </c>
      <c r="B16" s="316" t="s">
        <v>2173</v>
      </c>
      <c r="C16" s="327" t="s">
        <v>1276</v>
      </c>
      <c r="D16" s="327" t="s">
        <v>1277</v>
      </c>
      <c r="E16" s="327" t="s">
        <v>749</v>
      </c>
      <c r="F16" s="327" t="s">
        <v>709</v>
      </c>
      <c r="G16" s="327" t="s">
        <v>749</v>
      </c>
      <c r="H16" s="327" t="s">
        <v>750</v>
      </c>
      <c r="I16" s="327" t="s">
        <v>986</v>
      </c>
      <c r="J16" s="327" t="s">
        <v>750</v>
      </c>
      <c r="K16" s="327" t="s">
        <v>749</v>
      </c>
    </row>
    <row r="17" spans="1:11" ht="24" x14ac:dyDescent="0.25">
      <c r="A17" s="1">
        <v>12</v>
      </c>
      <c r="B17" s="332" t="s">
        <v>204</v>
      </c>
      <c r="C17" s="327" t="s">
        <v>748</v>
      </c>
      <c r="D17" s="327" t="s">
        <v>748</v>
      </c>
      <c r="E17" s="327" t="s">
        <v>749</v>
      </c>
      <c r="F17" s="327" t="s">
        <v>749</v>
      </c>
      <c r="G17" s="327" t="s">
        <v>749</v>
      </c>
      <c r="H17" s="327" t="s">
        <v>750</v>
      </c>
      <c r="I17" s="327" t="s">
        <v>750</v>
      </c>
      <c r="J17" s="327" t="s">
        <v>750</v>
      </c>
      <c r="K17" s="327" t="s">
        <v>749</v>
      </c>
    </row>
    <row r="18" spans="1:11" x14ac:dyDescent="0.25">
      <c r="A18" s="516" t="s">
        <v>29</v>
      </c>
      <c r="B18" s="516"/>
      <c r="C18" s="330" t="s">
        <v>1278</v>
      </c>
      <c r="D18" s="330" t="s">
        <v>1279</v>
      </c>
      <c r="E18" s="330" t="s">
        <v>833</v>
      </c>
      <c r="F18" s="330" t="s">
        <v>1280</v>
      </c>
      <c r="G18" s="330" t="s">
        <v>759</v>
      </c>
      <c r="H18" s="330" t="s">
        <v>777</v>
      </c>
      <c r="I18" s="330" t="s">
        <v>1281</v>
      </c>
      <c r="J18" s="330" t="s">
        <v>779</v>
      </c>
      <c r="K18" s="330" t="s">
        <v>749</v>
      </c>
    </row>
    <row r="19" spans="1:11" s="33" customFormat="1" ht="13.7" customHeight="1" x14ac:dyDescent="0.25">
      <c r="A19" s="581" t="s">
        <v>399</v>
      </c>
      <c r="B19" s="581"/>
      <c r="C19" s="581"/>
      <c r="D19" s="581"/>
      <c r="E19" s="581"/>
      <c r="F19" s="581"/>
      <c r="G19" s="581"/>
      <c r="H19" s="581"/>
      <c r="I19" s="581"/>
      <c r="J19" s="581"/>
    </row>
    <row r="20" spans="1:11" x14ac:dyDescent="0.25">
      <c r="A20" s="517" t="s">
        <v>30</v>
      </c>
      <c r="B20" s="517"/>
    </row>
    <row r="21" spans="1:11" x14ac:dyDescent="0.25">
      <c r="A21" s="517" t="s">
        <v>31</v>
      </c>
      <c r="B21" s="517"/>
    </row>
  </sheetData>
  <mergeCells count="6">
    <mergeCell ref="A1:K1"/>
    <mergeCell ref="A2:K2"/>
    <mergeCell ref="A18:B18"/>
    <mergeCell ref="A20:B20"/>
    <mergeCell ref="A21:B21"/>
    <mergeCell ref="A19:J19"/>
  </mergeCells>
  <pageMargins left="0.25" right="0.25" top="0.75" bottom="0.75" header="0.3" footer="0.3"/>
  <pageSetup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zoomScaleNormal="100" workbookViewId="0">
      <selection activeCell="B7" sqref="B7:B15"/>
    </sheetView>
  </sheetViews>
  <sheetFormatPr defaultColWidth="9.140625" defaultRowHeight="15" x14ac:dyDescent="0.25"/>
  <cols>
    <col min="1" max="1" width="4.5703125" style="8" customWidth="1"/>
    <col min="2" max="2" width="42.28515625" style="8" customWidth="1"/>
    <col min="3" max="5" width="11.85546875" style="8" customWidth="1"/>
    <col min="6" max="16384" width="9.140625" style="8"/>
  </cols>
  <sheetData>
    <row r="1" spans="1:5" x14ac:dyDescent="0.25">
      <c r="A1" s="560" t="s">
        <v>404</v>
      </c>
      <c r="B1" s="560"/>
      <c r="C1" s="560"/>
      <c r="D1" s="560"/>
      <c r="E1" s="560"/>
    </row>
    <row r="2" spans="1:5" x14ac:dyDescent="0.25">
      <c r="A2" s="560" t="s">
        <v>12</v>
      </c>
      <c r="B2" s="560"/>
      <c r="C2" s="560"/>
      <c r="D2" s="560"/>
      <c r="E2" s="560"/>
    </row>
    <row r="3" spans="1:5" x14ac:dyDescent="0.25">
      <c r="A3" s="560" t="s">
        <v>894</v>
      </c>
      <c r="B3" s="560"/>
      <c r="C3" s="560"/>
      <c r="D3" s="560"/>
      <c r="E3" s="560"/>
    </row>
    <row r="4" spans="1:5" x14ac:dyDescent="0.25">
      <c r="A4" s="574" t="s">
        <v>13</v>
      </c>
      <c r="B4" s="574"/>
      <c r="C4" s="574"/>
      <c r="D4" s="574"/>
      <c r="E4" s="574"/>
    </row>
    <row r="5" spans="1:5" ht="90.75" thickBot="1" x14ac:dyDescent="0.3">
      <c r="A5" s="245" t="s">
        <v>191</v>
      </c>
      <c r="B5" s="358" t="s">
        <v>2189</v>
      </c>
      <c r="C5" s="245" t="s">
        <v>15</v>
      </c>
      <c r="D5" s="245" t="s">
        <v>16</v>
      </c>
      <c r="E5" s="245" t="s">
        <v>17</v>
      </c>
    </row>
    <row r="6" spans="1:5" ht="16.5" thickTop="1" thickBot="1" x14ac:dyDescent="0.3">
      <c r="A6" s="237">
        <v>1</v>
      </c>
      <c r="B6" s="237">
        <v>2</v>
      </c>
      <c r="C6" s="237">
        <v>3</v>
      </c>
      <c r="D6" s="237">
        <v>4</v>
      </c>
      <c r="E6" s="237">
        <v>5</v>
      </c>
    </row>
    <row r="7" spans="1:5" ht="15.75" thickTop="1" x14ac:dyDescent="0.25">
      <c r="A7" s="236">
        <v>1</v>
      </c>
      <c r="B7" s="331" t="s">
        <v>18</v>
      </c>
      <c r="C7" s="325" t="s">
        <v>1649</v>
      </c>
      <c r="D7" s="325" t="s">
        <v>1650</v>
      </c>
      <c r="E7" s="325" t="s">
        <v>1057</v>
      </c>
    </row>
    <row r="8" spans="1:5" ht="24" x14ac:dyDescent="0.25">
      <c r="A8" s="1">
        <v>2</v>
      </c>
      <c r="B8" s="332" t="s">
        <v>2166</v>
      </c>
      <c r="C8" s="327" t="s">
        <v>936</v>
      </c>
      <c r="D8" s="327" t="s">
        <v>809</v>
      </c>
      <c r="E8" s="327" t="s">
        <v>1651</v>
      </c>
    </row>
    <row r="9" spans="1:5" x14ac:dyDescent="0.25">
      <c r="A9" s="1">
        <v>3</v>
      </c>
      <c r="B9" s="332" t="s">
        <v>2167</v>
      </c>
      <c r="C9" s="327" t="s">
        <v>940</v>
      </c>
      <c r="D9" s="327" t="s">
        <v>1652</v>
      </c>
      <c r="E9" s="327" t="s">
        <v>1653</v>
      </c>
    </row>
    <row r="10" spans="1:5" x14ac:dyDescent="0.25">
      <c r="A10" s="1">
        <v>4</v>
      </c>
      <c r="B10" s="332" t="s">
        <v>2168</v>
      </c>
      <c r="C10" s="327" t="s">
        <v>944</v>
      </c>
      <c r="D10" s="327" t="s">
        <v>883</v>
      </c>
      <c r="E10" s="327" t="s">
        <v>975</v>
      </c>
    </row>
    <row r="11" spans="1:5" x14ac:dyDescent="0.25">
      <c r="A11" s="1">
        <v>5</v>
      </c>
      <c r="B11" s="332" t="s">
        <v>2169</v>
      </c>
      <c r="C11" s="327" t="s">
        <v>949</v>
      </c>
      <c r="D11" s="327" t="s">
        <v>838</v>
      </c>
      <c r="E11" s="327" t="s">
        <v>950</v>
      </c>
    </row>
    <row r="12" spans="1:5" x14ac:dyDescent="0.25">
      <c r="A12" s="1">
        <v>6</v>
      </c>
      <c r="B12" s="332" t="s">
        <v>2170</v>
      </c>
      <c r="C12" s="327" t="s">
        <v>1654</v>
      </c>
      <c r="D12" s="327" t="s">
        <v>805</v>
      </c>
      <c r="E12" s="327" t="s">
        <v>1655</v>
      </c>
    </row>
    <row r="13" spans="1:5" ht="24" x14ac:dyDescent="0.25">
      <c r="A13" s="1">
        <v>7</v>
      </c>
      <c r="B13" s="332" t="s">
        <v>2171</v>
      </c>
      <c r="C13" s="327" t="s">
        <v>1656</v>
      </c>
      <c r="D13" s="327" t="s">
        <v>1657</v>
      </c>
      <c r="E13" s="327" t="s">
        <v>1658</v>
      </c>
    </row>
    <row r="14" spans="1:5" x14ac:dyDescent="0.25">
      <c r="A14" s="1">
        <v>8</v>
      </c>
      <c r="B14" s="332" t="s">
        <v>23</v>
      </c>
      <c r="C14" s="327" t="s">
        <v>964</v>
      </c>
      <c r="D14" s="327" t="s">
        <v>736</v>
      </c>
      <c r="E14" s="327" t="s">
        <v>856</v>
      </c>
    </row>
    <row r="15" spans="1:5" ht="24" x14ac:dyDescent="0.25">
      <c r="A15" s="1">
        <v>9</v>
      </c>
      <c r="B15" s="316" t="s">
        <v>2172</v>
      </c>
      <c r="C15" s="327" t="s">
        <v>969</v>
      </c>
      <c r="D15" s="327" t="s">
        <v>717</v>
      </c>
      <c r="E15" s="327" t="s">
        <v>1659</v>
      </c>
    </row>
    <row r="16" spans="1:5" x14ac:dyDescent="0.25">
      <c r="A16" s="1">
        <v>10</v>
      </c>
      <c r="B16" s="316" t="s">
        <v>24</v>
      </c>
      <c r="C16" s="327" t="s">
        <v>1660</v>
      </c>
      <c r="D16" s="327" t="s">
        <v>855</v>
      </c>
      <c r="E16" s="327" t="s">
        <v>938</v>
      </c>
    </row>
    <row r="17" spans="1:5" x14ac:dyDescent="0.25">
      <c r="A17" s="1">
        <v>11</v>
      </c>
      <c r="B17" s="316" t="s">
        <v>25</v>
      </c>
      <c r="C17" s="327" t="s">
        <v>982</v>
      </c>
      <c r="D17" s="327" t="s">
        <v>749</v>
      </c>
      <c r="E17" s="327" t="s">
        <v>750</v>
      </c>
    </row>
    <row r="18" spans="1:5" ht="19.899999999999999" customHeight="1" x14ac:dyDescent="0.25">
      <c r="A18" s="1">
        <v>12</v>
      </c>
      <c r="B18" s="316" t="s">
        <v>240</v>
      </c>
      <c r="C18" s="327" t="s">
        <v>989</v>
      </c>
      <c r="D18" s="327" t="s">
        <v>844</v>
      </c>
      <c r="E18" s="327" t="s">
        <v>1661</v>
      </c>
    </row>
    <row r="19" spans="1:5" ht="24" x14ac:dyDescent="0.25">
      <c r="A19" s="1">
        <v>13</v>
      </c>
      <c r="B19" s="316" t="s">
        <v>2175</v>
      </c>
      <c r="C19" s="327" t="s">
        <v>995</v>
      </c>
      <c r="D19" s="327" t="s">
        <v>741</v>
      </c>
      <c r="E19" s="327" t="s">
        <v>1266</v>
      </c>
    </row>
    <row r="20" spans="1:5" ht="24" x14ac:dyDescent="0.25">
      <c r="A20" s="1">
        <v>14</v>
      </c>
      <c r="B20" s="316" t="s">
        <v>2173</v>
      </c>
      <c r="C20" s="327" t="s">
        <v>1000</v>
      </c>
      <c r="D20" s="327" t="s">
        <v>805</v>
      </c>
      <c r="E20" s="327" t="s">
        <v>1662</v>
      </c>
    </row>
    <row r="21" spans="1:5" x14ac:dyDescent="0.25">
      <c r="A21" s="1">
        <v>15</v>
      </c>
      <c r="B21" s="316" t="s">
        <v>27</v>
      </c>
      <c r="C21" s="327" t="s">
        <v>1663</v>
      </c>
      <c r="D21" s="327" t="s">
        <v>1664</v>
      </c>
      <c r="E21" s="327" t="s">
        <v>1665</v>
      </c>
    </row>
    <row r="22" spans="1:5" ht="24" x14ac:dyDescent="0.25">
      <c r="A22" s="1">
        <v>16</v>
      </c>
      <c r="B22" s="316" t="s">
        <v>37</v>
      </c>
      <c r="C22" s="327" t="s">
        <v>1012</v>
      </c>
      <c r="D22" s="327" t="s">
        <v>741</v>
      </c>
      <c r="E22" s="327" t="s">
        <v>1666</v>
      </c>
    </row>
    <row r="23" spans="1:5" x14ac:dyDescent="0.25">
      <c r="A23" s="1">
        <v>17</v>
      </c>
      <c r="B23" s="316" t="s">
        <v>28</v>
      </c>
      <c r="C23" s="327" t="s">
        <v>1018</v>
      </c>
      <c r="D23" s="327" t="s">
        <v>749</v>
      </c>
      <c r="E23" s="327" t="s">
        <v>750</v>
      </c>
    </row>
    <row r="24" spans="1:5" ht="24" x14ac:dyDescent="0.25">
      <c r="A24" s="1">
        <v>18</v>
      </c>
      <c r="B24" s="316" t="s">
        <v>2174</v>
      </c>
      <c r="C24" s="327" t="s">
        <v>1667</v>
      </c>
      <c r="D24" s="327" t="s">
        <v>1668</v>
      </c>
      <c r="E24" s="327" t="s">
        <v>1669</v>
      </c>
    </row>
    <row r="25" spans="1:5" x14ac:dyDescent="0.25">
      <c r="A25" s="516" t="s">
        <v>29</v>
      </c>
      <c r="B25" s="516"/>
      <c r="C25" s="330" t="s">
        <v>1670</v>
      </c>
      <c r="D25" s="330" t="s">
        <v>1671</v>
      </c>
      <c r="E25" s="330" t="s">
        <v>1672</v>
      </c>
    </row>
    <row r="26" spans="1:5" x14ac:dyDescent="0.25">
      <c r="A26" s="575" t="s">
        <v>400</v>
      </c>
      <c r="B26" s="575"/>
      <c r="C26" s="575"/>
      <c r="D26" s="575"/>
      <c r="E26" s="575"/>
    </row>
    <row r="27" spans="1:5" x14ac:dyDescent="0.25">
      <c r="A27" s="517" t="s">
        <v>30</v>
      </c>
      <c r="B27" s="517"/>
    </row>
    <row r="28" spans="1:5" x14ac:dyDescent="0.25">
      <c r="A28" s="517" t="s">
        <v>31</v>
      </c>
      <c r="B28" s="517"/>
    </row>
  </sheetData>
  <mergeCells count="8">
    <mergeCell ref="A28:B28"/>
    <mergeCell ref="A1:E1"/>
    <mergeCell ref="A2:E2"/>
    <mergeCell ref="A3:E3"/>
    <mergeCell ref="A4:E4"/>
    <mergeCell ref="A25:B25"/>
    <mergeCell ref="A27:B27"/>
    <mergeCell ref="A26:E2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4"/>
  <sheetViews>
    <sheetView topLeftCell="A17" zoomScaleNormal="100" workbookViewId="0">
      <selection activeCell="O33" sqref="O33"/>
    </sheetView>
  </sheetViews>
  <sheetFormatPr defaultColWidth="9.140625" defaultRowHeight="15" x14ac:dyDescent="0.25"/>
  <cols>
    <col min="1" max="1" width="4" style="10" customWidth="1"/>
    <col min="2" max="2" width="35.140625" style="106" customWidth="1"/>
    <col min="3" max="3" width="8.28515625" style="8" customWidth="1"/>
    <col min="4" max="6" width="9.140625" style="8"/>
    <col min="7" max="7" width="9.85546875" style="8" customWidth="1"/>
    <col min="8" max="16384" width="9.140625" style="8"/>
  </cols>
  <sheetData>
    <row r="1" spans="1:10" x14ac:dyDescent="0.25">
      <c r="A1" s="336" t="s">
        <v>2176</v>
      </c>
      <c r="B1" s="336"/>
      <c r="C1" s="336"/>
      <c r="D1" s="336"/>
      <c r="E1" s="336"/>
      <c r="F1" s="336"/>
      <c r="G1" s="337"/>
      <c r="H1" s="337"/>
    </row>
    <row r="2" spans="1:10" x14ac:dyDescent="0.25">
      <c r="A2" s="519" t="s">
        <v>2177</v>
      </c>
      <c r="B2" s="519"/>
      <c r="C2" s="519"/>
      <c r="D2" s="519"/>
      <c r="E2" s="519"/>
      <c r="F2" s="519"/>
      <c r="G2" s="519"/>
      <c r="H2" s="519"/>
    </row>
    <row r="3" spans="1:10" x14ac:dyDescent="0.25">
      <c r="H3" s="80" t="s">
        <v>504</v>
      </c>
    </row>
    <row r="4" spans="1:10" ht="79.5" thickBot="1" x14ac:dyDescent="0.3">
      <c r="A4" s="234" t="s">
        <v>191</v>
      </c>
      <c r="B4" s="238" t="s">
        <v>14</v>
      </c>
      <c r="C4" s="245" t="s">
        <v>500</v>
      </c>
      <c r="D4" s="245" t="s">
        <v>505</v>
      </c>
      <c r="E4" s="245" t="s">
        <v>506</v>
      </c>
      <c r="F4" s="245" t="s">
        <v>507</v>
      </c>
      <c r="G4" s="245" t="s">
        <v>508</v>
      </c>
      <c r="H4" s="245" t="s">
        <v>509</v>
      </c>
    </row>
    <row r="5" spans="1:10" s="105" customFormat="1" ht="10.5" customHeight="1" thickTop="1" thickBot="1" x14ac:dyDescent="0.3">
      <c r="A5" s="237">
        <v>1</v>
      </c>
      <c r="B5" s="239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</row>
    <row r="6" spans="1:10" ht="15.75" thickTop="1" x14ac:dyDescent="0.25">
      <c r="A6" s="236">
        <v>1</v>
      </c>
      <c r="B6" s="331" t="s">
        <v>18</v>
      </c>
      <c r="C6" s="505">
        <v>3071</v>
      </c>
      <c r="D6" s="745">
        <v>267</v>
      </c>
      <c r="E6" s="745">
        <v>13</v>
      </c>
      <c r="F6" s="745">
        <v>13</v>
      </c>
      <c r="G6" s="333" t="s">
        <v>860</v>
      </c>
      <c r="H6" s="333" t="s">
        <v>871</v>
      </c>
      <c r="J6" s="8">
        <f>D6+D7+D8+D9+D10</f>
        <v>364</v>
      </c>
    </row>
    <row r="7" spans="1:10" ht="24" x14ac:dyDescent="0.25">
      <c r="A7" s="1">
        <v>2</v>
      </c>
      <c r="B7" s="332" t="s">
        <v>2166</v>
      </c>
      <c r="C7" s="506">
        <v>872</v>
      </c>
      <c r="D7" s="746">
        <v>14</v>
      </c>
      <c r="E7" s="746">
        <v>14</v>
      </c>
      <c r="F7" s="746">
        <v>14</v>
      </c>
      <c r="G7" s="334" t="s">
        <v>860</v>
      </c>
      <c r="H7" s="334" t="s">
        <v>873</v>
      </c>
    </row>
    <row r="8" spans="1:10" x14ac:dyDescent="0.25">
      <c r="A8" s="1">
        <v>3</v>
      </c>
      <c r="B8" s="332" t="s">
        <v>2167</v>
      </c>
      <c r="C8" s="334">
        <v>904</v>
      </c>
      <c r="D8" s="746">
        <v>23</v>
      </c>
      <c r="E8" s="746">
        <v>23</v>
      </c>
      <c r="F8" s="746">
        <v>23</v>
      </c>
      <c r="G8" s="334" t="s">
        <v>860</v>
      </c>
      <c r="H8" s="507">
        <f>D8/C8*100</f>
        <v>2.5442477876106198</v>
      </c>
    </row>
    <row r="9" spans="1:10" x14ac:dyDescent="0.25">
      <c r="A9" s="1">
        <v>4</v>
      </c>
      <c r="B9" s="332" t="s">
        <v>2168</v>
      </c>
      <c r="C9" s="506">
        <v>1107</v>
      </c>
      <c r="D9" s="746">
        <v>27</v>
      </c>
      <c r="E9" s="746">
        <v>1</v>
      </c>
      <c r="F9" s="746">
        <v>3</v>
      </c>
      <c r="G9" s="334" t="s">
        <v>834</v>
      </c>
      <c r="H9" s="334" t="s">
        <v>875</v>
      </c>
    </row>
    <row r="10" spans="1:10" ht="24" x14ac:dyDescent="0.25">
      <c r="A10" s="1">
        <v>5</v>
      </c>
      <c r="B10" s="332" t="s">
        <v>2169</v>
      </c>
      <c r="C10" s="506">
        <v>769</v>
      </c>
      <c r="D10" s="746">
        <v>33</v>
      </c>
      <c r="E10" s="746">
        <v>19</v>
      </c>
      <c r="F10" s="746">
        <v>19</v>
      </c>
      <c r="G10" s="334" t="s">
        <v>860</v>
      </c>
      <c r="H10" s="334" t="s">
        <v>878</v>
      </c>
    </row>
    <row r="11" spans="1:10" ht="24" x14ac:dyDescent="0.25">
      <c r="A11" s="1">
        <v>6</v>
      </c>
      <c r="B11" s="332" t="s">
        <v>2170</v>
      </c>
      <c r="C11" s="506">
        <v>129</v>
      </c>
      <c r="D11" s="746">
        <v>37</v>
      </c>
      <c r="E11" s="746">
        <v>37</v>
      </c>
      <c r="F11" s="746">
        <v>37</v>
      </c>
      <c r="G11" s="334" t="s">
        <v>860</v>
      </c>
      <c r="H11" s="334" t="s">
        <v>880</v>
      </c>
    </row>
    <row r="12" spans="1:10" ht="24" x14ac:dyDescent="0.25">
      <c r="A12" s="1">
        <v>7</v>
      </c>
      <c r="B12" s="332" t="s">
        <v>2171</v>
      </c>
      <c r="C12" s="506">
        <v>0</v>
      </c>
      <c r="D12" s="746" t="s">
        <v>749</v>
      </c>
      <c r="E12" s="746" t="s">
        <v>749</v>
      </c>
      <c r="F12" s="746" t="s">
        <v>749</v>
      </c>
      <c r="G12" s="335"/>
      <c r="H12" s="334"/>
    </row>
    <row r="13" spans="1:10" x14ac:dyDescent="0.25">
      <c r="A13" s="1">
        <v>8</v>
      </c>
      <c r="B13" s="332" t="s">
        <v>23</v>
      </c>
      <c r="C13" s="506">
        <v>57</v>
      </c>
      <c r="D13" s="746">
        <v>31</v>
      </c>
      <c r="E13" s="746">
        <v>31</v>
      </c>
      <c r="F13" s="746">
        <v>31</v>
      </c>
      <c r="G13" s="334" t="s">
        <v>860</v>
      </c>
      <c r="H13" s="334" t="s">
        <v>882</v>
      </c>
    </row>
    <row r="14" spans="1:10" ht="24" x14ac:dyDescent="0.25">
      <c r="A14" s="1">
        <v>9</v>
      </c>
      <c r="B14" s="316" t="s">
        <v>2172</v>
      </c>
      <c r="C14" s="506">
        <v>52</v>
      </c>
      <c r="D14" s="746">
        <v>18</v>
      </c>
      <c r="E14" s="746">
        <v>16</v>
      </c>
      <c r="F14" s="746">
        <v>16</v>
      </c>
      <c r="G14" s="334" t="s">
        <v>860</v>
      </c>
      <c r="H14" s="334" t="s">
        <v>884</v>
      </c>
    </row>
    <row r="15" spans="1:10" ht="24" x14ac:dyDescent="0.25">
      <c r="A15" s="1">
        <v>10</v>
      </c>
      <c r="B15" s="332" t="s">
        <v>34</v>
      </c>
      <c r="C15" s="506">
        <v>0</v>
      </c>
      <c r="D15" s="746" t="s">
        <v>749</v>
      </c>
      <c r="E15" s="746" t="s">
        <v>749</v>
      </c>
      <c r="F15" s="746" t="s">
        <v>749</v>
      </c>
      <c r="G15" s="335"/>
      <c r="H15" s="335"/>
    </row>
    <row r="16" spans="1:10" ht="24" x14ac:dyDescent="0.25">
      <c r="A16" s="1">
        <v>11</v>
      </c>
      <c r="B16" s="332" t="s">
        <v>24</v>
      </c>
      <c r="C16" s="506">
        <v>71</v>
      </c>
      <c r="D16" s="746">
        <v>6</v>
      </c>
      <c r="E16" s="746">
        <v>6</v>
      </c>
      <c r="F16" s="746">
        <v>6</v>
      </c>
      <c r="G16" s="334" t="s">
        <v>860</v>
      </c>
      <c r="H16" s="334" t="s">
        <v>886</v>
      </c>
    </row>
    <row r="17" spans="1:8" x14ac:dyDescent="0.25">
      <c r="A17" s="1">
        <v>12</v>
      </c>
      <c r="B17" s="332" t="s">
        <v>25</v>
      </c>
      <c r="C17" s="506">
        <v>1</v>
      </c>
      <c r="D17" s="746" t="s">
        <v>749</v>
      </c>
      <c r="E17" s="746" t="s">
        <v>749</v>
      </c>
      <c r="F17" s="746" t="s">
        <v>749</v>
      </c>
      <c r="G17" s="335"/>
      <c r="H17" s="85" t="s">
        <v>750</v>
      </c>
    </row>
    <row r="18" spans="1:8" x14ac:dyDescent="0.25">
      <c r="A18" s="1">
        <v>13</v>
      </c>
      <c r="B18" s="332" t="s">
        <v>35</v>
      </c>
      <c r="C18" s="506">
        <v>20</v>
      </c>
      <c r="D18" s="746" t="s">
        <v>749</v>
      </c>
      <c r="E18" s="746" t="s">
        <v>749</v>
      </c>
      <c r="F18" s="746" t="s">
        <v>749</v>
      </c>
      <c r="G18" s="335"/>
      <c r="H18" s="334" t="s">
        <v>750</v>
      </c>
    </row>
    <row r="19" spans="1:8" ht="36" x14ac:dyDescent="0.25">
      <c r="A19" s="1">
        <v>14</v>
      </c>
      <c r="B19" s="332" t="s">
        <v>240</v>
      </c>
      <c r="C19" s="506">
        <v>1079</v>
      </c>
      <c r="D19" s="746">
        <v>2</v>
      </c>
      <c r="E19" s="746">
        <v>1</v>
      </c>
      <c r="F19" s="746">
        <v>1</v>
      </c>
      <c r="G19" s="334" t="s">
        <v>860</v>
      </c>
      <c r="H19" s="334" t="s">
        <v>742</v>
      </c>
    </row>
    <row r="20" spans="1:8" ht="24" x14ac:dyDescent="0.25">
      <c r="A20" s="1">
        <v>15</v>
      </c>
      <c r="B20" s="332" t="s">
        <v>2175</v>
      </c>
      <c r="C20" s="506">
        <v>0</v>
      </c>
      <c r="D20" s="746" t="s">
        <v>749</v>
      </c>
      <c r="E20" s="746" t="s">
        <v>749</v>
      </c>
      <c r="F20" s="746" t="s">
        <v>749</v>
      </c>
      <c r="G20" s="334"/>
      <c r="H20" s="334"/>
    </row>
    <row r="21" spans="1:8" ht="24" x14ac:dyDescent="0.25">
      <c r="A21" s="1">
        <v>16</v>
      </c>
      <c r="B21" s="332" t="s">
        <v>2173</v>
      </c>
      <c r="C21" s="506">
        <v>123</v>
      </c>
      <c r="D21" s="746">
        <v>3</v>
      </c>
      <c r="E21" s="746">
        <v>3</v>
      </c>
      <c r="F21" s="746">
        <v>3</v>
      </c>
      <c r="G21" s="334" t="s">
        <v>860</v>
      </c>
      <c r="H21" s="334" t="s">
        <v>875</v>
      </c>
    </row>
    <row r="22" spans="1:8" x14ac:dyDescent="0.25">
      <c r="A22" s="1">
        <v>17</v>
      </c>
      <c r="B22" s="332" t="s">
        <v>27</v>
      </c>
      <c r="C22" s="506">
        <v>33</v>
      </c>
      <c r="D22" s="746">
        <v>33</v>
      </c>
      <c r="E22" s="746">
        <v>29</v>
      </c>
      <c r="F22" s="746">
        <v>29</v>
      </c>
      <c r="G22" s="334" t="s">
        <v>860</v>
      </c>
      <c r="H22" s="334" t="s">
        <v>860</v>
      </c>
    </row>
    <row r="23" spans="1:8" ht="24" x14ac:dyDescent="0.25">
      <c r="A23" s="1">
        <v>18</v>
      </c>
      <c r="B23" s="332" t="s">
        <v>37</v>
      </c>
      <c r="C23" s="506">
        <v>122</v>
      </c>
      <c r="D23" s="746" t="s">
        <v>749</v>
      </c>
      <c r="E23" s="746" t="s">
        <v>749</v>
      </c>
      <c r="F23" s="746" t="s">
        <v>749</v>
      </c>
      <c r="G23" s="335"/>
      <c r="H23" s="334" t="s">
        <v>750</v>
      </c>
    </row>
    <row r="24" spans="1:8" ht="24" x14ac:dyDescent="0.25">
      <c r="A24" s="1">
        <v>19</v>
      </c>
      <c r="B24" s="332" t="s">
        <v>28</v>
      </c>
      <c r="C24" s="506">
        <v>0</v>
      </c>
      <c r="D24" s="746" t="s">
        <v>749</v>
      </c>
      <c r="E24" s="746" t="s">
        <v>749</v>
      </c>
      <c r="F24" s="746" t="s">
        <v>749</v>
      </c>
      <c r="G24" s="335"/>
      <c r="H24" s="335"/>
    </row>
    <row r="25" spans="1:8" x14ac:dyDescent="0.25">
      <c r="A25" s="1">
        <v>20</v>
      </c>
      <c r="B25" s="332" t="s">
        <v>38</v>
      </c>
      <c r="C25" s="506">
        <v>52</v>
      </c>
      <c r="D25" s="746" t="s">
        <v>749</v>
      </c>
      <c r="E25" s="746" t="s">
        <v>749</v>
      </c>
      <c r="F25" s="746" t="s">
        <v>749</v>
      </c>
      <c r="G25" s="335"/>
      <c r="H25" s="334" t="s">
        <v>750</v>
      </c>
    </row>
    <row r="26" spans="1:8" ht="24" x14ac:dyDescent="0.25">
      <c r="A26" s="1">
        <v>21</v>
      </c>
      <c r="B26" s="332" t="s">
        <v>2174</v>
      </c>
      <c r="C26" s="506">
        <v>16</v>
      </c>
      <c r="D26" s="746" t="s">
        <v>749</v>
      </c>
      <c r="E26" s="746" t="s">
        <v>749</v>
      </c>
      <c r="F26" s="746" t="s">
        <v>749</v>
      </c>
      <c r="G26" s="335"/>
      <c r="H26" s="334" t="s">
        <v>750</v>
      </c>
    </row>
    <row r="27" spans="1:8" ht="24" x14ac:dyDescent="0.25">
      <c r="A27" s="1">
        <v>22</v>
      </c>
      <c r="B27" s="316" t="s">
        <v>39</v>
      </c>
      <c r="C27" s="506">
        <v>0</v>
      </c>
      <c r="D27" s="746" t="s">
        <v>749</v>
      </c>
      <c r="E27" s="746" t="s">
        <v>749</v>
      </c>
      <c r="F27" s="746" t="s">
        <v>749</v>
      </c>
      <c r="G27" s="335"/>
      <c r="H27" s="335"/>
    </row>
    <row r="28" spans="1:8" ht="24" x14ac:dyDescent="0.25">
      <c r="A28" s="1">
        <v>23</v>
      </c>
      <c r="B28" s="332" t="s">
        <v>40</v>
      </c>
      <c r="C28" s="506">
        <v>2</v>
      </c>
      <c r="D28" s="746" t="s">
        <v>749</v>
      </c>
      <c r="E28" s="746" t="s">
        <v>749</v>
      </c>
      <c r="F28" s="746" t="s">
        <v>749</v>
      </c>
      <c r="G28" s="335"/>
      <c r="H28" s="334" t="s">
        <v>750</v>
      </c>
    </row>
    <row r="29" spans="1:8" ht="24" x14ac:dyDescent="0.25">
      <c r="A29" s="1">
        <v>24</v>
      </c>
      <c r="B29" s="332" t="s">
        <v>41</v>
      </c>
      <c r="C29" s="506">
        <v>0</v>
      </c>
      <c r="D29" s="746" t="s">
        <v>749</v>
      </c>
      <c r="E29" s="746" t="s">
        <v>749</v>
      </c>
      <c r="F29" s="746" t="s">
        <v>749</v>
      </c>
      <c r="G29" s="335"/>
      <c r="H29" s="335"/>
    </row>
    <row r="30" spans="1:8" ht="24" x14ac:dyDescent="0.25">
      <c r="A30" s="1">
        <v>25</v>
      </c>
      <c r="B30" s="332" t="s">
        <v>42</v>
      </c>
      <c r="C30" s="506">
        <v>42</v>
      </c>
      <c r="D30" s="746" t="s">
        <v>749</v>
      </c>
      <c r="E30" s="746" t="s">
        <v>749</v>
      </c>
      <c r="F30" s="746" t="s">
        <v>749</v>
      </c>
      <c r="G30" s="335"/>
      <c r="H30" s="334" t="s">
        <v>750</v>
      </c>
    </row>
    <row r="31" spans="1:8" x14ac:dyDescent="0.25">
      <c r="A31" s="516" t="s">
        <v>29</v>
      </c>
      <c r="B31" s="516"/>
      <c r="C31" s="338">
        <f>SUM(C6:C30)</f>
        <v>8522</v>
      </c>
      <c r="D31" s="338">
        <f t="shared" ref="D31:F31" si="0">SUM(D6:D30)</f>
        <v>494</v>
      </c>
      <c r="E31" s="338">
        <f t="shared" si="0"/>
        <v>193</v>
      </c>
      <c r="F31" s="338">
        <f t="shared" si="0"/>
        <v>195</v>
      </c>
      <c r="G31" s="338" t="s">
        <v>893</v>
      </c>
      <c r="H31" s="338">
        <v>5.8</v>
      </c>
    </row>
    <row r="32" spans="1:8" x14ac:dyDescent="0.25">
      <c r="A32" s="520" t="s">
        <v>611</v>
      </c>
      <c r="B32" s="520"/>
      <c r="C32" s="520"/>
      <c r="D32" s="520"/>
      <c r="E32" s="520"/>
      <c r="F32" s="520"/>
      <c r="G32" s="520"/>
      <c r="H32" s="520"/>
    </row>
    <row r="33" spans="1:2" x14ac:dyDescent="0.25">
      <c r="A33" s="517" t="s">
        <v>30</v>
      </c>
      <c r="B33" s="517"/>
    </row>
    <row r="34" spans="1:2" x14ac:dyDescent="0.25">
      <c r="A34" s="517" t="s">
        <v>31</v>
      </c>
      <c r="B34" s="517"/>
    </row>
  </sheetData>
  <mergeCells count="5">
    <mergeCell ref="A31:B31"/>
    <mergeCell ref="A33:B33"/>
    <mergeCell ref="A34:B34"/>
    <mergeCell ref="A2:H2"/>
    <mergeCell ref="A32:H32"/>
  </mergeCells>
  <pageMargins left="0.25" right="0.25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view="pageBreakPreview" topLeftCell="A43" zoomScaleNormal="100" zoomScaleSheetLayoutView="100" workbookViewId="0">
      <selection activeCell="J4" sqref="J4"/>
    </sheetView>
  </sheetViews>
  <sheetFormatPr defaultRowHeight="11.25" x14ac:dyDescent="0.25"/>
  <cols>
    <col min="1" max="1" width="3.5703125" style="199" customWidth="1"/>
    <col min="2" max="2" width="21" style="199" customWidth="1"/>
    <col min="3" max="3" width="22.140625" style="199" customWidth="1"/>
    <col min="4" max="4" width="20.140625" style="199" customWidth="1"/>
    <col min="5" max="5" width="19.5703125" style="199" customWidth="1"/>
    <col min="6" max="255" width="9.140625" style="199"/>
    <col min="256" max="256" width="3.5703125" style="199" customWidth="1"/>
    <col min="257" max="260" width="32.85546875" style="199" customWidth="1"/>
    <col min="261" max="511" width="9.140625" style="199"/>
    <col min="512" max="512" width="3.5703125" style="199" customWidth="1"/>
    <col min="513" max="516" width="32.85546875" style="199" customWidth="1"/>
    <col min="517" max="767" width="9.140625" style="199"/>
    <col min="768" max="768" width="3.5703125" style="199" customWidth="1"/>
    <col min="769" max="772" width="32.85546875" style="199" customWidth="1"/>
    <col min="773" max="1023" width="9.140625" style="199"/>
    <col min="1024" max="1024" width="3.5703125" style="199" customWidth="1"/>
    <col min="1025" max="1028" width="32.85546875" style="199" customWidth="1"/>
    <col min="1029" max="1279" width="9.140625" style="199"/>
    <col min="1280" max="1280" width="3.5703125" style="199" customWidth="1"/>
    <col min="1281" max="1284" width="32.85546875" style="199" customWidth="1"/>
    <col min="1285" max="1535" width="9.140625" style="199"/>
    <col min="1536" max="1536" width="3.5703125" style="199" customWidth="1"/>
    <col min="1537" max="1540" width="32.85546875" style="199" customWidth="1"/>
    <col min="1541" max="1791" width="9.140625" style="199"/>
    <col min="1792" max="1792" width="3.5703125" style="199" customWidth="1"/>
    <col min="1793" max="1796" width="32.85546875" style="199" customWidth="1"/>
    <col min="1797" max="2047" width="9.140625" style="199"/>
    <col min="2048" max="2048" width="3.5703125" style="199" customWidth="1"/>
    <col min="2049" max="2052" width="32.85546875" style="199" customWidth="1"/>
    <col min="2053" max="2303" width="9.140625" style="199"/>
    <col min="2304" max="2304" width="3.5703125" style="199" customWidth="1"/>
    <col min="2305" max="2308" width="32.85546875" style="199" customWidth="1"/>
    <col min="2309" max="2559" width="9.140625" style="199"/>
    <col min="2560" max="2560" width="3.5703125" style="199" customWidth="1"/>
    <col min="2561" max="2564" width="32.85546875" style="199" customWidth="1"/>
    <col min="2565" max="2815" width="9.140625" style="199"/>
    <col min="2816" max="2816" width="3.5703125" style="199" customWidth="1"/>
    <col min="2817" max="2820" width="32.85546875" style="199" customWidth="1"/>
    <col min="2821" max="3071" width="9.140625" style="199"/>
    <col min="3072" max="3072" width="3.5703125" style="199" customWidth="1"/>
    <col min="3073" max="3076" width="32.85546875" style="199" customWidth="1"/>
    <col min="3077" max="3327" width="9.140625" style="199"/>
    <col min="3328" max="3328" width="3.5703125" style="199" customWidth="1"/>
    <col min="3329" max="3332" width="32.85546875" style="199" customWidth="1"/>
    <col min="3333" max="3583" width="9.140625" style="199"/>
    <col min="3584" max="3584" width="3.5703125" style="199" customWidth="1"/>
    <col min="3585" max="3588" width="32.85546875" style="199" customWidth="1"/>
    <col min="3589" max="3839" width="9.140625" style="199"/>
    <col min="3840" max="3840" width="3.5703125" style="199" customWidth="1"/>
    <col min="3841" max="3844" width="32.85546875" style="199" customWidth="1"/>
    <col min="3845" max="4095" width="9.140625" style="199"/>
    <col min="4096" max="4096" width="3.5703125" style="199" customWidth="1"/>
    <col min="4097" max="4100" width="32.85546875" style="199" customWidth="1"/>
    <col min="4101" max="4351" width="9.140625" style="199"/>
    <col min="4352" max="4352" width="3.5703125" style="199" customWidth="1"/>
    <col min="4353" max="4356" width="32.85546875" style="199" customWidth="1"/>
    <col min="4357" max="4607" width="9.140625" style="199"/>
    <col min="4608" max="4608" width="3.5703125" style="199" customWidth="1"/>
    <col min="4609" max="4612" width="32.85546875" style="199" customWidth="1"/>
    <col min="4613" max="4863" width="9.140625" style="199"/>
    <col min="4864" max="4864" width="3.5703125" style="199" customWidth="1"/>
    <col min="4865" max="4868" width="32.85546875" style="199" customWidth="1"/>
    <col min="4869" max="5119" width="9.140625" style="199"/>
    <col min="5120" max="5120" width="3.5703125" style="199" customWidth="1"/>
    <col min="5121" max="5124" width="32.85546875" style="199" customWidth="1"/>
    <col min="5125" max="5375" width="9.140625" style="199"/>
    <col min="5376" max="5376" width="3.5703125" style="199" customWidth="1"/>
    <col min="5377" max="5380" width="32.85546875" style="199" customWidth="1"/>
    <col min="5381" max="5631" width="9.140625" style="199"/>
    <col min="5632" max="5632" width="3.5703125" style="199" customWidth="1"/>
    <col min="5633" max="5636" width="32.85546875" style="199" customWidth="1"/>
    <col min="5637" max="5887" width="9.140625" style="199"/>
    <col min="5888" max="5888" width="3.5703125" style="199" customWidth="1"/>
    <col min="5889" max="5892" width="32.85546875" style="199" customWidth="1"/>
    <col min="5893" max="6143" width="9.140625" style="199"/>
    <col min="6144" max="6144" width="3.5703125" style="199" customWidth="1"/>
    <col min="6145" max="6148" width="32.85546875" style="199" customWidth="1"/>
    <col min="6149" max="6399" width="9.140625" style="199"/>
    <col min="6400" max="6400" width="3.5703125" style="199" customWidth="1"/>
    <col min="6401" max="6404" width="32.85546875" style="199" customWidth="1"/>
    <col min="6405" max="6655" width="9.140625" style="199"/>
    <col min="6656" max="6656" width="3.5703125" style="199" customWidth="1"/>
    <col min="6657" max="6660" width="32.85546875" style="199" customWidth="1"/>
    <col min="6661" max="6911" width="9.140625" style="199"/>
    <col min="6912" max="6912" width="3.5703125" style="199" customWidth="1"/>
    <col min="6913" max="6916" width="32.85546875" style="199" customWidth="1"/>
    <col min="6917" max="7167" width="9.140625" style="199"/>
    <col min="7168" max="7168" width="3.5703125" style="199" customWidth="1"/>
    <col min="7169" max="7172" width="32.85546875" style="199" customWidth="1"/>
    <col min="7173" max="7423" width="9.140625" style="199"/>
    <col min="7424" max="7424" width="3.5703125" style="199" customWidth="1"/>
    <col min="7425" max="7428" width="32.85546875" style="199" customWidth="1"/>
    <col min="7429" max="7679" width="9.140625" style="199"/>
    <col min="7680" max="7680" width="3.5703125" style="199" customWidth="1"/>
    <col min="7681" max="7684" width="32.85546875" style="199" customWidth="1"/>
    <col min="7685" max="7935" width="9.140625" style="199"/>
    <col min="7936" max="7936" width="3.5703125" style="199" customWidth="1"/>
    <col min="7937" max="7940" width="32.85546875" style="199" customWidth="1"/>
    <col min="7941" max="8191" width="9.140625" style="199"/>
    <col min="8192" max="8192" width="3.5703125" style="199" customWidth="1"/>
    <col min="8193" max="8196" width="32.85546875" style="199" customWidth="1"/>
    <col min="8197" max="8447" width="9.140625" style="199"/>
    <col min="8448" max="8448" width="3.5703125" style="199" customWidth="1"/>
    <col min="8449" max="8452" width="32.85546875" style="199" customWidth="1"/>
    <col min="8453" max="8703" width="9.140625" style="199"/>
    <col min="8704" max="8704" width="3.5703125" style="199" customWidth="1"/>
    <col min="8705" max="8708" width="32.85546875" style="199" customWidth="1"/>
    <col min="8709" max="8959" width="9.140625" style="199"/>
    <col min="8960" max="8960" width="3.5703125" style="199" customWidth="1"/>
    <col min="8961" max="8964" width="32.85546875" style="199" customWidth="1"/>
    <col min="8965" max="9215" width="9.140625" style="199"/>
    <col min="9216" max="9216" width="3.5703125" style="199" customWidth="1"/>
    <col min="9217" max="9220" width="32.85546875" style="199" customWidth="1"/>
    <col min="9221" max="9471" width="9.140625" style="199"/>
    <col min="9472" max="9472" width="3.5703125" style="199" customWidth="1"/>
    <col min="9473" max="9476" width="32.85546875" style="199" customWidth="1"/>
    <col min="9477" max="9727" width="9.140625" style="199"/>
    <col min="9728" max="9728" width="3.5703125" style="199" customWidth="1"/>
    <col min="9729" max="9732" width="32.85546875" style="199" customWidth="1"/>
    <col min="9733" max="9983" width="9.140625" style="199"/>
    <col min="9984" max="9984" width="3.5703125" style="199" customWidth="1"/>
    <col min="9985" max="9988" width="32.85546875" style="199" customWidth="1"/>
    <col min="9989" max="10239" width="9.140625" style="199"/>
    <col min="10240" max="10240" width="3.5703125" style="199" customWidth="1"/>
    <col min="10241" max="10244" width="32.85546875" style="199" customWidth="1"/>
    <col min="10245" max="10495" width="9.140625" style="199"/>
    <col min="10496" max="10496" width="3.5703125" style="199" customWidth="1"/>
    <col min="10497" max="10500" width="32.85546875" style="199" customWidth="1"/>
    <col min="10501" max="10751" width="9.140625" style="199"/>
    <col min="10752" max="10752" width="3.5703125" style="199" customWidth="1"/>
    <col min="10753" max="10756" width="32.85546875" style="199" customWidth="1"/>
    <col min="10757" max="11007" width="9.140625" style="199"/>
    <col min="11008" max="11008" width="3.5703125" style="199" customWidth="1"/>
    <col min="11009" max="11012" width="32.85546875" style="199" customWidth="1"/>
    <col min="11013" max="11263" width="9.140625" style="199"/>
    <col min="11264" max="11264" width="3.5703125" style="199" customWidth="1"/>
    <col min="11265" max="11268" width="32.85546875" style="199" customWidth="1"/>
    <col min="11269" max="11519" width="9.140625" style="199"/>
    <col min="11520" max="11520" width="3.5703125" style="199" customWidth="1"/>
    <col min="11521" max="11524" width="32.85546875" style="199" customWidth="1"/>
    <col min="11525" max="11775" width="9.140625" style="199"/>
    <col min="11776" max="11776" width="3.5703125" style="199" customWidth="1"/>
    <col min="11777" max="11780" width="32.85546875" style="199" customWidth="1"/>
    <col min="11781" max="12031" width="9.140625" style="199"/>
    <col min="12032" max="12032" width="3.5703125" style="199" customWidth="1"/>
    <col min="12033" max="12036" width="32.85546875" style="199" customWidth="1"/>
    <col min="12037" max="12287" width="9.140625" style="199"/>
    <col min="12288" max="12288" width="3.5703125" style="199" customWidth="1"/>
    <col min="12289" max="12292" width="32.85546875" style="199" customWidth="1"/>
    <col min="12293" max="12543" width="9.140625" style="199"/>
    <col min="12544" max="12544" width="3.5703125" style="199" customWidth="1"/>
    <col min="12545" max="12548" width="32.85546875" style="199" customWidth="1"/>
    <col min="12549" max="12799" width="9.140625" style="199"/>
    <col min="12800" max="12800" width="3.5703125" style="199" customWidth="1"/>
    <col min="12801" max="12804" width="32.85546875" style="199" customWidth="1"/>
    <col min="12805" max="13055" width="9.140625" style="199"/>
    <col min="13056" max="13056" width="3.5703125" style="199" customWidth="1"/>
    <col min="13057" max="13060" width="32.85546875" style="199" customWidth="1"/>
    <col min="13061" max="13311" width="9.140625" style="199"/>
    <col min="13312" max="13312" width="3.5703125" style="199" customWidth="1"/>
    <col min="13313" max="13316" width="32.85546875" style="199" customWidth="1"/>
    <col min="13317" max="13567" width="9.140625" style="199"/>
    <col min="13568" max="13568" width="3.5703125" style="199" customWidth="1"/>
    <col min="13569" max="13572" width="32.85546875" style="199" customWidth="1"/>
    <col min="13573" max="13823" width="9.140625" style="199"/>
    <col min="13824" max="13824" width="3.5703125" style="199" customWidth="1"/>
    <col min="13825" max="13828" width="32.85546875" style="199" customWidth="1"/>
    <col min="13829" max="14079" width="9.140625" style="199"/>
    <col min="14080" max="14080" width="3.5703125" style="199" customWidth="1"/>
    <col min="14081" max="14084" width="32.85546875" style="199" customWidth="1"/>
    <col min="14085" max="14335" width="9.140625" style="199"/>
    <col min="14336" max="14336" width="3.5703125" style="199" customWidth="1"/>
    <col min="14337" max="14340" width="32.85546875" style="199" customWidth="1"/>
    <col min="14341" max="14591" width="9.140625" style="199"/>
    <col min="14592" max="14592" width="3.5703125" style="199" customWidth="1"/>
    <col min="14593" max="14596" width="32.85546875" style="199" customWidth="1"/>
    <col min="14597" max="14847" width="9.140625" style="199"/>
    <col min="14848" max="14848" width="3.5703125" style="199" customWidth="1"/>
    <col min="14849" max="14852" width="32.85546875" style="199" customWidth="1"/>
    <col min="14853" max="15103" width="9.140625" style="199"/>
    <col min="15104" max="15104" width="3.5703125" style="199" customWidth="1"/>
    <col min="15105" max="15108" width="32.85546875" style="199" customWidth="1"/>
    <col min="15109" max="15359" width="9.140625" style="199"/>
    <col min="15360" max="15360" width="3.5703125" style="199" customWidth="1"/>
    <col min="15361" max="15364" width="32.85546875" style="199" customWidth="1"/>
    <col min="15365" max="15615" width="9.140625" style="199"/>
    <col min="15616" max="15616" width="3.5703125" style="199" customWidth="1"/>
    <col min="15617" max="15620" width="32.85546875" style="199" customWidth="1"/>
    <col min="15621" max="15871" width="9.140625" style="199"/>
    <col min="15872" max="15872" width="3.5703125" style="199" customWidth="1"/>
    <col min="15873" max="15876" width="32.85546875" style="199" customWidth="1"/>
    <col min="15877" max="16127" width="9.140625" style="199"/>
    <col min="16128" max="16128" width="3.5703125" style="199" customWidth="1"/>
    <col min="16129" max="16132" width="32.85546875" style="199" customWidth="1"/>
    <col min="16133" max="16384" width="9.140625" style="199"/>
  </cols>
  <sheetData>
    <row r="1" spans="1:5" s="198" customFormat="1" ht="15" customHeight="1" x14ac:dyDescent="0.25">
      <c r="A1" s="549" t="s">
        <v>2191</v>
      </c>
      <c r="B1" s="598"/>
      <c r="C1" s="598"/>
      <c r="D1" s="598"/>
      <c r="E1" s="598"/>
    </row>
    <row r="2" spans="1:5" ht="14.25" customHeight="1" thickBot="1" x14ac:dyDescent="0.3">
      <c r="B2" s="200"/>
      <c r="C2" s="200"/>
      <c r="D2" s="200"/>
      <c r="E2" s="192" t="s">
        <v>593</v>
      </c>
    </row>
    <row r="3" spans="1:5" ht="20.100000000000001" customHeight="1" x14ac:dyDescent="0.25">
      <c r="A3" s="599" t="s">
        <v>191</v>
      </c>
      <c r="B3" s="601" t="s">
        <v>595</v>
      </c>
      <c r="C3" s="603" t="s">
        <v>596</v>
      </c>
      <c r="D3" s="603" t="s">
        <v>597</v>
      </c>
      <c r="E3" s="605" t="s">
        <v>598</v>
      </c>
    </row>
    <row r="4" spans="1:5" ht="44.85" customHeight="1" thickBot="1" x14ac:dyDescent="0.3">
      <c r="A4" s="600"/>
      <c r="B4" s="602"/>
      <c r="C4" s="604"/>
      <c r="D4" s="604"/>
      <c r="E4" s="606"/>
    </row>
    <row r="5" spans="1:5" ht="10.35" customHeight="1" thickTop="1" thickBot="1" x14ac:dyDescent="0.3">
      <c r="A5" s="193">
        <v>0</v>
      </c>
      <c r="B5" s="194">
        <v>1</v>
      </c>
      <c r="C5" s="195">
        <v>2</v>
      </c>
      <c r="D5" s="195">
        <v>3</v>
      </c>
      <c r="E5" s="196">
        <v>4</v>
      </c>
    </row>
    <row r="6" spans="1:5" ht="13.15" customHeight="1" thickTop="1" x14ac:dyDescent="0.25">
      <c r="A6" s="607" t="s">
        <v>409</v>
      </c>
      <c r="B6" s="608"/>
      <c r="C6" s="608"/>
      <c r="D6" s="608"/>
      <c r="E6" s="609"/>
    </row>
    <row r="7" spans="1:5" x14ac:dyDescent="0.25">
      <c r="A7" s="586">
        <v>1</v>
      </c>
      <c r="B7" s="216" t="s">
        <v>599</v>
      </c>
      <c r="C7" s="217"/>
      <c r="D7" s="218"/>
      <c r="E7" s="219"/>
    </row>
    <row r="8" spans="1:5" x14ac:dyDescent="0.25">
      <c r="A8" s="587"/>
      <c r="B8" s="207" t="s">
        <v>600</v>
      </c>
      <c r="C8" s="208"/>
      <c r="D8" s="209"/>
      <c r="E8" s="220"/>
    </row>
    <row r="9" spans="1:5" x14ac:dyDescent="0.25">
      <c r="A9" s="587"/>
      <c r="B9" s="207" t="s">
        <v>601</v>
      </c>
      <c r="C9" s="208"/>
      <c r="D9" s="209"/>
      <c r="E9" s="220"/>
    </row>
    <row r="10" spans="1:5" x14ac:dyDescent="0.25">
      <c r="A10" s="587"/>
      <c r="B10" s="207" t="s">
        <v>602</v>
      </c>
      <c r="C10" s="208"/>
      <c r="D10" s="209"/>
      <c r="E10" s="220"/>
    </row>
    <row r="11" spans="1:5" x14ac:dyDescent="0.25">
      <c r="A11" s="587"/>
      <c r="B11" s="210" t="s">
        <v>603</v>
      </c>
      <c r="C11" s="225"/>
      <c r="D11" s="226"/>
      <c r="E11" s="206"/>
    </row>
    <row r="12" spans="1:5" x14ac:dyDescent="0.25">
      <c r="A12" s="588"/>
      <c r="B12" s="227" t="s">
        <v>604</v>
      </c>
      <c r="C12" s="214">
        <f>C7+C8+C9+C10+C11</f>
        <v>0</v>
      </c>
      <c r="D12" s="214">
        <f>D7+D8+D9+D10+D11</f>
        <v>0</v>
      </c>
      <c r="E12" s="215" t="e">
        <f t="shared" ref="E12" si="0">D12/C12*100</f>
        <v>#DIV/0!</v>
      </c>
    </row>
    <row r="13" spans="1:5" ht="12" x14ac:dyDescent="0.25">
      <c r="A13" s="589" t="s">
        <v>391</v>
      </c>
      <c r="B13" s="590"/>
      <c r="C13" s="590"/>
      <c r="D13" s="590"/>
      <c r="E13" s="591"/>
    </row>
    <row r="14" spans="1:5" x14ac:dyDescent="0.25">
      <c r="A14" s="586">
        <v>2</v>
      </c>
      <c r="B14" s="216" t="s">
        <v>599</v>
      </c>
      <c r="C14" s="217">
        <v>2725</v>
      </c>
      <c r="D14" s="218">
        <v>0</v>
      </c>
      <c r="E14" s="220">
        <f t="shared" ref="E14:E19" si="1">D14/C14*100</f>
        <v>0</v>
      </c>
    </row>
    <row r="15" spans="1:5" ht="12" x14ac:dyDescent="0.25">
      <c r="A15" s="587"/>
      <c r="B15" s="202" t="s">
        <v>600</v>
      </c>
      <c r="C15" s="396">
        <v>773</v>
      </c>
      <c r="D15" s="397">
        <v>0</v>
      </c>
      <c r="E15" s="398">
        <f t="shared" si="1"/>
        <v>0</v>
      </c>
    </row>
    <row r="16" spans="1:5" ht="12" x14ac:dyDescent="0.25">
      <c r="A16" s="587"/>
      <c r="B16" s="207" t="s">
        <v>601</v>
      </c>
      <c r="C16" s="396">
        <v>285</v>
      </c>
      <c r="D16" s="396">
        <v>4</v>
      </c>
      <c r="E16" s="398">
        <f t="shared" si="1"/>
        <v>1.4035087719298245</v>
      </c>
    </row>
    <row r="17" spans="1:5" ht="12" x14ac:dyDescent="0.25">
      <c r="A17" s="587"/>
      <c r="B17" s="207" t="s">
        <v>602</v>
      </c>
      <c r="C17" s="396">
        <v>164</v>
      </c>
      <c r="D17" s="397">
        <v>3</v>
      </c>
      <c r="E17" s="398">
        <f t="shared" si="1"/>
        <v>1.8292682926829267</v>
      </c>
    </row>
    <row r="18" spans="1:5" ht="12" x14ac:dyDescent="0.25">
      <c r="A18" s="587"/>
      <c r="B18" s="210" t="s">
        <v>603</v>
      </c>
      <c r="C18" s="399">
        <v>44</v>
      </c>
      <c r="D18" s="400">
        <v>0</v>
      </c>
      <c r="E18" s="401">
        <f t="shared" si="1"/>
        <v>0</v>
      </c>
    </row>
    <row r="19" spans="1:5" ht="12" x14ac:dyDescent="0.25">
      <c r="A19" s="588"/>
      <c r="B19" s="227" t="s">
        <v>604</v>
      </c>
      <c r="C19" s="411">
        <f>C14+C15+C16+C17+C18</f>
        <v>3991</v>
      </c>
      <c r="D19" s="411">
        <f>D14+D15+D16+D17+D18</f>
        <v>7</v>
      </c>
      <c r="E19" s="412">
        <f t="shared" si="1"/>
        <v>0.17539463793535454</v>
      </c>
    </row>
    <row r="20" spans="1:5" x14ac:dyDescent="0.25">
      <c r="A20" s="610" t="s">
        <v>393</v>
      </c>
      <c r="B20" s="611"/>
      <c r="C20" s="611"/>
      <c r="D20" s="611"/>
      <c r="E20" s="612"/>
    </row>
    <row r="21" spans="1:5" x14ac:dyDescent="0.25">
      <c r="A21" s="587">
        <v>3</v>
      </c>
      <c r="B21" s="202" t="s">
        <v>599</v>
      </c>
      <c r="C21" s="203"/>
      <c r="D21" s="204"/>
      <c r="E21" s="205"/>
    </row>
    <row r="22" spans="1:5" x14ac:dyDescent="0.25">
      <c r="A22" s="587"/>
      <c r="B22" s="202" t="s">
        <v>600</v>
      </c>
      <c r="C22" s="203"/>
      <c r="D22" s="204"/>
      <c r="E22" s="206"/>
    </row>
    <row r="23" spans="1:5" ht="12" x14ac:dyDescent="0.25">
      <c r="A23" s="587"/>
      <c r="B23" s="207" t="s">
        <v>601</v>
      </c>
      <c r="C23" s="404"/>
      <c r="D23" s="405"/>
      <c r="E23" s="401"/>
    </row>
    <row r="24" spans="1:5" ht="12" x14ac:dyDescent="0.25">
      <c r="A24" s="587"/>
      <c r="B24" s="207" t="s">
        <v>602</v>
      </c>
      <c r="C24" s="396"/>
      <c r="D24" s="397"/>
      <c r="E24" s="401"/>
    </row>
    <row r="25" spans="1:5" ht="12" x14ac:dyDescent="0.25">
      <c r="A25" s="587"/>
      <c r="B25" s="210" t="s">
        <v>603</v>
      </c>
      <c r="C25" s="409">
        <v>1599</v>
      </c>
      <c r="D25" s="410">
        <v>6</v>
      </c>
      <c r="E25" s="401">
        <f>D25/C25*100</f>
        <v>0.37523452157598497</v>
      </c>
    </row>
    <row r="26" spans="1:5" ht="12" x14ac:dyDescent="0.25">
      <c r="A26" s="588"/>
      <c r="B26" s="213" t="s">
        <v>604</v>
      </c>
      <c r="C26" s="411">
        <f>C21+C22+C23+C24+C25</f>
        <v>1599</v>
      </c>
      <c r="D26" s="411">
        <f>D21+D22+D23+D24+D25</f>
        <v>6</v>
      </c>
      <c r="E26" s="412">
        <f>D26/C26*100</f>
        <v>0.37523452157598497</v>
      </c>
    </row>
    <row r="27" spans="1:5" s="201" customFormat="1" ht="12" x14ac:dyDescent="0.25">
      <c r="A27" s="583" t="s">
        <v>394</v>
      </c>
      <c r="B27" s="584"/>
      <c r="C27" s="584"/>
      <c r="D27" s="584"/>
      <c r="E27" s="585"/>
    </row>
    <row r="28" spans="1:5" s="201" customFormat="1" ht="12" x14ac:dyDescent="0.25">
      <c r="A28" s="586">
        <v>4</v>
      </c>
      <c r="B28" s="216" t="s">
        <v>599</v>
      </c>
      <c r="C28" s="406">
        <v>146</v>
      </c>
      <c r="D28" s="407">
        <v>8</v>
      </c>
      <c r="E28" s="408">
        <f t="shared" ref="E28:E33" si="2">D28/C28*100</f>
        <v>5.4794520547945202</v>
      </c>
    </row>
    <row r="29" spans="1:5" s="201" customFormat="1" ht="12" x14ac:dyDescent="0.25">
      <c r="A29" s="587"/>
      <c r="B29" s="202" t="s">
        <v>600</v>
      </c>
      <c r="C29" s="404">
        <v>527</v>
      </c>
      <c r="D29" s="405">
        <v>6</v>
      </c>
      <c r="E29" s="398">
        <f t="shared" si="2"/>
        <v>1.1385199240986716</v>
      </c>
    </row>
    <row r="30" spans="1:5" s="201" customFormat="1" ht="12" x14ac:dyDescent="0.25">
      <c r="A30" s="587"/>
      <c r="B30" s="207" t="s">
        <v>601</v>
      </c>
      <c r="C30" s="404">
        <v>42</v>
      </c>
      <c r="D30" s="405">
        <v>5</v>
      </c>
      <c r="E30" s="398">
        <f t="shared" si="2"/>
        <v>11.904761904761903</v>
      </c>
    </row>
    <row r="31" spans="1:5" s="201" customFormat="1" ht="12" x14ac:dyDescent="0.25">
      <c r="A31" s="587"/>
      <c r="B31" s="207" t="s">
        <v>602</v>
      </c>
      <c r="C31" s="396">
        <v>8</v>
      </c>
      <c r="D31" s="397">
        <v>3</v>
      </c>
      <c r="E31" s="398">
        <f t="shared" si="2"/>
        <v>37.5</v>
      </c>
    </row>
    <row r="32" spans="1:5" s="201" customFormat="1" ht="12" x14ac:dyDescent="0.25">
      <c r="A32" s="587"/>
      <c r="B32" s="210" t="s">
        <v>603</v>
      </c>
      <c r="C32" s="409">
        <v>4</v>
      </c>
      <c r="D32" s="410">
        <v>2</v>
      </c>
      <c r="E32" s="401">
        <f t="shared" si="2"/>
        <v>50</v>
      </c>
    </row>
    <row r="33" spans="1:7" s="201" customFormat="1" ht="12" x14ac:dyDescent="0.25">
      <c r="A33" s="588"/>
      <c r="B33" s="213" t="s">
        <v>604</v>
      </c>
      <c r="C33" s="411">
        <f>C28+C29+C30+C31+C32</f>
        <v>727</v>
      </c>
      <c r="D33" s="411">
        <f>D28+D29+D30+D31+D32</f>
        <v>24</v>
      </c>
      <c r="E33" s="412">
        <f t="shared" si="2"/>
        <v>3.3012379642365883</v>
      </c>
    </row>
    <row r="34" spans="1:7" s="201" customFormat="1" ht="12" x14ac:dyDescent="0.25">
      <c r="A34" s="589" t="s">
        <v>605</v>
      </c>
      <c r="B34" s="590"/>
      <c r="C34" s="590"/>
      <c r="D34" s="590"/>
      <c r="E34" s="591"/>
    </row>
    <row r="35" spans="1:7" s="201" customFormat="1" x14ac:dyDescent="0.25">
      <c r="A35" s="587">
        <v>5</v>
      </c>
      <c r="B35" s="202" t="s">
        <v>599</v>
      </c>
      <c r="C35" s="203"/>
      <c r="D35" s="204"/>
      <c r="E35" s="221"/>
    </row>
    <row r="36" spans="1:7" s="201" customFormat="1" x14ac:dyDescent="0.25">
      <c r="A36" s="587"/>
      <c r="B36" s="202" t="s">
        <v>600</v>
      </c>
      <c r="C36" s="203"/>
      <c r="D36" s="204"/>
      <c r="E36" s="220"/>
    </row>
    <row r="37" spans="1:7" s="201" customFormat="1" x14ac:dyDescent="0.25">
      <c r="A37" s="587"/>
      <c r="B37" s="207" t="s">
        <v>601</v>
      </c>
      <c r="C37" s="203"/>
      <c r="D37" s="204"/>
      <c r="E37" s="220"/>
    </row>
    <row r="38" spans="1:7" s="201" customFormat="1" x14ac:dyDescent="0.25">
      <c r="A38" s="587"/>
      <c r="B38" s="207" t="s">
        <v>602</v>
      </c>
      <c r="C38" s="208"/>
      <c r="D38" s="209"/>
      <c r="E38" s="220"/>
    </row>
    <row r="39" spans="1:7" s="201" customFormat="1" x14ac:dyDescent="0.25">
      <c r="A39" s="587"/>
      <c r="B39" s="210" t="s">
        <v>603</v>
      </c>
      <c r="C39" s="211"/>
      <c r="D39" s="212"/>
      <c r="E39" s="220"/>
    </row>
    <row r="40" spans="1:7" s="201" customFormat="1" ht="12" thickBot="1" x14ac:dyDescent="0.3">
      <c r="A40" s="588"/>
      <c r="B40" s="213" t="s">
        <v>604</v>
      </c>
      <c r="C40" s="214">
        <f>C35+C36+C37+C38+C39</f>
        <v>0</v>
      </c>
      <c r="D40" s="214">
        <f>D35+D36+D37+D38+D39</f>
        <v>0</v>
      </c>
      <c r="E40" s="215" t="e">
        <f t="shared" ref="E40" si="3">D40/C40*100</f>
        <v>#DIV/0!</v>
      </c>
    </row>
    <row r="41" spans="1:7" s="201" customFormat="1" ht="12.75" thickTop="1" x14ac:dyDescent="0.25">
      <c r="A41" s="592" t="s">
        <v>414</v>
      </c>
      <c r="B41" s="593"/>
      <c r="C41" s="593"/>
      <c r="D41" s="593"/>
      <c r="E41" s="594"/>
    </row>
    <row r="42" spans="1:7" s="201" customFormat="1" x14ac:dyDescent="0.25">
      <c r="A42" s="587">
        <v>6</v>
      </c>
      <c r="B42" s="202" t="s">
        <v>599</v>
      </c>
      <c r="C42" s="203"/>
      <c r="D42" s="204"/>
      <c r="E42" s="205"/>
    </row>
    <row r="43" spans="1:7" s="201" customFormat="1" x14ac:dyDescent="0.25">
      <c r="A43" s="587"/>
      <c r="B43" s="202" t="s">
        <v>600</v>
      </c>
      <c r="C43" s="203"/>
      <c r="D43" s="204"/>
      <c r="E43" s="206"/>
    </row>
    <row r="44" spans="1:7" s="201" customFormat="1" x14ac:dyDescent="0.25">
      <c r="A44" s="587"/>
      <c r="B44" s="207" t="s">
        <v>601</v>
      </c>
      <c r="C44" s="203"/>
      <c r="D44" s="204"/>
      <c r="E44" s="206"/>
    </row>
    <row r="45" spans="1:7" s="201" customFormat="1" ht="12" x14ac:dyDescent="0.25">
      <c r="A45" s="587"/>
      <c r="B45" s="207" t="s">
        <v>602</v>
      </c>
      <c r="C45" s="208"/>
      <c r="D45" s="209"/>
      <c r="E45" s="206"/>
      <c r="G45" s="415"/>
    </row>
    <row r="46" spans="1:7" s="201" customFormat="1" ht="12" x14ac:dyDescent="0.25">
      <c r="A46" s="587"/>
      <c r="B46" s="210" t="s">
        <v>603</v>
      </c>
      <c r="C46" s="404">
        <v>4097</v>
      </c>
      <c r="D46" s="405">
        <v>8</v>
      </c>
      <c r="E46" s="401">
        <f>D46/C46*100</f>
        <v>0.19526482792287039</v>
      </c>
    </row>
    <row r="47" spans="1:7" s="201" customFormat="1" ht="12" x14ac:dyDescent="0.25">
      <c r="A47" s="588"/>
      <c r="B47" s="213" t="s">
        <v>604</v>
      </c>
      <c r="C47" s="411">
        <f>C42+C43+C44+C45+C46</f>
        <v>4097</v>
      </c>
      <c r="D47" s="411">
        <f>D42+D43+D44+D45+D46</f>
        <v>8</v>
      </c>
      <c r="E47" s="412">
        <f>D47/C47*100</f>
        <v>0.19526482792287039</v>
      </c>
    </row>
    <row r="48" spans="1:7" s="201" customFormat="1" x14ac:dyDescent="0.25">
      <c r="A48" s="413"/>
      <c r="B48" s="414"/>
      <c r="C48" s="595" t="s">
        <v>607</v>
      </c>
      <c r="D48" s="596"/>
      <c r="E48" s="596"/>
      <c r="F48" s="596"/>
      <c r="G48" s="597"/>
    </row>
    <row r="49" spans="1:5" s="201" customFormat="1" x14ac:dyDescent="0.25">
      <c r="A49" s="587">
        <v>7</v>
      </c>
      <c r="B49" s="202" t="s">
        <v>599</v>
      </c>
      <c r="C49" s="203"/>
      <c r="D49" s="204"/>
      <c r="E49" s="205"/>
    </row>
    <row r="50" spans="1:5" s="201" customFormat="1" x14ac:dyDescent="0.25">
      <c r="A50" s="587"/>
      <c r="B50" s="202" t="s">
        <v>600</v>
      </c>
      <c r="C50" s="203"/>
      <c r="D50" s="204"/>
      <c r="E50" s="206"/>
    </row>
    <row r="51" spans="1:5" s="201" customFormat="1" x14ac:dyDescent="0.25">
      <c r="A51" s="587"/>
      <c r="B51" s="207" t="s">
        <v>601</v>
      </c>
      <c r="C51" s="203"/>
      <c r="D51" s="204"/>
      <c r="E51" s="206"/>
    </row>
    <row r="52" spans="1:5" s="201" customFormat="1" x14ac:dyDescent="0.25">
      <c r="A52" s="587"/>
      <c r="B52" s="207" t="s">
        <v>602</v>
      </c>
      <c r="C52" s="208"/>
      <c r="D52" s="209"/>
      <c r="E52" s="206"/>
    </row>
    <row r="53" spans="1:5" s="201" customFormat="1" ht="12" x14ac:dyDescent="0.25">
      <c r="A53" s="587"/>
      <c r="B53" s="210" t="s">
        <v>603</v>
      </c>
      <c r="C53" s="409">
        <v>5320</v>
      </c>
      <c r="D53" s="410">
        <v>11</v>
      </c>
      <c r="E53" s="401">
        <f>D53/C53*100</f>
        <v>0.20676691729323307</v>
      </c>
    </row>
    <row r="54" spans="1:5" ht="15" customHeight="1" x14ac:dyDescent="0.25">
      <c r="A54" s="588"/>
      <c r="B54" s="213" t="s">
        <v>604</v>
      </c>
      <c r="C54" s="411">
        <f>C49+C50+C51+C52+C53</f>
        <v>5320</v>
      </c>
      <c r="D54" s="411">
        <f>D49+D50+D51+D52+D53</f>
        <v>11</v>
      </c>
      <c r="E54" s="412">
        <f>D54/C54*100</f>
        <v>0.20676691729323307</v>
      </c>
    </row>
    <row r="55" spans="1:5" s="149" customFormat="1" ht="17.45" customHeight="1" x14ac:dyDescent="0.2">
      <c r="A55" s="582" t="s">
        <v>30</v>
      </c>
      <c r="B55" s="582"/>
    </row>
    <row r="56" spans="1:5" s="149" customFormat="1" ht="17.850000000000001" customHeight="1" x14ac:dyDescent="0.2">
      <c r="A56" s="582" t="s">
        <v>31</v>
      </c>
      <c r="B56" s="582"/>
    </row>
    <row r="57" spans="1:5" ht="15" customHeight="1" x14ac:dyDescent="0.25"/>
    <row r="58" spans="1:5" ht="15" customHeight="1" x14ac:dyDescent="0.25"/>
    <row r="59" spans="1:5" ht="15" customHeight="1" x14ac:dyDescent="0.25"/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/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</sheetData>
  <autoFilter ref="B1:B187"/>
  <mergeCells count="22">
    <mergeCell ref="A21:A26"/>
    <mergeCell ref="A1:E1"/>
    <mergeCell ref="A3:A4"/>
    <mergeCell ref="B3:B4"/>
    <mergeCell ref="C3:C4"/>
    <mergeCell ref="D3:D4"/>
    <mergeCell ref="E3:E4"/>
    <mergeCell ref="A6:E6"/>
    <mergeCell ref="A7:A12"/>
    <mergeCell ref="A13:E13"/>
    <mergeCell ref="A14:A19"/>
    <mergeCell ref="A20:E20"/>
    <mergeCell ref="A55:B55"/>
    <mergeCell ref="A56:B56"/>
    <mergeCell ref="A27:E27"/>
    <mergeCell ref="A28:A33"/>
    <mergeCell ref="A34:E34"/>
    <mergeCell ref="A35:A40"/>
    <mergeCell ref="A41:E41"/>
    <mergeCell ref="A42:A47"/>
    <mergeCell ref="A49:A54"/>
    <mergeCell ref="C48:G4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33" workbookViewId="0">
      <selection activeCell="H3" sqref="H3"/>
    </sheetView>
  </sheetViews>
  <sheetFormatPr defaultRowHeight="11.25" x14ac:dyDescent="0.25"/>
  <cols>
    <col min="1" max="1" width="3.5703125" style="199" customWidth="1"/>
    <col min="2" max="2" width="18.42578125" style="199" customWidth="1"/>
    <col min="3" max="3" width="18.85546875" style="199" customWidth="1"/>
    <col min="4" max="4" width="19.85546875" style="199" customWidth="1"/>
    <col min="5" max="5" width="21.28515625" style="199" customWidth="1"/>
    <col min="6" max="256" width="9.140625" style="199"/>
    <col min="257" max="257" width="3.5703125" style="199" customWidth="1"/>
    <col min="258" max="261" width="33" style="199" customWidth="1"/>
    <col min="262" max="512" width="9.140625" style="199"/>
    <col min="513" max="513" width="3.5703125" style="199" customWidth="1"/>
    <col min="514" max="517" width="33" style="199" customWidth="1"/>
    <col min="518" max="768" width="9.140625" style="199"/>
    <col min="769" max="769" width="3.5703125" style="199" customWidth="1"/>
    <col min="770" max="773" width="33" style="199" customWidth="1"/>
    <col min="774" max="1024" width="9.140625" style="199"/>
    <col min="1025" max="1025" width="3.5703125" style="199" customWidth="1"/>
    <col min="1026" max="1029" width="33" style="199" customWidth="1"/>
    <col min="1030" max="1280" width="9.140625" style="199"/>
    <col min="1281" max="1281" width="3.5703125" style="199" customWidth="1"/>
    <col min="1282" max="1285" width="33" style="199" customWidth="1"/>
    <col min="1286" max="1536" width="9.140625" style="199"/>
    <col min="1537" max="1537" width="3.5703125" style="199" customWidth="1"/>
    <col min="1538" max="1541" width="33" style="199" customWidth="1"/>
    <col min="1542" max="1792" width="9.140625" style="199"/>
    <col min="1793" max="1793" width="3.5703125" style="199" customWidth="1"/>
    <col min="1794" max="1797" width="33" style="199" customWidth="1"/>
    <col min="1798" max="2048" width="9.140625" style="199"/>
    <col min="2049" max="2049" width="3.5703125" style="199" customWidth="1"/>
    <col min="2050" max="2053" width="33" style="199" customWidth="1"/>
    <col min="2054" max="2304" width="9.140625" style="199"/>
    <col min="2305" max="2305" width="3.5703125" style="199" customWidth="1"/>
    <col min="2306" max="2309" width="33" style="199" customWidth="1"/>
    <col min="2310" max="2560" width="9.140625" style="199"/>
    <col min="2561" max="2561" width="3.5703125" style="199" customWidth="1"/>
    <col min="2562" max="2565" width="33" style="199" customWidth="1"/>
    <col min="2566" max="2816" width="9.140625" style="199"/>
    <col min="2817" max="2817" width="3.5703125" style="199" customWidth="1"/>
    <col min="2818" max="2821" width="33" style="199" customWidth="1"/>
    <col min="2822" max="3072" width="9.140625" style="199"/>
    <col min="3073" max="3073" width="3.5703125" style="199" customWidth="1"/>
    <col min="3074" max="3077" width="33" style="199" customWidth="1"/>
    <col min="3078" max="3328" width="9.140625" style="199"/>
    <col min="3329" max="3329" width="3.5703125" style="199" customWidth="1"/>
    <col min="3330" max="3333" width="33" style="199" customWidth="1"/>
    <col min="3334" max="3584" width="9.140625" style="199"/>
    <col min="3585" max="3585" width="3.5703125" style="199" customWidth="1"/>
    <col min="3586" max="3589" width="33" style="199" customWidth="1"/>
    <col min="3590" max="3840" width="9.140625" style="199"/>
    <col min="3841" max="3841" width="3.5703125" style="199" customWidth="1"/>
    <col min="3842" max="3845" width="33" style="199" customWidth="1"/>
    <col min="3846" max="4096" width="9.140625" style="199"/>
    <col min="4097" max="4097" width="3.5703125" style="199" customWidth="1"/>
    <col min="4098" max="4101" width="33" style="199" customWidth="1"/>
    <col min="4102" max="4352" width="9.140625" style="199"/>
    <col min="4353" max="4353" width="3.5703125" style="199" customWidth="1"/>
    <col min="4354" max="4357" width="33" style="199" customWidth="1"/>
    <col min="4358" max="4608" width="9.140625" style="199"/>
    <col min="4609" max="4609" width="3.5703125" style="199" customWidth="1"/>
    <col min="4610" max="4613" width="33" style="199" customWidth="1"/>
    <col min="4614" max="4864" width="9.140625" style="199"/>
    <col min="4865" max="4865" width="3.5703125" style="199" customWidth="1"/>
    <col min="4866" max="4869" width="33" style="199" customWidth="1"/>
    <col min="4870" max="5120" width="9.140625" style="199"/>
    <col min="5121" max="5121" width="3.5703125" style="199" customWidth="1"/>
    <col min="5122" max="5125" width="33" style="199" customWidth="1"/>
    <col min="5126" max="5376" width="9.140625" style="199"/>
    <col min="5377" max="5377" width="3.5703125" style="199" customWidth="1"/>
    <col min="5378" max="5381" width="33" style="199" customWidth="1"/>
    <col min="5382" max="5632" width="9.140625" style="199"/>
    <col min="5633" max="5633" width="3.5703125" style="199" customWidth="1"/>
    <col min="5634" max="5637" width="33" style="199" customWidth="1"/>
    <col min="5638" max="5888" width="9.140625" style="199"/>
    <col min="5889" max="5889" width="3.5703125" style="199" customWidth="1"/>
    <col min="5890" max="5893" width="33" style="199" customWidth="1"/>
    <col min="5894" max="6144" width="9.140625" style="199"/>
    <col min="6145" max="6145" width="3.5703125" style="199" customWidth="1"/>
    <col min="6146" max="6149" width="33" style="199" customWidth="1"/>
    <col min="6150" max="6400" width="9.140625" style="199"/>
    <col min="6401" max="6401" width="3.5703125" style="199" customWidth="1"/>
    <col min="6402" max="6405" width="33" style="199" customWidth="1"/>
    <col min="6406" max="6656" width="9.140625" style="199"/>
    <col min="6657" max="6657" width="3.5703125" style="199" customWidth="1"/>
    <col min="6658" max="6661" width="33" style="199" customWidth="1"/>
    <col min="6662" max="6912" width="9.140625" style="199"/>
    <col min="6913" max="6913" width="3.5703125" style="199" customWidth="1"/>
    <col min="6914" max="6917" width="33" style="199" customWidth="1"/>
    <col min="6918" max="7168" width="9.140625" style="199"/>
    <col min="7169" max="7169" width="3.5703125" style="199" customWidth="1"/>
    <col min="7170" max="7173" width="33" style="199" customWidth="1"/>
    <col min="7174" max="7424" width="9.140625" style="199"/>
    <col min="7425" max="7425" width="3.5703125" style="199" customWidth="1"/>
    <col min="7426" max="7429" width="33" style="199" customWidth="1"/>
    <col min="7430" max="7680" width="9.140625" style="199"/>
    <col min="7681" max="7681" width="3.5703125" style="199" customWidth="1"/>
    <col min="7682" max="7685" width="33" style="199" customWidth="1"/>
    <col min="7686" max="7936" width="9.140625" style="199"/>
    <col min="7937" max="7937" width="3.5703125" style="199" customWidth="1"/>
    <col min="7938" max="7941" width="33" style="199" customWidth="1"/>
    <col min="7942" max="8192" width="9.140625" style="199"/>
    <col min="8193" max="8193" width="3.5703125" style="199" customWidth="1"/>
    <col min="8194" max="8197" width="33" style="199" customWidth="1"/>
    <col min="8198" max="8448" width="9.140625" style="199"/>
    <col min="8449" max="8449" width="3.5703125" style="199" customWidth="1"/>
    <col min="8450" max="8453" width="33" style="199" customWidth="1"/>
    <col min="8454" max="8704" width="9.140625" style="199"/>
    <col min="8705" max="8705" width="3.5703125" style="199" customWidth="1"/>
    <col min="8706" max="8709" width="33" style="199" customWidth="1"/>
    <col min="8710" max="8960" width="9.140625" style="199"/>
    <col min="8961" max="8961" width="3.5703125" style="199" customWidth="1"/>
    <col min="8962" max="8965" width="33" style="199" customWidth="1"/>
    <col min="8966" max="9216" width="9.140625" style="199"/>
    <col min="9217" max="9217" width="3.5703125" style="199" customWidth="1"/>
    <col min="9218" max="9221" width="33" style="199" customWidth="1"/>
    <col min="9222" max="9472" width="9.140625" style="199"/>
    <col min="9473" max="9473" width="3.5703125" style="199" customWidth="1"/>
    <col min="9474" max="9477" width="33" style="199" customWidth="1"/>
    <col min="9478" max="9728" width="9.140625" style="199"/>
    <col min="9729" max="9729" width="3.5703125" style="199" customWidth="1"/>
    <col min="9730" max="9733" width="33" style="199" customWidth="1"/>
    <col min="9734" max="9984" width="9.140625" style="199"/>
    <col min="9985" max="9985" width="3.5703125" style="199" customWidth="1"/>
    <col min="9986" max="9989" width="33" style="199" customWidth="1"/>
    <col min="9990" max="10240" width="9.140625" style="199"/>
    <col min="10241" max="10241" width="3.5703125" style="199" customWidth="1"/>
    <col min="10242" max="10245" width="33" style="199" customWidth="1"/>
    <col min="10246" max="10496" width="9.140625" style="199"/>
    <col min="10497" max="10497" width="3.5703125" style="199" customWidth="1"/>
    <col min="10498" max="10501" width="33" style="199" customWidth="1"/>
    <col min="10502" max="10752" width="9.140625" style="199"/>
    <col min="10753" max="10753" width="3.5703125" style="199" customWidth="1"/>
    <col min="10754" max="10757" width="33" style="199" customWidth="1"/>
    <col min="10758" max="11008" width="9.140625" style="199"/>
    <col min="11009" max="11009" width="3.5703125" style="199" customWidth="1"/>
    <col min="11010" max="11013" width="33" style="199" customWidth="1"/>
    <col min="11014" max="11264" width="9.140625" style="199"/>
    <col min="11265" max="11265" width="3.5703125" style="199" customWidth="1"/>
    <col min="11266" max="11269" width="33" style="199" customWidth="1"/>
    <col min="11270" max="11520" width="9.140625" style="199"/>
    <col min="11521" max="11521" width="3.5703125" style="199" customWidth="1"/>
    <col min="11522" max="11525" width="33" style="199" customWidth="1"/>
    <col min="11526" max="11776" width="9.140625" style="199"/>
    <col min="11777" max="11777" width="3.5703125" style="199" customWidth="1"/>
    <col min="11778" max="11781" width="33" style="199" customWidth="1"/>
    <col min="11782" max="12032" width="9.140625" style="199"/>
    <col min="12033" max="12033" width="3.5703125" style="199" customWidth="1"/>
    <col min="12034" max="12037" width="33" style="199" customWidth="1"/>
    <col min="12038" max="12288" width="9.140625" style="199"/>
    <col min="12289" max="12289" width="3.5703125" style="199" customWidth="1"/>
    <col min="12290" max="12293" width="33" style="199" customWidth="1"/>
    <col min="12294" max="12544" width="9.140625" style="199"/>
    <col min="12545" max="12545" width="3.5703125" style="199" customWidth="1"/>
    <col min="12546" max="12549" width="33" style="199" customWidth="1"/>
    <col min="12550" max="12800" width="9.140625" style="199"/>
    <col min="12801" max="12801" width="3.5703125" style="199" customWidth="1"/>
    <col min="12802" max="12805" width="33" style="199" customWidth="1"/>
    <col min="12806" max="13056" width="9.140625" style="199"/>
    <col min="13057" max="13057" width="3.5703125" style="199" customWidth="1"/>
    <col min="13058" max="13061" width="33" style="199" customWidth="1"/>
    <col min="13062" max="13312" width="9.140625" style="199"/>
    <col min="13313" max="13313" width="3.5703125" style="199" customWidth="1"/>
    <col min="13314" max="13317" width="33" style="199" customWidth="1"/>
    <col min="13318" max="13568" width="9.140625" style="199"/>
    <col min="13569" max="13569" width="3.5703125" style="199" customWidth="1"/>
    <col min="13570" max="13573" width="33" style="199" customWidth="1"/>
    <col min="13574" max="13824" width="9.140625" style="199"/>
    <col min="13825" max="13825" width="3.5703125" style="199" customWidth="1"/>
    <col min="13826" max="13829" width="33" style="199" customWidth="1"/>
    <col min="13830" max="14080" width="9.140625" style="199"/>
    <col min="14081" max="14081" width="3.5703125" style="199" customWidth="1"/>
    <col min="14082" max="14085" width="33" style="199" customWidth="1"/>
    <col min="14086" max="14336" width="9.140625" style="199"/>
    <col min="14337" max="14337" width="3.5703125" style="199" customWidth="1"/>
    <col min="14338" max="14341" width="33" style="199" customWidth="1"/>
    <col min="14342" max="14592" width="9.140625" style="199"/>
    <col min="14593" max="14593" width="3.5703125" style="199" customWidth="1"/>
    <col min="14594" max="14597" width="33" style="199" customWidth="1"/>
    <col min="14598" max="14848" width="9.140625" style="199"/>
    <col min="14849" max="14849" width="3.5703125" style="199" customWidth="1"/>
    <col min="14850" max="14853" width="33" style="199" customWidth="1"/>
    <col min="14854" max="15104" width="9.140625" style="199"/>
    <col min="15105" max="15105" width="3.5703125" style="199" customWidth="1"/>
    <col min="15106" max="15109" width="33" style="199" customWidth="1"/>
    <col min="15110" max="15360" width="9.140625" style="199"/>
    <col min="15361" max="15361" width="3.5703125" style="199" customWidth="1"/>
    <col min="15362" max="15365" width="33" style="199" customWidth="1"/>
    <col min="15366" max="15616" width="9.140625" style="199"/>
    <col min="15617" max="15617" width="3.5703125" style="199" customWidth="1"/>
    <col min="15618" max="15621" width="33" style="199" customWidth="1"/>
    <col min="15622" max="15872" width="9.140625" style="199"/>
    <col min="15873" max="15873" width="3.5703125" style="199" customWidth="1"/>
    <col min="15874" max="15877" width="33" style="199" customWidth="1"/>
    <col min="15878" max="16128" width="9.140625" style="199"/>
    <col min="16129" max="16129" width="3.5703125" style="199" customWidth="1"/>
    <col min="16130" max="16133" width="33" style="199" customWidth="1"/>
    <col min="16134" max="16384" width="9.140625" style="199"/>
  </cols>
  <sheetData>
    <row r="1" spans="1:5" s="198" customFormat="1" ht="12.75" x14ac:dyDescent="0.25">
      <c r="A1" s="549" t="s">
        <v>2190</v>
      </c>
      <c r="B1" s="598"/>
      <c r="C1" s="598"/>
      <c r="D1" s="598"/>
      <c r="E1" s="598"/>
    </row>
    <row r="2" spans="1:5" s="198" customFormat="1" ht="12.75" x14ac:dyDescent="0.25">
      <c r="A2" s="422"/>
      <c r="B2" s="423"/>
      <c r="C2" s="423"/>
      <c r="D2" s="423"/>
      <c r="E2" s="423"/>
    </row>
    <row r="3" spans="1:5" ht="12" thickBot="1" x14ac:dyDescent="0.3">
      <c r="B3" s="200"/>
      <c r="C3" s="200"/>
      <c r="D3" s="200"/>
      <c r="E3" s="192" t="s">
        <v>606</v>
      </c>
    </row>
    <row r="4" spans="1:5" x14ac:dyDescent="0.25">
      <c r="A4" s="599" t="s">
        <v>594</v>
      </c>
      <c r="B4" s="625" t="s">
        <v>595</v>
      </c>
      <c r="C4" s="627" t="s">
        <v>596</v>
      </c>
      <c r="D4" s="627" t="s">
        <v>597</v>
      </c>
      <c r="E4" s="629" t="s">
        <v>598</v>
      </c>
    </row>
    <row r="5" spans="1:5" ht="44.85" customHeight="1" thickBot="1" x14ac:dyDescent="0.3">
      <c r="A5" s="600"/>
      <c r="B5" s="626"/>
      <c r="C5" s="628"/>
      <c r="D5" s="628"/>
      <c r="E5" s="630"/>
    </row>
    <row r="6" spans="1:5" ht="12.75" thickTop="1" thickBot="1" x14ac:dyDescent="0.3">
      <c r="A6" s="193">
        <v>0</v>
      </c>
      <c r="B6" s="194">
        <v>1</v>
      </c>
      <c r="C6" s="195">
        <v>2</v>
      </c>
      <c r="D6" s="195">
        <v>3</v>
      </c>
      <c r="E6" s="196">
        <v>4</v>
      </c>
    </row>
    <row r="7" spans="1:5" s="201" customFormat="1" ht="12.75" thickTop="1" x14ac:dyDescent="0.25">
      <c r="A7" s="583" t="s">
        <v>608</v>
      </c>
      <c r="B7" s="584"/>
      <c r="C7" s="584"/>
      <c r="D7" s="584"/>
      <c r="E7" s="585"/>
    </row>
    <row r="8" spans="1:5" s="201" customFormat="1" ht="12" x14ac:dyDescent="0.25">
      <c r="A8" s="618">
        <v>8</v>
      </c>
      <c r="B8" s="424" t="s">
        <v>599</v>
      </c>
      <c r="C8" s="406">
        <v>1440</v>
      </c>
      <c r="D8" s="407">
        <v>2</v>
      </c>
      <c r="E8" s="408">
        <f t="shared" ref="E8:E9" si="0">D8/C8*100</f>
        <v>0.1388888888888889</v>
      </c>
    </row>
    <row r="9" spans="1:5" s="201" customFormat="1" ht="12" x14ac:dyDescent="0.25">
      <c r="A9" s="619"/>
      <c r="B9" s="425" t="s">
        <v>600</v>
      </c>
      <c r="C9" s="404">
        <v>476</v>
      </c>
      <c r="D9" s="405">
        <v>5</v>
      </c>
      <c r="E9" s="398">
        <f t="shared" si="0"/>
        <v>1.0504201680672269</v>
      </c>
    </row>
    <row r="10" spans="1:5" s="201" customFormat="1" ht="12" x14ac:dyDescent="0.25">
      <c r="A10" s="619"/>
      <c r="B10" s="426" t="s">
        <v>601</v>
      </c>
      <c r="C10" s="404"/>
      <c r="D10" s="405"/>
      <c r="E10" s="398"/>
    </row>
    <row r="11" spans="1:5" s="201" customFormat="1" ht="12" x14ac:dyDescent="0.25">
      <c r="A11" s="619"/>
      <c r="B11" s="426" t="s">
        <v>602</v>
      </c>
      <c r="C11" s="396"/>
      <c r="D11" s="397"/>
      <c r="E11" s="398"/>
    </row>
    <row r="12" spans="1:5" s="201" customFormat="1" ht="12" x14ac:dyDescent="0.25">
      <c r="A12" s="619"/>
      <c r="B12" s="427" t="s">
        <v>603</v>
      </c>
      <c r="C12" s="409"/>
      <c r="D12" s="410"/>
      <c r="E12" s="398"/>
    </row>
    <row r="13" spans="1:5" s="201" customFormat="1" ht="12" x14ac:dyDescent="0.25">
      <c r="A13" s="620"/>
      <c r="B13" s="428" t="s">
        <v>604</v>
      </c>
      <c r="C13" s="402">
        <f>C8+C9+C10+C11+C12</f>
        <v>1916</v>
      </c>
      <c r="D13" s="402">
        <f>D8+D9+D10+D11+D12</f>
        <v>7</v>
      </c>
      <c r="E13" s="403">
        <f>D13/C13*100</f>
        <v>0.36534446764091855</v>
      </c>
    </row>
    <row r="14" spans="1:5" s="201" customFormat="1" ht="12" x14ac:dyDescent="0.25">
      <c r="A14" s="615" t="s">
        <v>609</v>
      </c>
      <c r="B14" s="616"/>
      <c r="C14" s="616"/>
      <c r="D14" s="616"/>
      <c r="E14" s="617"/>
    </row>
    <row r="15" spans="1:5" s="201" customFormat="1" ht="12" x14ac:dyDescent="0.25">
      <c r="A15" s="618">
        <v>7</v>
      </c>
      <c r="B15" s="424" t="s">
        <v>599</v>
      </c>
      <c r="C15" s="406"/>
      <c r="D15" s="407"/>
      <c r="E15" s="429"/>
    </row>
    <row r="16" spans="1:5" s="201" customFormat="1" ht="12" x14ac:dyDescent="0.25">
      <c r="A16" s="619"/>
      <c r="B16" s="425" t="s">
        <v>600</v>
      </c>
      <c r="C16" s="404"/>
      <c r="D16" s="405"/>
      <c r="E16" s="398"/>
    </row>
    <row r="17" spans="1:5" s="201" customFormat="1" ht="12" x14ac:dyDescent="0.25">
      <c r="A17" s="619"/>
      <c r="B17" s="426" t="s">
        <v>601</v>
      </c>
      <c r="C17" s="404"/>
      <c r="D17" s="405"/>
      <c r="E17" s="398"/>
    </row>
    <row r="18" spans="1:5" s="201" customFormat="1" ht="12" x14ac:dyDescent="0.25">
      <c r="A18" s="619"/>
      <c r="B18" s="426" t="s">
        <v>602</v>
      </c>
      <c r="C18" s="396"/>
      <c r="D18" s="397"/>
      <c r="E18" s="398"/>
    </row>
    <row r="19" spans="1:5" s="201" customFormat="1" ht="12" x14ac:dyDescent="0.25">
      <c r="A19" s="619"/>
      <c r="B19" s="427" t="s">
        <v>603</v>
      </c>
      <c r="C19" s="409">
        <v>4519</v>
      </c>
      <c r="D19" s="410">
        <v>26</v>
      </c>
      <c r="E19" s="430">
        <f>D19/C19*100</f>
        <v>0.57534852843549456</v>
      </c>
    </row>
    <row r="20" spans="1:5" s="201" customFormat="1" ht="12" x14ac:dyDescent="0.25">
      <c r="A20" s="620"/>
      <c r="B20" s="428" t="s">
        <v>604</v>
      </c>
      <c r="C20" s="402">
        <f>SUM(C15:C19)</f>
        <v>4519</v>
      </c>
      <c r="D20" s="402">
        <f>D15+D16+D17+D18+D19</f>
        <v>26</v>
      </c>
      <c r="E20" s="403">
        <f>D20/C20*100</f>
        <v>0.57534852843549456</v>
      </c>
    </row>
    <row r="21" spans="1:5" s="201" customFormat="1" ht="12" x14ac:dyDescent="0.25">
      <c r="A21" s="615" t="s">
        <v>390</v>
      </c>
      <c r="B21" s="616"/>
      <c r="C21" s="616"/>
      <c r="D21" s="616"/>
      <c r="E21" s="617"/>
    </row>
    <row r="22" spans="1:5" s="201" customFormat="1" ht="12" x14ac:dyDescent="0.25">
      <c r="A22" s="618">
        <v>8</v>
      </c>
      <c r="B22" s="424" t="s">
        <v>599</v>
      </c>
      <c r="C22" s="406"/>
      <c r="D22" s="407"/>
      <c r="E22" s="429"/>
    </row>
    <row r="23" spans="1:5" s="201" customFormat="1" ht="12" x14ac:dyDescent="0.25">
      <c r="A23" s="619"/>
      <c r="B23" s="425" t="s">
        <v>600</v>
      </c>
      <c r="C23" s="404"/>
      <c r="D23" s="405"/>
      <c r="E23" s="398"/>
    </row>
    <row r="24" spans="1:5" s="201" customFormat="1" ht="12" x14ac:dyDescent="0.25">
      <c r="A24" s="619"/>
      <c r="B24" s="426" t="s">
        <v>601</v>
      </c>
      <c r="C24" s="404"/>
      <c r="D24" s="405"/>
      <c r="E24" s="398"/>
    </row>
    <row r="25" spans="1:5" s="201" customFormat="1" ht="12" x14ac:dyDescent="0.25">
      <c r="A25" s="619"/>
      <c r="B25" s="426" t="s">
        <v>602</v>
      </c>
      <c r="C25" s="396"/>
      <c r="D25" s="397"/>
      <c r="E25" s="398"/>
    </row>
    <row r="26" spans="1:5" s="201" customFormat="1" ht="12" x14ac:dyDescent="0.25">
      <c r="A26" s="619"/>
      <c r="B26" s="427" t="s">
        <v>603</v>
      </c>
      <c r="C26" s="409">
        <v>3602</v>
      </c>
      <c r="D26" s="410">
        <v>0</v>
      </c>
      <c r="E26" s="431">
        <f>D26/C26*100</f>
        <v>0</v>
      </c>
    </row>
    <row r="27" spans="1:5" s="201" customFormat="1" ht="12" x14ac:dyDescent="0.25">
      <c r="A27" s="620"/>
      <c r="B27" s="428" t="s">
        <v>604</v>
      </c>
      <c r="C27" s="402">
        <f>SUM(C22:C26)</f>
        <v>3602</v>
      </c>
      <c r="D27" s="402">
        <f>D22+D23+D24+D25+D26</f>
        <v>0</v>
      </c>
      <c r="E27" s="403">
        <f>D27/C27*100</f>
        <v>0</v>
      </c>
    </row>
    <row r="28" spans="1:5" s="201" customFormat="1" ht="12.75" customHeight="1" x14ac:dyDescent="0.25">
      <c r="A28" s="615" t="s">
        <v>412</v>
      </c>
      <c r="B28" s="616"/>
      <c r="C28" s="616"/>
      <c r="D28" s="616"/>
      <c r="E28" s="617"/>
    </row>
    <row r="29" spans="1:5" s="201" customFormat="1" ht="12" x14ac:dyDescent="0.25">
      <c r="A29" s="618">
        <v>9</v>
      </c>
      <c r="B29" s="424" t="s">
        <v>599</v>
      </c>
      <c r="C29" s="406"/>
      <c r="D29" s="407"/>
      <c r="E29" s="429"/>
    </row>
    <row r="30" spans="1:5" s="201" customFormat="1" ht="12" x14ac:dyDescent="0.25">
      <c r="A30" s="619"/>
      <c r="B30" s="425" t="s">
        <v>600</v>
      </c>
      <c r="C30" s="404"/>
      <c r="D30" s="405"/>
      <c r="E30" s="398"/>
    </row>
    <row r="31" spans="1:5" s="201" customFormat="1" ht="12" x14ac:dyDescent="0.25">
      <c r="A31" s="619"/>
      <c r="B31" s="426" t="s">
        <v>601</v>
      </c>
      <c r="C31" s="404"/>
      <c r="D31" s="405"/>
      <c r="E31" s="398"/>
    </row>
    <row r="32" spans="1:5" s="201" customFormat="1" ht="12" x14ac:dyDescent="0.25">
      <c r="A32" s="619"/>
      <c r="B32" s="426" t="s">
        <v>602</v>
      </c>
      <c r="C32" s="396"/>
      <c r="D32" s="397"/>
      <c r="E32" s="398"/>
    </row>
    <row r="33" spans="1:5" s="197" customFormat="1" ht="12" x14ac:dyDescent="0.25">
      <c r="A33" s="619"/>
      <c r="B33" s="427" t="s">
        <v>603</v>
      </c>
      <c r="C33" s="409">
        <v>2676</v>
      </c>
      <c r="D33" s="410">
        <v>1</v>
      </c>
      <c r="E33" s="431">
        <f>D33/C33*100</f>
        <v>3.7369207772795218E-2</v>
      </c>
    </row>
    <row r="34" spans="1:5" ht="12" x14ac:dyDescent="0.25">
      <c r="A34" s="620"/>
      <c r="B34" s="428" t="s">
        <v>604</v>
      </c>
      <c r="C34" s="411">
        <f>SUM(C29:C33)</f>
        <v>2676</v>
      </c>
      <c r="D34" s="411">
        <f>D29+D30+D31+D32+D33</f>
        <v>1</v>
      </c>
      <c r="E34" s="412">
        <f>D34/C34*100</f>
        <v>3.7369207772795218E-2</v>
      </c>
    </row>
    <row r="35" spans="1:5" ht="15" customHeight="1" x14ac:dyDescent="0.25">
      <c r="A35" s="621">
        <v>9</v>
      </c>
      <c r="B35" s="222" t="s">
        <v>599</v>
      </c>
      <c r="C35" s="416">
        <f>'инфекције оп места 1 '!C7+'инфекције оп места 1 '!C14+'инфекције оп места 1 '!C21+'инфекције оп места 1 '!C28+'инфекције оп места 1 '!C35+'инфекције оп места 1 '!C42+'инфекције оп места 1 '!C49+'инфекције оп места 2'!C8+'инфекције оп места 2'!C15+'инфекције оп места 2'!C22+'инфекције оп места 2'!C29</f>
        <v>4311</v>
      </c>
      <c r="D35" s="416">
        <f>'инфекције оп места 1 '!D7+'инфекције оп места 1 '!D14+'инфекције оп места 1 '!D21+'инфекције оп места 1 '!D28+'инфекције оп места 1 '!D35+'инфекције оп места 1 '!D42+'инфекције оп места 1 '!D49+'инфекције оп места 2'!D8+'инфекције оп места 2'!D15+'инфекције оп места 2'!D22+'инфекције оп места 2'!D29</f>
        <v>10</v>
      </c>
      <c r="E35" s="417">
        <f>'инфекције оп места 1 '!E7+'инфекције оп места 1 '!E14+'инфекције оп места 1 '!E21+'инфекције оп места 1 '!E28+'инфекције оп места 1 '!E35+'инфекције оп места 1 '!E42+'инфекције оп места 1 '!E49+'инфекције оп места 2'!E8+'инфекције оп места 2'!E15+'инфекције оп места 2'!E22+'инфекције оп места 2'!E29</f>
        <v>5.6183409436834095</v>
      </c>
    </row>
    <row r="36" spans="1:5" ht="15" customHeight="1" x14ac:dyDescent="0.25">
      <c r="A36" s="622"/>
      <c r="B36" s="223" t="s">
        <v>600</v>
      </c>
      <c r="C36" s="418">
        <f>'инфекције оп места 1 '!C8+'инфекције оп места 1 '!C15+'инфекције оп места 1 '!C22+'инфекције оп места 1 '!C29+'инфекције оп места 1 '!C36+'инфекције оп места 1 '!C43+'инфекције оп места 1 '!C50+'инфекције оп места 2'!C9+'инфекције оп места 2'!C16+'инфекције оп места 2'!C23+'инфекције оп места 2'!C30</f>
        <v>1776</v>
      </c>
      <c r="D36" s="418">
        <f>'инфекције оп места 1 '!D8+'инфекције оп места 1 '!D15+'инфекције оп места 1 '!D22+'инфекције оп места 1 '!D29+'инфекције оп места 1 '!D36+'инфекције оп места 1 '!D43+'инфекције оп места 1 '!D50+'инфекције оп места 2'!D9+'инфекције оп места 2'!D16+'инфекције оп места 2'!D23+'инфекције оп места 2'!D30</f>
        <v>11</v>
      </c>
      <c r="E36" s="419">
        <f>'инфекције оп места 1 '!E8+'инфекције оп места 1 '!E15+'инфекције оп места 1 '!E22+'инфекције оп места 1 '!E29+'инфекције оп места 1 '!E36+'инфекције оп места 1 '!E43+'инфекције оп места 1 '!E50+'инфекције оп места 2'!E9+'инфекције оп места 2'!E16+'инфекције оп места 2'!E23+'инфекције оп места 2'!E30</f>
        <v>2.1889400921658986</v>
      </c>
    </row>
    <row r="37" spans="1:5" ht="15" customHeight="1" x14ac:dyDescent="0.25">
      <c r="A37" s="622"/>
      <c r="B37" s="223" t="s">
        <v>601</v>
      </c>
      <c r="C37" s="418">
        <f>'инфекције оп места 1 '!C9+'инфекције оп места 1 '!C16+'инфекције оп места 1 '!C23+'инфекције оп места 1 '!C30+'инфекције оп места 1 '!C37+'инфекције оп места 1 '!C44+'инфекције оп места 1 '!C51+'инфекције оп места 2'!C10+'инфекције оп места 2'!C17+'инфекције оп места 2'!C24+'инфекције оп места 2'!C31</f>
        <v>327</v>
      </c>
      <c r="D37" s="418">
        <f>'инфекције оп места 1 '!D9+'инфекције оп места 1 '!D16+'инфекције оп места 1 '!D23+'инфекције оп места 1 '!D30+'инфекције оп места 1 '!D37+'инфекције оп места 1 '!D44+'инфекције оп места 1 '!D51+'инфекције оп места 2'!D10+'инфекције оп места 2'!D17+'инфекције оп места 2'!D24+'инфекције оп места 2'!D31</f>
        <v>9</v>
      </c>
      <c r="E37" s="419">
        <f>'инфекције оп места 1 '!E9+'инфекције оп места 1 '!E16+'инфекције оп места 1 '!E23+'инфекције оп места 1 '!E30+'инфекције оп места 1 '!E37+'инфекције оп места 1 '!E44+'инфекције оп места 1 '!E51+'инфекције оп места 2'!E10+'инфекције оп места 2'!E17+'инфекције оп места 2'!E24+'инфекције оп места 2'!E31</f>
        <v>13.308270676691727</v>
      </c>
    </row>
    <row r="38" spans="1:5" ht="15" customHeight="1" x14ac:dyDescent="0.25">
      <c r="A38" s="622"/>
      <c r="B38" s="223" t="s">
        <v>602</v>
      </c>
      <c r="C38" s="418">
        <f>'инфекције оп места 1 '!C10+'инфекције оп места 1 '!C17+'инфекције оп места 1 '!C24+'инфекције оп места 1 '!C31+'инфекције оп места 1 '!C38+'инфекције оп места 1 '!C45+'инфекције оп места 1 '!C52+'инфекције оп места 2'!C11+'инфекције оп места 2'!C18+'инфекције оп места 2'!C25+'инфекције оп места 2'!C32</f>
        <v>172</v>
      </c>
      <c r="D38" s="418">
        <f>'инфекције оп места 1 '!D10+'инфекције оп места 1 '!D17+'инфекције оп места 1 '!D24+'инфекције оп места 1 '!D31+'инфекције оп места 1 '!D38+'инфекције оп места 1 '!D45+'инфекције оп места 1 '!D52+'инфекције оп места 2'!D11+'инфекције оп места 2'!D18+'инфекције оп места 2'!D25+'инфекције оп места 2'!D32</f>
        <v>6</v>
      </c>
      <c r="E38" s="419">
        <f>'инфекције оп места 1 '!E10+'инфекције оп места 1 '!E17+'инфекције оп места 1 '!E24+'инфекције оп места 1 '!E31+'инфекције оп места 1 '!E38+'инфекције оп места 1 '!E45+'инфекције оп места 1 '!E52+'инфекције оп места 2'!E11+'инфекције оп места 2'!E18+'инфекције оп места 2'!E25+'инфекције оп места 2'!E32</f>
        <v>39.329268292682926</v>
      </c>
    </row>
    <row r="39" spans="1:5" ht="15" customHeight="1" x14ac:dyDescent="0.25">
      <c r="A39" s="622"/>
      <c r="B39" s="224" t="s">
        <v>603</v>
      </c>
      <c r="C39" s="420">
        <f>'инфекције оп места 1 '!C11+'инфекције оп места 1 '!C18+'инфекције оп места 1 '!C25+'инфекције оп места 1 '!C32+'инфекције оп места 1 '!C39+'инфекције оп места 1 '!C46+'инфекције оп места 1 '!C53+'инфекције оп места 2'!C12+'инфекције оп места 2'!C19+'инфекције оп места 2'!C26+'инфекције оп места 2'!C33</f>
        <v>21861</v>
      </c>
      <c r="D39" s="420">
        <f>'инфекције оп места 1 '!D11+'инфекције оп места 1 '!D18+'инфекције оп места 1 '!D25+'инфекције оп места 1 '!D32+'инфекције оп места 1 '!D39+'инфекције оп места 1 '!D46+'инфекције оп места 1 '!D53+'инфекције оп места 2'!D12+'инфекције оп места 2'!D19+'инфекције оп места 2'!D26+'инфекције оп места 2'!D33</f>
        <v>54</v>
      </c>
      <c r="E39" s="421">
        <f>'инфекције оп места 1 '!E11+'инфекције оп места 1 '!E18+'инфекције оп места 1 '!E25+'инфекције оп места 1 '!E32+'инфекције оп места 1 '!E39+'инфекције оп места 1 '!E46+'инфекције оп места 1 '!E53+'инфекције оп места 2'!E12+'инфекције оп места 2'!E19+'инфекције оп места 2'!E26+'инфекције оп места 2'!E33</f>
        <v>51.389984003000379</v>
      </c>
    </row>
    <row r="40" spans="1:5" ht="15" customHeight="1" x14ac:dyDescent="0.25">
      <c r="A40" s="588"/>
      <c r="B40" s="213" t="s">
        <v>52</v>
      </c>
      <c r="C40" s="411">
        <f>C35+C36+C37+C38+C39</f>
        <v>28447</v>
      </c>
      <c r="D40" s="411">
        <f>D35+D36+D37+D38+D39</f>
        <v>90</v>
      </c>
      <c r="E40" s="412">
        <f t="shared" ref="E40" si="1">D40/C40*100</f>
        <v>0.31637782542974652</v>
      </c>
    </row>
    <row r="41" spans="1:5" ht="15" customHeight="1" x14ac:dyDescent="0.25">
      <c r="A41" s="623" t="s">
        <v>678</v>
      </c>
      <c r="B41" s="624"/>
      <c r="C41" s="624"/>
      <c r="D41" s="624"/>
      <c r="E41" s="624"/>
    </row>
    <row r="42" spans="1:5" ht="15" customHeight="1" x14ac:dyDescent="0.2">
      <c r="A42" s="613" t="s">
        <v>401</v>
      </c>
      <c r="B42" s="613"/>
      <c r="C42" s="613"/>
      <c r="D42" s="613"/>
      <c r="E42" s="613"/>
    </row>
    <row r="43" spans="1:5" s="149" customFormat="1" x14ac:dyDescent="0.2">
      <c r="A43" s="614" t="s">
        <v>30</v>
      </c>
      <c r="B43" s="614"/>
    </row>
    <row r="44" spans="1:5" s="149" customFormat="1" x14ac:dyDescent="0.2">
      <c r="A44" s="614" t="s">
        <v>31</v>
      </c>
      <c r="B44" s="614"/>
    </row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</sheetData>
  <autoFilter ref="B1:B180"/>
  <mergeCells count="19">
    <mergeCell ref="A15:A20"/>
    <mergeCell ref="A1:E1"/>
    <mergeCell ref="A4:A5"/>
    <mergeCell ref="B4:B5"/>
    <mergeCell ref="C4:C5"/>
    <mergeCell ref="D4:D5"/>
    <mergeCell ref="E4:E5"/>
    <mergeCell ref="A7:E7"/>
    <mergeCell ref="A8:A13"/>
    <mergeCell ref="A14:E14"/>
    <mergeCell ref="A42:E42"/>
    <mergeCell ref="A43:B43"/>
    <mergeCell ref="A44:B44"/>
    <mergeCell ref="A21:E21"/>
    <mergeCell ref="A22:A27"/>
    <mergeCell ref="A28:E28"/>
    <mergeCell ref="A29:A34"/>
    <mergeCell ref="A35:A40"/>
    <mergeCell ref="A41:E4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C10" sqref="C10"/>
    </sheetView>
  </sheetViews>
  <sheetFormatPr defaultColWidth="9.140625" defaultRowHeight="11.25" x14ac:dyDescent="0.2"/>
  <cols>
    <col min="1" max="1" width="5.140625" style="150" customWidth="1"/>
    <col min="2" max="2" width="41.5703125" style="149" customWidth="1"/>
    <col min="3" max="5" width="12.7109375" style="149" customWidth="1"/>
    <col min="6" max="16384" width="9.140625" style="149"/>
  </cols>
  <sheetData>
    <row r="1" spans="1:5" ht="12" x14ac:dyDescent="0.2">
      <c r="A1" s="560" t="s">
        <v>405</v>
      </c>
      <c r="B1" s="560"/>
      <c r="C1" s="560"/>
      <c r="D1" s="560"/>
      <c r="E1" s="560"/>
    </row>
    <row r="2" spans="1:5" ht="12" x14ac:dyDescent="0.2">
      <c r="A2" s="560" t="s">
        <v>1775</v>
      </c>
      <c r="B2" s="560"/>
      <c r="C2" s="560"/>
      <c r="D2" s="560"/>
      <c r="E2" s="560"/>
    </row>
    <row r="4" spans="1:5" x14ac:dyDescent="0.2">
      <c r="E4" s="6" t="s">
        <v>197</v>
      </c>
    </row>
    <row r="5" spans="1:5" ht="34.5" thickBot="1" x14ac:dyDescent="0.25">
      <c r="A5" s="245" t="s">
        <v>191</v>
      </c>
      <c r="B5" s="245" t="s">
        <v>2192</v>
      </c>
      <c r="C5" s="245" t="s">
        <v>192</v>
      </c>
      <c r="D5" s="264" t="s">
        <v>193</v>
      </c>
      <c r="E5" s="245" t="s">
        <v>194</v>
      </c>
    </row>
    <row r="6" spans="1:5" ht="12.75" thickTop="1" thickBot="1" x14ac:dyDescent="0.25">
      <c r="A6" s="251">
        <v>1</v>
      </c>
      <c r="B6" s="251">
        <v>2</v>
      </c>
      <c r="C6" s="251">
        <v>3</v>
      </c>
      <c r="D6" s="251">
        <v>4</v>
      </c>
      <c r="E6" s="251">
        <v>5</v>
      </c>
    </row>
    <row r="7" spans="1:5" ht="12.75" thickTop="1" x14ac:dyDescent="0.2">
      <c r="A7" s="250">
        <v>1</v>
      </c>
      <c r="B7" s="331" t="s">
        <v>18</v>
      </c>
      <c r="C7" s="325" t="s">
        <v>1755</v>
      </c>
      <c r="D7" s="325" t="s">
        <v>1750</v>
      </c>
      <c r="E7" s="325" t="s">
        <v>868</v>
      </c>
    </row>
    <row r="8" spans="1:5" ht="24" x14ac:dyDescent="0.2">
      <c r="A8" s="4">
        <v>2</v>
      </c>
      <c r="B8" s="332" t="s">
        <v>2166</v>
      </c>
      <c r="C8" s="327" t="s">
        <v>1756</v>
      </c>
      <c r="D8" s="327" t="s">
        <v>916</v>
      </c>
      <c r="E8" s="327" t="s">
        <v>1757</v>
      </c>
    </row>
    <row r="9" spans="1:5" ht="12" x14ac:dyDescent="0.2">
      <c r="A9" s="4">
        <v>3</v>
      </c>
      <c r="B9" s="332" t="s">
        <v>2167</v>
      </c>
      <c r="C9" s="327" t="s">
        <v>1080</v>
      </c>
      <c r="D9" s="327" t="s">
        <v>877</v>
      </c>
      <c r="E9" s="327" t="s">
        <v>1758</v>
      </c>
    </row>
    <row r="10" spans="1:5" ht="12" x14ac:dyDescent="0.2">
      <c r="A10" s="4">
        <v>4</v>
      </c>
      <c r="B10" s="332" t="s">
        <v>2168</v>
      </c>
      <c r="C10" s="327" t="s">
        <v>1759</v>
      </c>
      <c r="D10" s="327" t="s">
        <v>741</v>
      </c>
      <c r="E10" s="327" t="s">
        <v>869</v>
      </c>
    </row>
    <row r="11" spans="1:5" ht="12" x14ac:dyDescent="0.2">
      <c r="A11" s="4">
        <v>5</v>
      </c>
      <c r="B11" s="332" t="s">
        <v>2169</v>
      </c>
      <c r="C11" s="327" t="s">
        <v>1760</v>
      </c>
      <c r="D11" s="327" t="s">
        <v>736</v>
      </c>
      <c r="E11" s="327" t="s">
        <v>1761</v>
      </c>
    </row>
    <row r="12" spans="1:5" ht="24" x14ac:dyDescent="0.2">
      <c r="A12" s="4">
        <v>6</v>
      </c>
      <c r="B12" s="332" t="s">
        <v>2170</v>
      </c>
      <c r="C12" s="327" t="s">
        <v>1762</v>
      </c>
      <c r="D12" s="327" t="s">
        <v>809</v>
      </c>
      <c r="E12" s="327" t="s">
        <v>1655</v>
      </c>
    </row>
    <row r="13" spans="1:5" ht="24" x14ac:dyDescent="0.2">
      <c r="A13" s="4">
        <v>7</v>
      </c>
      <c r="B13" s="332" t="s">
        <v>2171</v>
      </c>
      <c r="C13" s="327" t="s">
        <v>1763</v>
      </c>
      <c r="D13" s="327" t="s">
        <v>736</v>
      </c>
      <c r="E13" s="327" t="s">
        <v>1228</v>
      </c>
    </row>
    <row r="14" spans="1:5" ht="12" x14ac:dyDescent="0.2">
      <c r="A14" s="4">
        <v>8</v>
      </c>
      <c r="B14" s="332" t="s">
        <v>23</v>
      </c>
      <c r="C14" s="327" t="s">
        <v>1764</v>
      </c>
      <c r="D14" s="327" t="s">
        <v>809</v>
      </c>
      <c r="E14" s="327" t="s">
        <v>1127</v>
      </c>
    </row>
    <row r="15" spans="1:5" ht="24" x14ac:dyDescent="0.2">
      <c r="A15" s="4">
        <v>9</v>
      </c>
      <c r="B15" s="316" t="s">
        <v>2172</v>
      </c>
      <c r="C15" s="327" t="s">
        <v>1765</v>
      </c>
      <c r="D15" s="327" t="s">
        <v>741</v>
      </c>
      <c r="E15" s="327" t="s">
        <v>761</v>
      </c>
    </row>
    <row r="16" spans="1:5" ht="12" x14ac:dyDescent="0.2">
      <c r="A16" s="4">
        <v>10</v>
      </c>
      <c r="B16" s="316" t="s">
        <v>24</v>
      </c>
      <c r="C16" s="327" t="s">
        <v>749</v>
      </c>
      <c r="D16" s="327" t="s">
        <v>749</v>
      </c>
      <c r="E16" s="327"/>
    </row>
    <row r="17" spans="1:5" ht="12" x14ac:dyDescent="0.2">
      <c r="A17" s="4">
        <v>11</v>
      </c>
      <c r="B17" s="332" t="s">
        <v>25</v>
      </c>
      <c r="C17" s="327" t="s">
        <v>1766</v>
      </c>
      <c r="D17" s="327" t="s">
        <v>830</v>
      </c>
      <c r="E17" s="84" t="s">
        <v>1206</v>
      </c>
    </row>
    <row r="18" spans="1:5" ht="24" x14ac:dyDescent="0.2">
      <c r="A18" s="4">
        <v>12</v>
      </c>
      <c r="B18" s="332" t="s">
        <v>196</v>
      </c>
      <c r="C18" s="327" t="s">
        <v>740</v>
      </c>
      <c r="D18" s="327" t="s">
        <v>740</v>
      </c>
      <c r="E18" s="84" t="s">
        <v>1205</v>
      </c>
    </row>
    <row r="19" spans="1:5" ht="16.149999999999999" customHeight="1" x14ac:dyDescent="0.2">
      <c r="A19" s="4">
        <v>13</v>
      </c>
      <c r="B19" s="332" t="s">
        <v>2193</v>
      </c>
      <c r="C19" s="327" t="s">
        <v>749</v>
      </c>
      <c r="D19" s="327" t="s">
        <v>749</v>
      </c>
      <c r="E19" s="84"/>
    </row>
    <row r="20" spans="1:5" ht="24" x14ac:dyDescent="0.2">
      <c r="A20" s="4">
        <v>14</v>
      </c>
      <c r="B20" s="332" t="s">
        <v>2173</v>
      </c>
      <c r="C20" s="327" t="s">
        <v>1767</v>
      </c>
      <c r="D20" s="327" t="s">
        <v>744</v>
      </c>
      <c r="E20" s="327" t="s">
        <v>1169</v>
      </c>
    </row>
    <row r="21" spans="1:5" ht="12" x14ac:dyDescent="0.2">
      <c r="A21" s="4">
        <v>15</v>
      </c>
      <c r="B21" s="332" t="s">
        <v>27</v>
      </c>
      <c r="C21" s="327" t="s">
        <v>1768</v>
      </c>
      <c r="D21" s="327" t="s">
        <v>833</v>
      </c>
      <c r="E21" s="327" t="s">
        <v>1769</v>
      </c>
    </row>
    <row r="22" spans="1:5" ht="24" x14ac:dyDescent="0.2">
      <c r="A22" s="4">
        <v>16</v>
      </c>
      <c r="B22" s="332" t="s">
        <v>37</v>
      </c>
      <c r="C22" s="327" t="s">
        <v>741</v>
      </c>
      <c r="D22" s="327" t="s">
        <v>736</v>
      </c>
      <c r="E22" s="327" t="s">
        <v>1758</v>
      </c>
    </row>
    <row r="23" spans="1:5" ht="12" x14ac:dyDescent="0.2">
      <c r="A23" s="4">
        <v>17</v>
      </c>
      <c r="B23" s="332" t="s">
        <v>28</v>
      </c>
      <c r="C23" s="327" t="s">
        <v>1770</v>
      </c>
      <c r="D23" s="327" t="s">
        <v>749</v>
      </c>
      <c r="E23" s="84"/>
    </row>
    <row r="24" spans="1:5" ht="12" x14ac:dyDescent="0.2">
      <c r="A24" s="4">
        <v>18</v>
      </c>
      <c r="B24" s="332" t="s">
        <v>38</v>
      </c>
      <c r="C24" s="327" t="s">
        <v>749</v>
      </c>
      <c r="D24" s="327" t="s">
        <v>833</v>
      </c>
      <c r="E24" s="327" t="s">
        <v>750</v>
      </c>
    </row>
    <row r="25" spans="1:5" ht="24" x14ac:dyDescent="0.2">
      <c r="A25" s="4">
        <v>19</v>
      </c>
      <c r="B25" s="332" t="s">
        <v>2174</v>
      </c>
      <c r="C25" s="327" t="s">
        <v>1771</v>
      </c>
      <c r="D25" s="327" t="s">
        <v>740</v>
      </c>
      <c r="E25" s="327" t="s">
        <v>1250</v>
      </c>
    </row>
    <row r="26" spans="1:5" ht="24" x14ac:dyDescent="0.2">
      <c r="A26" s="4">
        <v>20</v>
      </c>
      <c r="B26" s="332" t="s">
        <v>40</v>
      </c>
      <c r="C26" s="327" t="s">
        <v>749</v>
      </c>
      <c r="D26" s="327" t="s">
        <v>749</v>
      </c>
      <c r="E26" s="327"/>
    </row>
    <row r="27" spans="1:5" ht="24.4" customHeight="1" x14ac:dyDescent="0.2">
      <c r="A27" s="4">
        <v>21</v>
      </c>
      <c r="B27" s="332" t="s">
        <v>2194</v>
      </c>
      <c r="C27" s="327" t="s">
        <v>741</v>
      </c>
      <c r="D27" s="327" t="s">
        <v>736</v>
      </c>
      <c r="E27" s="84" t="s">
        <v>1758</v>
      </c>
    </row>
    <row r="28" spans="1:5" ht="23.25" customHeight="1" x14ac:dyDescent="0.2">
      <c r="A28" s="4">
        <v>22</v>
      </c>
      <c r="B28" s="332" t="s">
        <v>42</v>
      </c>
      <c r="C28" s="327" t="s">
        <v>833</v>
      </c>
      <c r="D28" s="327" t="s">
        <v>740</v>
      </c>
      <c r="E28" s="327" t="s">
        <v>1758</v>
      </c>
    </row>
    <row r="29" spans="1:5" ht="12" x14ac:dyDescent="0.2">
      <c r="A29" s="631" t="s">
        <v>29</v>
      </c>
      <c r="B29" s="631"/>
      <c r="C29" s="330" t="s">
        <v>1772</v>
      </c>
      <c r="D29" s="330" t="s">
        <v>1773</v>
      </c>
      <c r="E29" s="330" t="s">
        <v>1774</v>
      </c>
    </row>
    <row r="30" spans="1:5" x14ac:dyDescent="0.2">
      <c r="A30" s="632" t="s">
        <v>406</v>
      </c>
      <c r="B30" s="632"/>
      <c r="C30" s="632"/>
      <c r="D30" s="632"/>
      <c r="E30" s="632"/>
    </row>
    <row r="31" spans="1:5" x14ac:dyDescent="0.2">
      <c r="A31" s="614" t="s">
        <v>30</v>
      </c>
      <c r="B31" s="614"/>
    </row>
    <row r="32" spans="1:5" x14ac:dyDescent="0.2">
      <c r="A32" s="614" t="s">
        <v>31</v>
      </c>
      <c r="B32" s="614"/>
    </row>
  </sheetData>
  <mergeCells count="6">
    <mergeCell ref="A32:B32"/>
    <mergeCell ref="A1:E1"/>
    <mergeCell ref="A2:E2"/>
    <mergeCell ref="A29:B29"/>
    <mergeCell ref="A31:B31"/>
    <mergeCell ref="A30:E30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3" zoomScaleNormal="100" workbookViewId="0">
      <selection activeCell="Q15" sqref="Q15"/>
    </sheetView>
  </sheetViews>
  <sheetFormatPr defaultColWidth="9.140625" defaultRowHeight="16.5" x14ac:dyDescent="0.3"/>
  <cols>
    <col min="1" max="1" width="3" style="267" customWidth="1"/>
    <col min="2" max="2" width="38.5703125" style="268" customWidth="1"/>
    <col min="3" max="3" width="8.28515625" style="268" customWidth="1"/>
    <col min="4" max="4" width="7.5703125" style="268" customWidth="1"/>
    <col min="5" max="5" width="7.42578125" style="268" customWidth="1"/>
    <col min="6" max="6" width="8.85546875" style="268" customWidth="1"/>
    <col min="7" max="7" width="7.7109375" style="268" customWidth="1"/>
    <col min="8" max="8" width="8.5703125" style="268" customWidth="1"/>
    <col min="9" max="9" width="7.42578125" style="268" customWidth="1"/>
    <col min="10" max="10" width="7.5703125" style="268" customWidth="1"/>
    <col min="11" max="11" width="9.140625" style="268" customWidth="1"/>
    <col min="12" max="12" width="5.42578125" style="268" customWidth="1"/>
    <col min="13" max="14" width="6.42578125" style="268" customWidth="1"/>
    <col min="15" max="16" width="9.140625" style="274"/>
    <col min="17" max="17" width="10.42578125" style="274" bestFit="1" customWidth="1"/>
    <col min="18" max="20" width="9.140625" style="274"/>
    <col min="21" max="16384" width="9.140625" style="268"/>
  </cols>
  <sheetData>
    <row r="1" spans="1:21" ht="22.7" customHeight="1" x14ac:dyDescent="0.3">
      <c r="A1" s="635" t="s">
        <v>1432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442"/>
    </row>
    <row r="2" spans="1:21" ht="10.5" customHeight="1" x14ac:dyDescent="0.3">
      <c r="A2" s="638" t="s">
        <v>498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443"/>
    </row>
    <row r="3" spans="1:21" ht="10.5" customHeight="1" thickBot="1" x14ac:dyDescent="0.35">
      <c r="A3" s="13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640" t="s">
        <v>227</v>
      </c>
      <c r="M3" s="641"/>
      <c r="N3" s="35"/>
    </row>
    <row r="4" spans="1:21" ht="89.85" customHeight="1" thickBot="1" x14ac:dyDescent="0.35">
      <c r="A4" s="275" t="s">
        <v>191</v>
      </c>
      <c r="B4" s="353" t="s">
        <v>2195</v>
      </c>
      <c r="C4" s="275" t="s">
        <v>229</v>
      </c>
      <c r="D4" s="437" t="s">
        <v>230</v>
      </c>
      <c r="E4" s="275" t="s">
        <v>231</v>
      </c>
      <c r="F4" s="275" t="s">
        <v>232</v>
      </c>
      <c r="G4" s="275" t="s">
        <v>233</v>
      </c>
      <c r="H4" s="275" t="s">
        <v>234</v>
      </c>
      <c r="I4" s="275" t="s">
        <v>235</v>
      </c>
      <c r="J4" s="275" t="s">
        <v>236</v>
      </c>
      <c r="K4" s="275" t="s">
        <v>237</v>
      </c>
      <c r="L4" s="275" t="s">
        <v>238</v>
      </c>
      <c r="M4" s="275" t="s">
        <v>239</v>
      </c>
      <c r="N4" s="444"/>
    </row>
    <row r="5" spans="1:21" ht="8.4499999999999993" customHeight="1" thickTop="1" thickBot="1" x14ac:dyDescent="0.35">
      <c r="A5" s="276">
        <v>1</v>
      </c>
      <c r="B5" s="276">
        <v>2</v>
      </c>
      <c r="C5" s="276">
        <v>3</v>
      </c>
      <c r="D5" s="276">
        <v>4</v>
      </c>
      <c r="E5" s="276">
        <v>5</v>
      </c>
      <c r="F5" s="276">
        <v>6</v>
      </c>
      <c r="G5" s="276">
        <v>7</v>
      </c>
      <c r="H5" s="276">
        <v>8</v>
      </c>
      <c r="I5" s="276">
        <v>9</v>
      </c>
      <c r="J5" s="276">
        <v>10</v>
      </c>
      <c r="K5" s="276">
        <v>11</v>
      </c>
      <c r="L5" s="276">
        <v>12</v>
      </c>
      <c r="M5" s="276">
        <v>13</v>
      </c>
      <c r="N5" s="445"/>
    </row>
    <row r="6" spans="1:21" ht="12" customHeight="1" thickTop="1" x14ac:dyDescent="0.3">
      <c r="A6" s="278">
        <v>1</v>
      </c>
      <c r="B6" s="331" t="s">
        <v>18</v>
      </c>
      <c r="C6" s="432" t="s">
        <v>1298</v>
      </c>
      <c r="D6" s="432" t="s">
        <v>1299</v>
      </c>
      <c r="E6" s="432" t="s">
        <v>749</v>
      </c>
      <c r="F6" s="432" t="s">
        <v>749</v>
      </c>
      <c r="G6" s="432" t="s">
        <v>749</v>
      </c>
      <c r="H6" s="432" t="s">
        <v>749</v>
      </c>
      <c r="I6" s="433"/>
      <c r="J6" s="433"/>
      <c r="K6" s="433"/>
      <c r="L6" s="433" t="s">
        <v>749</v>
      </c>
      <c r="M6" s="433" t="s">
        <v>749</v>
      </c>
      <c r="N6" s="446"/>
      <c r="Q6" s="473"/>
    </row>
    <row r="7" spans="1:21" s="323" customFormat="1" ht="23.25" customHeight="1" x14ac:dyDescent="0.3">
      <c r="A7" s="438">
        <v>2</v>
      </c>
      <c r="B7" s="332" t="s">
        <v>2166</v>
      </c>
      <c r="C7" s="434" t="s">
        <v>1300</v>
      </c>
      <c r="D7" s="434" t="s">
        <v>1301</v>
      </c>
      <c r="E7" s="434" t="s">
        <v>749</v>
      </c>
      <c r="F7" s="434" t="s">
        <v>749</v>
      </c>
      <c r="G7" s="434" t="s">
        <v>749</v>
      </c>
      <c r="H7" s="434" t="s">
        <v>749</v>
      </c>
      <c r="I7" s="435"/>
      <c r="J7" s="435"/>
      <c r="K7" s="435"/>
      <c r="L7" s="434" t="s">
        <v>1302</v>
      </c>
      <c r="M7" s="435" t="s">
        <v>749</v>
      </c>
      <c r="N7" s="447"/>
      <c r="O7" s="274"/>
      <c r="P7" s="274"/>
      <c r="Q7" s="473"/>
      <c r="R7" s="274"/>
      <c r="S7" s="274"/>
      <c r="T7" s="274"/>
    </row>
    <row r="8" spans="1:21" s="323" customFormat="1" ht="12" customHeight="1" x14ac:dyDescent="0.3">
      <c r="A8" s="438">
        <v>3</v>
      </c>
      <c r="B8" s="332" t="s">
        <v>2167</v>
      </c>
      <c r="C8" s="434" t="s">
        <v>1303</v>
      </c>
      <c r="D8" s="434" t="s">
        <v>1304</v>
      </c>
      <c r="E8" s="434" t="s">
        <v>749</v>
      </c>
      <c r="F8" s="434" t="s">
        <v>749</v>
      </c>
      <c r="G8" s="434" t="s">
        <v>1305</v>
      </c>
      <c r="H8" s="434" t="s">
        <v>749</v>
      </c>
      <c r="I8" s="435"/>
      <c r="J8" s="435" t="s">
        <v>1306</v>
      </c>
      <c r="K8" s="435"/>
      <c r="L8" s="434" t="s">
        <v>1302</v>
      </c>
      <c r="M8" s="434" t="s">
        <v>713</v>
      </c>
      <c r="N8" s="448"/>
      <c r="O8" s="274"/>
      <c r="P8" s="274"/>
      <c r="Q8" s="473"/>
      <c r="R8" s="474"/>
      <c r="S8" s="274"/>
      <c r="T8" s="274"/>
      <c r="U8" s="323">
        <f>C6/C31*100</f>
        <v>56.202185207459806</v>
      </c>
    </row>
    <row r="9" spans="1:21" ht="12" customHeight="1" x14ac:dyDescent="0.3">
      <c r="A9" s="277">
        <v>4</v>
      </c>
      <c r="B9" s="332" t="s">
        <v>2168</v>
      </c>
      <c r="C9" s="434" t="s">
        <v>1307</v>
      </c>
      <c r="D9" s="434" t="s">
        <v>1308</v>
      </c>
      <c r="E9" s="434" t="s">
        <v>1309</v>
      </c>
      <c r="F9" s="434" t="s">
        <v>1310</v>
      </c>
      <c r="G9" s="434" t="s">
        <v>1311</v>
      </c>
      <c r="H9" s="434" t="s">
        <v>1312</v>
      </c>
      <c r="I9" s="434" t="s">
        <v>1313</v>
      </c>
      <c r="J9" s="434" t="s">
        <v>1314</v>
      </c>
      <c r="K9" s="434" t="s">
        <v>1315</v>
      </c>
      <c r="L9" s="434" t="s">
        <v>1302</v>
      </c>
      <c r="M9" s="434" t="s">
        <v>713</v>
      </c>
      <c r="N9" s="448"/>
      <c r="Q9" s="475"/>
      <c r="R9" s="474"/>
    </row>
    <row r="10" spans="1:21" ht="12" customHeight="1" x14ac:dyDescent="0.3">
      <c r="A10" s="277">
        <v>5</v>
      </c>
      <c r="B10" s="332" t="s">
        <v>2169</v>
      </c>
      <c r="C10" s="434" t="s">
        <v>1316</v>
      </c>
      <c r="D10" s="434" t="s">
        <v>1317</v>
      </c>
      <c r="E10" s="434" t="s">
        <v>1318</v>
      </c>
      <c r="F10" s="434" t="s">
        <v>1319</v>
      </c>
      <c r="G10" s="434" t="s">
        <v>1320</v>
      </c>
      <c r="H10" s="434" t="s">
        <v>1321</v>
      </c>
      <c r="I10" s="434" t="s">
        <v>1322</v>
      </c>
      <c r="J10" s="434" t="s">
        <v>1323</v>
      </c>
      <c r="K10" s="434" t="s">
        <v>1324</v>
      </c>
      <c r="L10" s="434" t="s">
        <v>776</v>
      </c>
      <c r="M10" s="434" t="s">
        <v>713</v>
      </c>
      <c r="N10" s="448"/>
      <c r="Q10" s="473"/>
      <c r="R10" s="474"/>
    </row>
    <row r="11" spans="1:21" ht="12" customHeight="1" x14ac:dyDescent="0.3">
      <c r="A11" s="277">
        <v>6</v>
      </c>
      <c r="B11" s="332" t="s">
        <v>2170</v>
      </c>
      <c r="C11" s="434" t="s">
        <v>1325</v>
      </c>
      <c r="D11" s="434" t="s">
        <v>1326</v>
      </c>
      <c r="E11" s="434" t="s">
        <v>1327</v>
      </c>
      <c r="F11" s="434" t="s">
        <v>749</v>
      </c>
      <c r="G11" s="434" t="s">
        <v>1328</v>
      </c>
      <c r="H11" s="434" t="s">
        <v>1329</v>
      </c>
      <c r="I11" s="434"/>
      <c r="J11" s="434" t="s">
        <v>1330</v>
      </c>
      <c r="K11" s="434" t="s">
        <v>1331</v>
      </c>
      <c r="L11" s="434" t="s">
        <v>1302</v>
      </c>
      <c r="M11" s="434" t="s">
        <v>713</v>
      </c>
      <c r="N11" s="448"/>
      <c r="Q11" s="473"/>
      <c r="R11" s="474"/>
    </row>
    <row r="12" spans="1:21" ht="12" customHeight="1" x14ac:dyDescent="0.3">
      <c r="A12" s="277">
        <v>7</v>
      </c>
      <c r="B12" s="332" t="s">
        <v>2171</v>
      </c>
      <c r="C12" s="434" t="s">
        <v>1332</v>
      </c>
      <c r="D12" s="434" t="s">
        <v>1333</v>
      </c>
      <c r="E12" s="434" t="s">
        <v>749</v>
      </c>
      <c r="F12" s="434" t="s">
        <v>749</v>
      </c>
      <c r="G12" s="434" t="s">
        <v>749</v>
      </c>
      <c r="H12" s="434" t="s">
        <v>749</v>
      </c>
      <c r="I12" s="435"/>
      <c r="J12" s="435"/>
      <c r="K12" s="435"/>
      <c r="L12" s="434" t="s">
        <v>749</v>
      </c>
      <c r="M12" s="434" t="s">
        <v>749</v>
      </c>
      <c r="N12" s="448"/>
      <c r="Q12" s="473"/>
    </row>
    <row r="13" spans="1:21" ht="12" customHeight="1" x14ac:dyDescent="0.3">
      <c r="A13" s="277">
        <v>8</v>
      </c>
      <c r="B13" s="332" t="s">
        <v>23</v>
      </c>
      <c r="C13" s="434" t="s">
        <v>1334</v>
      </c>
      <c r="D13" s="434" t="s">
        <v>1335</v>
      </c>
      <c r="E13" s="434" t="s">
        <v>1336</v>
      </c>
      <c r="F13" s="434" t="s">
        <v>1337</v>
      </c>
      <c r="G13" s="434" t="s">
        <v>1335</v>
      </c>
      <c r="H13" s="434" t="s">
        <v>1338</v>
      </c>
      <c r="I13" s="434" t="s">
        <v>1339</v>
      </c>
      <c r="J13" s="434" t="s">
        <v>1340</v>
      </c>
      <c r="K13" s="434" t="s">
        <v>1341</v>
      </c>
      <c r="L13" s="434" t="s">
        <v>1235</v>
      </c>
      <c r="M13" s="434" t="s">
        <v>713</v>
      </c>
      <c r="N13" s="448"/>
      <c r="Q13" s="473"/>
    </row>
    <row r="14" spans="1:21" ht="24" x14ac:dyDescent="0.3">
      <c r="A14" s="277">
        <v>9</v>
      </c>
      <c r="B14" s="316" t="s">
        <v>2172</v>
      </c>
      <c r="C14" s="434" t="s">
        <v>1342</v>
      </c>
      <c r="D14" s="434" t="s">
        <v>1343</v>
      </c>
      <c r="E14" s="434" t="s">
        <v>749</v>
      </c>
      <c r="F14" s="434" t="s">
        <v>749</v>
      </c>
      <c r="G14" s="434" t="s">
        <v>749</v>
      </c>
      <c r="H14" s="434" t="s">
        <v>749</v>
      </c>
      <c r="I14" s="435"/>
      <c r="J14" s="435"/>
      <c r="K14" s="435"/>
      <c r="L14" s="434" t="s">
        <v>749</v>
      </c>
      <c r="M14" s="434" t="s">
        <v>749</v>
      </c>
      <c r="N14" s="448"/>
      <c r="Q14" s="473"/>
    </row>
    <row r="15" spans="1:21" s="322" customFormat="1" ht="22.15" customHeight="1" x14ac:dyDescent="0.3">
      <c r="A15" s="439">
        <v>10</v>
      </c>
      <c r="B15" s="440" t="s">
        <v>34</v>
      </c>
      <c r="C15" s="441" t="s">
        <v>1344</v>
      </c>
      <c r="D15" s="441" t="s">
        <v>1345</v>
      </c>
      <c r="E15" s="441" t="s">
        <v>749</v>
      </c>
      <c r="F15" s="441" t="s">
        <v>749</v>
      </c>
      <c r="G15" s="441" t="s">
        <v>749</v>
      </c>
      <c r="H15" s="441" t="s">
        <v>749</v>
      </c>
      <c r="I15" s="441"/>
      <c r="J15" s="441"/>
      <c r="K15" s="441"/>
      <c r="L15" s="441" t="s">
        <v>749</v>
      </c>
      <c r="M15" s="441" t="s">
        <v>749</v>
      </c>
      <c r="N15" s="449"/>
      <c r="O15" s="476"/>
      <c r="P15" s="476"/>
      <c r="Q15" s="475"/>
      <c r="R15" s="476"/>
      <c r="S15" s="476"/>
      <c r="T15" s="476"/>
    </row>
    <row r="16" spans="1:21" ht="12" customHeight="1" x14ac:dyDescent="0.3">
      <c r="A16" s="277">
        <v>11</v>
      </c>
      <c r="B16" s="332" t="s">
        <v>24</v>
      </c>
      <c r="C16" s="434" t="s">
        <v>1346</v>
      </c>
      <c r="D16" s="434" t="s">
        <v>1347</v>
      </c>
      <c r="E16" s="434" t="s">
        <v>749</v>
      </c>
      <c r="F16" s="434" t="s">
        <v>749</v>
      </c>
      <c r="G16" s="434" t="s">
        <v>749</v>
      </c>
      <c r="H16" s="434" t="s">
        <v>749</v>
      </c>
      <c r="I16" s="435"/>
      <c r="J16" s="435"/>
      <c r="K16" s="435"/>
      <c r="L16" s="434" t="s">
        <v>1348</v>
      </c>
      <c r="M16" s="434" t="s">
        <v>713</v>
      </c>
      <c r="N16" s="448"/>
      <c r="Q16" s="473"/>
    </row>
    <row r="17" spans="1:20" ht="12" customHeight="1" x14ac:dyDescent="0.3">
      <c r="A17" s="277">
        <v>12</v>
      </c>
      <c r="B17" s="332" t="s">
        <v>25</v>
      </c>
      <c r="C17" s="434" t="s">
        <v>1349</v>
      </c>
      <c r="D17" s="434" t="s">
        <v>1350</v>
      </c>
      <c r="E17" s="434" t="s">
        <v>1351</v>
      </c>
      <c r="F17" s="434" t="s">
        <v>1352</v>
      </c>
      <c r="G17" s="434" t="s">
        <v>1353</v>
      </c>
      <c r="H17" s="434" t="s">
        <v>1353</v>
      </c>
      <c r="I17" s="434" t="s">
        <v>1354</v>
      </c>
      <c r="J17" s="434" t="s">
        <v>1355</v>
      </c>
      <c r="K17" s="434" t="s">
        <v>860</v>
      </c>
      <c r="L17" s="434" t="s">
        <v>1348</v>
      </c>
      <c r="M17" s="434" t="s">
        <v>713</v>
      </c>
      <c r="N17" s="448"/>
      <c r="Q17" s="473"/>
    </row>
    <row r="18" spans="1:20" ht="12" customHeight="1" x14ac:dyDescent="0.3">
      <c r="A18" s="277">
        <v>13</v>
      </c>
      <c r="B18" s="332" t="s">
        <v>35</v>
      </c>
      <c r="C18" s="434" t="s">
        <v>1356</v>
      </c>
      <c r="D18" s="434"/>
      <c r="E18" s="434" t="s">
        <v>749</v>
      </c>
      <c r="F18" s="434" t="s">
        <v>749</v>
      </c>
      <c r="G18" s="434" t="s">
        <v>1357</v>
      </c>
      <c r="H18" s="434" t="s">
        <v>1358</v>
      </c>
      <c r="I18" s="435"/>
      <c r="J18" s="435" t="s">
        <v>1359</v>
      </c>
      <c r="K18" s="435" t="s">
        <v>1360</v>
      </c>
      <c r="L18" s="434" t="s">
        <v>1302</v>
      </c>
      <c r="M18" s="434" t="s">
        <v>713</v>
      </c>
      <c r="N18" s="448"/>
      <c r="Q18" s="473"/>
    </row>
    <row r="19" spans="1:20" ht="21.75" customHeight="1" x14ac:dyDescent="0.3">
      <c r="A19" s="277">
        <v>14</v>
      </c>
      <c r="B19" s="332" t="s">
        <v>240</v>
      </c>
      <c r="C19" s="434" t="s">
        <v>807</v>
      </c>
      <c r="D19" s="434" t="s">
        <v>1361</v>
      </c>
      <c r="E19" s="434" t="s">
        <v>1362</v>
      </c>
      <c r="F19" s="434" t="s">
        <v>1363</v>
      </c>
      <c r="G19" s="434" t="s">
        <v>1364</v>
      </c>
      <c r="H19" s="434" t="s">
        <v>1364</v>
      </c>
      <c r="I19" s="434" t="s">
        <v>1354</v>
      </c>
      <c r="J19" s="434" t="s">
        <v>1365</v>
      </c>
      <c r="K19" s="434" t="s">
        <v>860</v>
      </c>
      <c r="L19" s="434" t="s">
        <v>1302</v>
      </c>
      <c r="M19" s="434" t="s">
        <v>713</v>
      </c>
      <c r="N19" s="448"/>
      <c r="Q19" s="475"/>
    </row>
    <row r="20" spans="1:20" ht="20.25" customHeight="1" x14ac:dyDescent="0.3">
      <c r="A20" s="277">
        <v>15</v>
      </c>
      <c r="B20" s="332" t="s">
        <v>2175</v>
      </c>
      <c r="C20" s="434" t="s">
        <v>1366</v>
      </c>
      <c r="D20" s="434"/>
      <c r="E20" s="434" t="s">
        <v>749</v>
      </c>
      <c r="F20" s="434" t="s">
        <v>749</v>
      </c>
      <c r="G20" s="434" t="s">
        <v>749</v>
      </c>
      <c r="H20" s="434" t="s">
        <v>749</v>
      </c>
      <c r="I20" s="435"/>
      <c r="J20" s="435"/>
      <c r="K20" s="435"/>
      <c r="L20" s="434" t="s">
        <v>1058</v>
      </c>
      <c r="M20" s="434"/>
      <c r="N20" s="448"/>
      <c r="Q20" s="473"/>
    </row>
    <row r="21" spans="1:20" ht="22.15" customHeight="1" x14ac:dyDescent="0.3">
      <c r="A21" s="277">
        <v>16</v>
      </c>
      <c r="B21" s="332" t="s">
        <v>2173</v>
      </c>
      <c r="C21" s="434" t="s">
        <v>1367</v>
      </c>
      <c r="D21" s="434" t="s">
        <v>1368</v>
      </c>
      <c r="E21" s="434" t="s">
        <v>1369</v>
      </c>
      <c r="F21" s="434" t="s">
        <v>1370</v>
      </c>
      <c r="G21" s="434" t="s">
        <v>1371</v>
      </c>
      <c r="H21" s="434" t="s">
        <v>1372</v>
      </c>
      <c r="I21" s="434" t="s">
        <v>1373</v>
      </c>
      <c r="J21" s="434" t="s">
        <v>1374</v>
      </c>
      <c r="K21" s="434" t="s">
        <v>1375</v>
      </c>
      <c r="L21" s="434" t="s">
        <v>1235</v>
      </c>
      <c r="M21" s="435" t="s">
        <v>713</v>
      </c>
      <c r="N21" s="447"/>
      <c r="Q21" s="475"/>
    </row>
    <row r="22" spans="1:20" s="322" customFormat="1" x14ac:dyDescent="0.3">
      <c r="A22" s="439">
        <v>17</v>
      </c>
      <c r="B22" s="440" t="s">
        <v>27</v>
      </c>
      <c r="C22" s="441" t="s">
        <v>1376</v>
      </c>
      <c r="D22" s="441" t="s">
        <v>1377</v>
      </c>
      <c r="E22" s="441" t="s">
        <v>1377</v>
      </c>
      <c r="F22" s="441" t="s">
        <v>1378</v>
      </c>
      <c r="G22" s="441" t="s">
        <v>1379</v>
      </c>
      <c r="H22" s="441" t="s">
        <v>1379</v>
      </c>
      <c r="I22" s="441" t="s">
        <v>1380</v>
      </c>
      <c r="J22" s="441" t="s">
        <v>1381</v>
      </c>
      <c r="K22" s="441" t="s">
        <v>860</v>
      </c>
      <c r="L22" s="441" t="s">
        <v>744</v>
      </c>
      <c r="M22" s="441" t="s">
        <v>713</v>
      </c>
      <c r="N22" s="449"/>
      <c r="O22" s="476"/>
      <c r="P22" s="476"/>
      <c r="Q22" s="475"/>
      <c r="R22" s="476"/>
      <c r="S22" s="476"/>
      <c r="T22" s="476"/>
    </row>
    <row r="23" spans="1:20" ht="24" x14ac:dyDescent="0.3">
      <c r="A23" s="277">
        <v>18</v>
      </c>
      <c r="B23" s="332" t="s">
        <v>37</v>
      </c>
      <c r="C23" s="434" t="s">
        <v>1382</v>
      </c>
      <c r="D23" s="434" t="s">
        <v>1383</v>
      </c>
      <c r="E23" s="434" t="s">
        <v>749</v>
      </c>
      <c r="F23" s="434" t="s">
        <v>749</v>
      </c>
      <c r="G23" s="434" t="s">
        <v>749</v>
      </c>
      <c r="H23" s="434" t="s">
        <v>749</v>
      </c>
      <c r="I23" s="435"/>
      <c r="J23" s="435"/>
      <c r="K23" s="435"/>
      <c r="L23" s="434" t="s">
        <v>749</v>
      </c>
      <c r="M23" s="434" t="s">
        <v>749</v>
      </c>
      <c r="N23" s="448"/>
      <c r="Q23" s="473"/>
    </row>
    <row r="24" spans="1:20" ht="13.9" customHeight="1" x14ac:dyDescent="0.3">
      <c r="A24" s="277">
        <v>19</v>
      </c>
      <c r="B24" s="332" t="s">
        <v>28</v>
      </c>
      <c r="C24" s="434" t="s">
        <v>1384</v>
      </c>
      <c r="D24" s="434" t="s">
        <v>1385</v>
      </c>
      <c r="E24" s="434" t="s">
        <v>1385</v>
      </c>
      <c r="F24" s="434" t="s">
        <v>749</v>
      </c>
      <c r="G24" s="434" t="s">
        <v>1386</v>
      </c>
      <c r="H24" s="434" t="s">
        <v>1386</v>
      </c>
      <c r="I24" s="435"/>
      <c r="J24" s="435" t="s">
        <v>1387</v>
      </c>
      <c r="K24" s="435" t="s">
        <v>860</v>
      </c>
      <c r="L24" s="434" t="s">
        <v>749</v>
      </c>
      <c r="M24" s="434" t="s">
        <v>713</v>
      </c>
      <c r="N24" s="448"/>
      <c r="Q24" s="473"/>
    </row>
    <row r="25" spans="1:20" ht="12" customHeight="1" x14ac:dyDescent="0.3">
      <c r="A25" s="277">
        <v>20</v>
      </c>
      <c r="B25" s="332" t="s">
        <v>38</v>
      </c>
      <c r="C25" s="434" t="s">
        <v>1388</v>
      </c>
      <c r="D25" s="434" t="s">
        <v>1389</v>
      </c>
      <c r="E25" s="434" t="s">
        <v>1389</v>
      </c>
      <c r="F25" s="434" t="s">
        <v>1390</v>
      </c>
      <c r="G25" s="434" t="s">
        <v>1391</v>
      </c>
      <c r="H25" s="434" t="s">
        <v>1391</v>
      </c>
      <c r="I25" s="434" t="s">
        <v>1392</v>
      </c>
      <c r="J25" s="434" t="s">
        <v>1393</v>
      </c>
      <c r="K25" s="434" t="s">
        <v>860</v>
      </c>
      <c r="L25" s="434" t="s">
        <v>1302</v>
      </c>
      <c r="M25" s="434" t="s">
        <v>713</v>
      </c>
      <c r="N25" s="448"/>
      <c r="Q25" s="473"/>
    </row>
    <row r="26" spans="1:20" ht="15" customHeight="1" x14ac:dyDescent="0.3">
      <c r="A26" s="277">
        <v>21</v>
      </c>
      <c r="B26" s="332" t="s">
        <v>2174</v>
      </c>
      <c r="C26" s="434" t="s">
        <v>1394</v>
      </c>
      <c r="D26" s="434" t="s">
        <v>1395</v>
      </c>
      <c r="E26" s="434" t="s">
        <v>1396</v>
      </c>
      <c r="F26" s="434" t="s">
        <v>1397</v>
      </c>
      <c r="G26" s="434" t="s">
        <v>1398</v>
      </c>
      <c r="H26" s="434" t="s">
        <v>1399</v>
      </c>
      <c r="I26" s="434" t="s">
        <v>1400</v>
      </c>
      <c r="J26" s="434" t="s">
        <v>1401</v>
      </c>
      <c r="K26" s="434" t="s">
        <v>1402</v>
      </c>
      <c r="L26" s="434" t="s">
        <v>1302</v>
      </c>
      <c r="M26" s="434" t="s">
        <v>713</v>
      </c>
      <c r="N26" s="448"/>
      <c r="Q26" s="475"/>
    </row>
    <row r="27" spans="1:20" s="324" customFormat="1" ht="24" x14ac:dyDescent="0.3">
      <c r="A27" s="438">
        <v>22</v>
      </c>
      <c r="B27" s="316" t="s">
        <v>39</v>
      </c>
      <c r="C27" s="434" t="s">
        <v>1403</v>
      </c>
      <c r="D27" s="434" t="s">
        <v>1404</v>
      </c>
      <c r="E27" s="434" t="s">
        <v>1405</v>
      </c>
      <c r="F27" s="434" t="s">
        <v>749</v>
      </c>
      <c r="G27" s="434" t="s">
        <v>1406</v>
      </c>
      <c r="H27" s="434" t="s">
        <v>749</v>
      </c>
      <c r="I27" s="434"/>
      <c r="J27" s="434" t="s">
        <v>1407</v>
      </c>
      <c r="K27" s="434"/>
      <c r="L27" s="434" t="s">
        <v>1302</v>
      </c>
      <c r="M27" s="434" t="s">
        <v>713</v>
      </c>
      <c r="N27" s="448"/>
      <c r="O27" s="274"/>
      <c r="P27" s="274"/>
      <c r="Q27" s="473"/>
      <c r="R27" s="274"/>
      <c r="S27" s="274"/>
      <c r="T27" s="274"/>
    </row>
    <row r="28" spans="1:20" ht="24" x14ac:dyDescent="0.3">
      <c r="A28" s="277">
        <v>23</v>
      </c>
      <c r="B28" s="332" t="s">
        <v>40</v>
      </c>
      <c r="C28" s="434" t="s">
        <v>1408</v>
      </c>
      <c r="D28" s="434" t="s">
        <v>1409</v>
      </c>
      <c r="E28" s="434" t="s">
        <v>749</v>
      </c>
      <c r="F28" s="434" t="s">
        <v>749</v>
      </c>
      <c r="G28" s="434" t="s">
        <v>749</v>
      </c>
      <c r="H28" s="434" t="s">
        <v>749</v>
      </c>
      <c r="I28" s="435"/>
      <c r="J28" s="435"/>
      <c r="K28" s="435"/>
      <c r="L28" s="435" t="s">
        <v>749</v>
      </c>
      <c r="M28" s="434" t="s">
        <v>713</v>
      </c>
      <c r="N28" s="448"/>
      <c r="Q28" s="473"/>
    </row>
    <row r="29" spans="1:20" ht="21" customHeight="1" x14ac:dyDescent="0.3">
      <c r="A29" s="277">
        <v>24</v>
      </c>
      <c r="B29" s="332" t="s">
        <v>41</v>
      </c>
      <c r="C29" s="317" t="s">
        <v>1410</v>
      </c>
      <c r="D29" s="317" t="s">
        <v>1411</v>
      </c>
      <c r="E29" s="317" t="s">
        <v>1411</v>
      </c>
      <c r="F29" s="317" t="s">
        <v>1412</v>
      </c>
      <c r="G29" s="317" t="s">
        <v>1413</v>
      </c>
      <c r="H29" s="317" t="s">
        <v>1411</v>
      </c>
      <c r="I29" s="317" t="s">
        <v>747</v>
      </c>
      <c r="J29" s="317" t="s">
        <v>1414</v>
      </c>
      <c r="K29" s="317" t="s">
        <v>1415</v>
      </c>
      <c r="L29" s="317" t="s">
        <v>749</v>
      </c>
      <c r="M29" s="317" t="s">
        <v>749</v>
      </c>
      <c r="N29" s="450"/>
      <c r="Q29" s="473"/>
    </row>
    <row r="30" spans="1:20" ht="24" x14ac:dyDescent="0.3">
      <c r="A30" s="277">
        <v>25</v>
      </c>
      <c r="B30" s="316" t="s">
        <v>42</v>
      </c>
      <c r="C30" s="317" t="s">
        <v>1416</v>
      </c>
      <c r="D30" s="317" t="s">
        <v>1417</v>
      </c>
      <c r="E30" s="317" t="s">
        <v>1418</v>
      </c>
      <c r="F30" s="317" t="s">
        <v>1419</v>
      </c>
      <c r="G30" s="317" t="s">
        <v>1420</v>
      </c>
      <c r="H30" s="317" t="s">
        <v>1421</v>
      </c>
      <c r="I30" s="317" t="s">
        <v>966</v>
      </c>
      <c r="J30" s="317" t="s">
        <v>1422</v>
      </c>
      <c r="K30" s="317" t="s">
        <v>1423</v>
      </c>
      <c r="L30" s="317" t="s">
        <v>1348</v>
      </c>
      <c r="M30" s="317" t="s">
        <v>713</v>
      </c>
      <c r="N30" s="450"/>
      <c r="Q30" s="473"/>
    </row>
    <row r="31" spans="1:20" x14ac:dyDescent="0.3">
      <c r="A31" s="634" t="s">
        <v>29</v>
      </c>
      <c r="B31" s="634"/>
      <c r="C31" s="318" t="s">
        <v>1424</v>
      </c>
      <c r="D31" s="318">
        <v>1268120</v>
      </c>
      <c r="E31" s="318" t="s">
        <v>1425</v>
      </c>
      <c r="F31" s="318" t="s">
        <v>1426</v>
      </c>
      <c r="G31" s="318" t="s">
        <v>1427</v>
      </c>
      <c r="H31" s="318" t="s">
        <v>1428</v>
      </c>
      <c r="I31" s="318" t="s">
        <v>1429</v>
      </c>
      <c r="J31" s="318" t="s">
        <v>1430</v>
      </c>
      <c r="K31" s="318" t="s">
        <v>1431</v>
      </c>
      <c r="L31" s="321"/>
      <c r="M31" s="436"/>
      <c r="N31" s="477"/>
    </row>
    <row r="32" spans="1:20" x14ac:dyDescent="0.3">
      <c r="A32" s="637" t="s">
        <v>579</v>
      </c>
      <c r="B32" s="637"/>
      <c r="C32" s="637"/>
      <c r="D32" s="637"/>
      <c r="E32" s="637"/>
      <c r="F32" s="637"/>
      <c r="G32" s="637"/>
      <c r="H32" s="637"/>
      <c r="I32" s="637"/>
      <c r="J32" s="637"/>
      <c r="K32" s="637"/>
      <c r="L32" s="637"/>
      <c r="M32" s="637"/>
      <c r="N32" s="451"/>
    </row>
    <row r="33" spans="1:5" x14ac:dyDescent="0.3">
      <c r="A33" s="633" t="s">
        <v>30</v>
      </c>
      <c r="B33" s="633"/>
      <c r="C33" s="633"/>
    </row>
    <row r="34" spans="1:5" x14ac:dyDescent="0.3">
      <c r="A34" s="633" t="s">
        <v>31</v>
      </c>
      <c r="B34" s="633"/>
      <c r="C34" s="633"/>
      <c r="D34" s="633"/>
      <c r="E34" s="633"/>
    </row>
  </sheetData>
  <mergeCells count="7">
    <mergeCell ref="A33:C33"/>
    <mergeCell ref="A34:E34"/>
    <mergeCell ref="A31:B31"/>
    <mergeCell ref="A1:M1"/>
    <mergeCell ref="A32:M32"/>
    <mergeCell ref="A2:M2"/>
    <mergeCell ref="L3:M3"/>
  </mergeCells>
  <pageMargins left="0" right="0" top="0" bottom="0" header="0" footer="0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O8" sqref="O8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710937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7.7109375" style="8" customWidth="1"/>
    <col min="14" max="16384" width="9.140625" style="8"/>
  </cols>
  <sheetData>
    <row r="1" spans="1:15" ht="12" customHeight="1" x14ac:dyDescent="0.25">
      <c r="A1" s="529" t="s">
        <v>1432</v>
      </c>
      <c r="B1" s="556"/>
      <c r="C1" s="556"/>
      <c r="D1" s="556"/>
      <c r="E1" s="556"/>
      <c r="F1" s="556"/>
      <c r="G1" s="556"/>
      <c r="H1" s="556"/>
      <c r="I1" s="556"/>
      <c r="J1" s="642"/>
      <c r="K1" s="642"/>
      <c r="L1" s="642"/>
      <c r="M1" s="642"/>
    </row>
    <row r="2" spans="1:15" ht="12" customHeight="1" x14ac:dyDescent="0.25">
      <c r="A2" s="545" t="s">
        <v>647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3" spans="1:15" ht="12" customHeight="1" x14ac:dyDescent="0.25">
      <c r="A3" s="643" t="s">
        <v>575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</row>
    <row r="4" spans="1:15" ht="108.6" customHeight="1" thickBot="1" x14ac:dyDescent="0.3">
      <c r="A4" s="3" t="s">
        <v>191</v>
      </c>
      <c r="B4" s="316" t="s">
        <v>2179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246</v>
      </c>
      <c r="K4" s="3" t="s">
        <v>247</v>
      </c>
      <c r="L4" s="3" t="s">
        <v>238</v>
      </c>
      <c r="M4" s="3" t="s">
        <v>239</v>
      </c>
    </row>
    <row r="5" spans="1:15" ht="8.4499999999999993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  <c r="I5" s="251">
        <v>9</v>
      </c>
      <c r="J5" s="251">
        <v>10</v>
      </c>
      <c r="K5" s="251">
        <v>11</v>
      </c>
      <c r="L5" s="251">
        <v>12</v>
      </c>
      <c r="M5" s="251">
        <v>13</v>
      </c>
    </row>
    <row r="6" spans="1:15" ht="12" customHeight="1" thickTop="1" x14ac:dyDescent="0.25">
      <c r="A6" s="644" t="s">
        <v>242</v>
      </c>
      <c r="B6" s="644"/>
      <c r="C6" s="338" t="s">
        <v>1433</v>
      </c>
      <c r="D6" s="338">
        <v>643544</v>
      </c>
      <c r="E6" s="338" t="s">
        <v>1434</v>
      </c>
      <c r="F6" s="338" t="s">
        <v>1435</v>
      </c>
      <c r="G6" s="338" t="s">
        <v>1436</v>
      </c>
      <c r="H6" s="338" t="s">
        <v>1437</v>
      </c>
      <c r="I6" s="454" t="s">
        <v>1438</v>
      </c>
      <c r="J6" s="454" t="s">
        <v>1439</v>
      </c>
      <c r="K6" s="455" t="s">
        <v>1440</v>
      </c>
      <c r="L6" s="454" t="s">
        <v>1441</v>
      </c>
      <c r="M6" s="454" t="s">
        <v>774</v>
      </c>
    </row>
    <row r="7" spans="1:15" ht="15.75" customHeight="1" x14ac:dyDescent="0.25">
      <c r="A7" s="4">
        <v>1</v>
      </c>
      <c r="B7" s="331" t="s">
        <v>18</v>
      </c>
      <c r="C7" s="452" t="s">
        <v>1442</v>
      </c>
      <c r="D7" s="452" t="s">
        <v>1443</v>
      </c>
      <c r="E7" s="452" t="s">
        <v>749</v>
      </c>
      <c r="F7" s="452" t="s">
        <v>749</v>
      </c>
      <c r="G7" s="452" t="s">
        <v>749</v>
      </c>
      <c r="H7" s="452" t="s">
        <v>749</v>
      </c>
      <c r="I7" s="452"/>
      <c r="J7" s="452"/>
      <c r="K7" s="452"/>
      <c r="L7" s="452" t="s">
        <v>749</v>
      </c>
      <c r="M7" s="452" t="s">
        <v>749</v>
      </c>
      <c r="O7" s="8">
        <f>C7+C8+C9+C10+C11</f>
        <v>975055</v>
      </c>
    </row>
    <row r="8" spans="1:15" ht="23.85" customHeight="1" x14ac:dyDescent="0.25">
      <c r="A8" s="4">
        <v>2</v>
      </c>
      <c r="B8" s="332" t="s">
        <v>2166</v>
      </c>
      <c r="C8" s="452" t="s">
        <v>1444</v>
      </c>
      <c r="D8" s="452" t="s">
        <v>1445</v>
      </c>
      <c r="E8" s="452" t="s">
        <v>749</v>
      </c>
      <c r="F8" s="452" t="s">
        <v>749</v>
      </c>
      <c r="G8" s="452" t="s">
        <v>749</v>
      </c>
      <c r="H8" s="452" t="s">
        <v>749</v>
      </c>
      <c r="I8" s="452"/>
      <c r="J8" s="452"/>
      <c r="K8" s="452"/>
      <c r="L8" s="452" t="s">
        <v>1302</v>
      </c>
      <c r="M8" s="452" t="s">
        <v>749</v>
      </c>
    </row>
    <row r="9" spans="1:15" ht="15.75" customHeight="1" x14ac:dyDescent="0.25">
      <c r="A9" s="4">
        <v>3</v>
      </c>
      <c r="B9" s="332" t="s">
        <v>2167</v>
      </c>
      <c r="C9" s="452" t="s">
        <v>1446</v>
      </c>
      <c r="D9" s="452" t="s">
        <v>1447</v>
      </c>
      <c r="E9" s="452" t="s">
        <v>749</v>
      </c>
      <c r="F9" s="452" t="s">
        <v>749</v>
      </c>
      <c r="G9" s="452" t="s">
        <v>1448</v>
      </c>
      <c r="H9" s="452" t="s">
        <v>749</v>
      </c>
      <c r="I9" s="452"/>
      <c r="J9" s="452" t="s">
        <v>1449</v>
      </c>
      <c r="K9" s="452">
        <f>H9/G9*100</f>
        <v>0</v>
      </c>
      <c r="L9" s="452" t="s">
        <v>1302</v>
      </c>
      <c r="M9" s="452" t="s">
        <v>713</v>
      </c>
    </row>
    <row r="10" spans="1:15" ht="17.45" customHeight="1" x14ac:dyDescent="0.25">
      <c r="A10" s="4">
        <v>4</v>
      </c>
      <c r="B10" s="332" t="s">
        <v>2168</v>
      </c>
      <c r="C10" s="452" t="s">
        <v>1450</v>
      </c>
      <c r="D10" s="452" t="s">
        <v>1451</v>
      </c>
      <c r="E10" s="452" t="s">
        <v>1452</v>
      </c>
      <c r="F10" s="452" t="s">
        <v>1453</v>
      </c>
      <c r="G10" s="452" t="s">
        <v>1454</v>
      </c>
      <c r="H10" s="452" t="s">
        <v>1455</v>
      </c>
      <c r="I10" s="452" t="s">
        <v>1456</v>
      </c>
      <c r="J10" s="452" t="s">
        <v>1457</v>
      </c>
      <c r="K10" s="453">
        <f t="shared" ref="K10:K20" si="0">H10/G10*100</f>
        <v>91.782107426937159</v>
      </c>
      <c r="L10" s="452" t="s">
        <v>1302</v>
      </c>
      <c r="M10" s="452" t="s">
        <v>713</v>
      </c>
    </row>
    <row r="11" spans="1:15" ht="16.5" customHeight="1" x14ac:dyDescent="0.25">
      <c r="A11" s="4">
        <v>5</v>
      </c>
      <c r="B11" s="332" t="s">
        <v>2169</v>
      </c>
      <c r="C11" s="452" t="s">
        <v>1458</v>
      </c>
      <c r="D11" s="452" t="s">
        <v>1459</v>
      </c>
      <c r="E11" s="452" t="s">
        <v>1460</v>
      </c>
      <c r="F11" s="452" t="s">
        <v>1461</v>
      </c>
      <c r="G11" s="452" t="s">
        <v>1462</v>
      </c>
      <c r="H11" s="452" t="s">
        <v>1463</v>
      </c>
      <c r="I11" s="452" t="s">
        <v>1464</v>
      </c>
      <c r="J11" s="452" t="s">
        <v>1465</v>
      </c>
      <c r="K11" s="453">
        <f t="shared" si="0"/>
        <v>71.514253844606586</v>
      </c>
      <c r="L11" s="452" t="s">
        <v>887</v>
      </c>
      <c r="M11" s="452" t="s">
        <v>887</v>
      </c>
    </row>
    <row r="12" spans="1:15" ht="14.25" customHeight="1" x14ac:dyDescent="0.25">
      <c r="A12" s="4">
        <v>6</v>
      </c>
      <c r="B12" s="332" t="s">
        <v>2170</v>
      </c>
      <c r="C12" s="452" t="s">
        <v>1466</v>
      </c>
      <c r="D12" s="452" t="s">
        <v>1467</v>
      </c>
      <c r="E12" s="452" t="s">
        <v>1468</v>
      </c>
      <c r="F12" s="452" t="s">
        <v>749</v>
      </c>
      <c r="G12" s="452" t="s">
        <v>1469</v>
      </c>
      <c r="H12" s="452" t="s">
        <v>1469</v>
      </c>
      <c r="I12" s="452"/>
      <c r="J12" s="452" t="s">
        <v>1470</v>
      </c>
      <c r="K12" s="453">
        <f t="shared" si="0"/>
        <v>100</v>
      </c>
      <c r="L12" s="452" t="s">
        <v>1302</v>
      </c>
      <c r="M12" s="452" t="s">
        <v>713</v>
      </c>
    </row>
    <row r="13" spans="1:15" ht="14.25" customHeight="1" x14ac:dyDescent="0.25">
      <c r="A13" s="4">
        <v>7</v>
      </c>
      <c r="B13" s="316" t="s">
        <v>24</v>
      </c>
      <c r="C13" s="452" t="s">
        <v>1471</v>
      </c>
      <c r="D13" s="452" t="s">
        <v>1472</v>
      </c>
      <c r="E13" s="452" t="s">
        <v>749</v>
      </c>
      <c r="F13" s="452" t="s">
        <v>749</v>
      </c>
      <c r="G13" s="452" t="s">
        <v>749</v>
      </c>
      <c r="H13" s="452" t="s">
        <v>749</v>
      </c>
      <c r="I13" s="452"/>
      <c r="J13" s="452"/>
      <c r="K13" s="453"/>
      <c r="L13" s="452" t="s">
        <v>1348</v>
      </c>
      <c r="M13" s="452" t="s">
        <v>713</v>
      </c>
    </row>
    <row r="14" spans="1:15" ht="14.25" customHeight="1" x14ac:dyDescent="0.25">
      <c r="A14" s="4">
        <v>8</v>
      </c>
      <c r="B14" s="316" t="s">
        <v>35</v>
      </c>
      <c r="C14" s="452" t="s">
        <v>1356</v>
      </c>
      <c r="D14" s="452"/>
      <c r="E14" s="452" t="s">
        <v>749</v>
      </c>
      <c r="F14" s="452" t="s">
        <v>749</v>
      </c>
      <c r="G14" s="452" t="s">
        <v>1357</v>
      </c>
      <c r="H14" s="452" t="s">
        <v>1358</v>
      </c>
      <c r="I14" s="452"/>
      <c r="J14" s="453" t="s">
        <v>1359</v>
      </c>
      <c r="K14" s="453">
        <f t="shared" si="0"/>
        <v>44.173235824864662</v>
      </c>
      <c r="L14" s="452" t="s">
        <v>1302</v>
      </c>
      <c r="M14" s="452" t="s">
        <v>713</v>
      </c>
    </row>
    <row r="15" spans="1:15" ht="23.25" customHeight="1" x14ac:dyDescent="0.25">
      <c r="A15" s="4">
        <v>9</v>
      </c>
      <c r="B15" s="316" t="s">
        <v>240</v>
      </c>
      <c r="C15" s="452" t="s">
        <v>807</v>
      </c>
      <c r="D15" s="452" t="s">
        <v>1361</v>
      </c>
      <c r="E15" s="452" t="s">
        <v>1362</v>
      </c>
      <c r="F15" s="452" t="s">
        <v>1363</v>
      </c>
      <c r="G15" s="452" t="s">
        <v>1364</v>
      </c>
      <c r="H15" s="452" t="s">
        <v>1364</v>
      </c>
      <c r="I15" s="452" t="s">
        <v>1354</v>
      </c>
      <c r="J15" s="452" t="s">
        <v>1365</v>
      </c>
      <c r="K15" s="453">
        <f t="shared" si="0"/>
        <v>100</v>
      </c>
      <c r="L15" s="452" t="s">
        <v>1302</v>
      </c>
      <c r="M15" s="452" t="s">
        <v>713</v>
      </c>
    </row>
    <row r="16" spans="1:15" ht="11.1" customHeight="1" x14ac:dyDescent="0.25">
      <c r="A16" s="4">
        <v>10</v>
      </c>
      <c r="B16" s="316" t="s">
        <v>37</v>
      </c>
      <c r="C16" s="452" t="s">
        <v>1382</v>
      </c>
      <c r="D16" s="452" t="s">
        <v>1383</v>
      </c>
      <c r="E16" s="452" t="s">
        <v>749</v>
      </c>
      <c r="F16" s="452" t="s">
        <v>749</v>
      </c>
      <c r="G16" s="452" t="s">
        <v>749</v>
      </c>
      <c r="H16" s="452" t="s">
        <v>749</v>
      </c>
      <c r="I16" s="452"/>
      <c r="J16" s="452"/>
      <c r="K16" s="453"/>
      <c r="L16" s="452" t="s">
        <v>749</v>
      </c>
      <c r="M16" s="452" t="s">
        <v>749</v>
      </c>
    </row>
    <row r="17" spans="1:13" ht="12" customHeight="1" x14ac:dyDescent="0.25">
      <c r="A17" s="4">
        <v>11</v>
      </c>
      <c r="B17" s="316" t="s">
        <v>38</v>
      </c>
      <c r="C17" s="452" t="s">
        <v>1388</v>
      </c>
      <c r="D17" s="452" t="s">
        <v>1389</v>
      </c>
      <c r="E17" s="452" t="s">
        <v>1389</v>
      </c>
      <c r="F17" s="452" t="s">
        <v>1390</v>
      </c>
      <c r="G17" s="452" t="s">
        <v>1391</v>
      </c>
      <c r="H17" s="452" t="s">
        <v>1391</v>
      </c>
      <c r="I17" s="452" t="s">
        <v>1392</v>
      </c>
      <c r="J17" s="452" t="s">
        <v>1393</v>
      </c>
      <c r="K17" s="453">
        <f t="shared" si="0"/>
        <v>100</v>
      </c>
      <c r="L17" s="452" t="s">
        <v>1302</v>
      </c>
      <c r="M17" s="452" t="s">
        <v>713</v>
      </c>
    </row>
    <row r="18" spans="1:13" ht="18.399999999999999" customHeight="1" x14ac:dyDescent="0.25">
      <c r="A18" s="4">
        <v>12</v>
      </c>
      <c r="B18" s="316" t="s">
        <v>2174</v>
      </c>
      <c r="C18" s="452" t="s">
        <v>1394</v>
      </c>
      <c r="D18" s="452" t="s">
        <v>1395</v>
      </c>
      <c r="E18" s="452" t="s">
        <v>1396</v>
      </c>
      <c r="F18" s="452" t="s">
        <v>1397</v>
      </c>
      <c r="G18" s="452" t="s">
        <v>1398</v>
      </c>
      <c r="H18" s="452" t="s">
        <v>1399</v>
      </c>
      <c r="I18" s="452" t="s">
        <v>1400</v>
      </c>
      <c r="J18" s="452" t="s">
        <v>1401</v>
      </c>
      <c r="K18" s="453">
        <f t="shared" si="0"/>
        <v>94.89444699403397</v>
      </c>
      <c r="L18" s="452" t="s">
        <v>1302</v>
      </c>
      <c r="M18" s="452" t="s">
        <v>713</v>
      </c>
    </row>
    <row r="19" spans="1:13" ht="25.5" customHeight="1" x14ac:dyDescent="0.25">
      <c r="A19" s="4">
        <v>13</v>
      </c>
      <c r="B19" s="316" t="s">
        <v>40</v>
      </c>
      <c r="C19" s="452" t="s">
        <v>1408</v>
      </c>
      <c r="D19" s="452" t="s">
        <v>1409</v>
      </c>
      <c r="E19" s="452" t="s">
        <v>749</v>
      </c>
      <c r="F19" s="452" t="s">
        <v>749</v>
      </c>
      <c r="G19" s="452" t="s">
        <v>749</v>
      </c>
      <c r="H19" s="452" t="s">
        <v>749</v>
      </c>
      <c r="I19" s="452"/>
      <c r="J19" s="452"/>
      <c r="K19" s="453"/>
      <c r="L19" s="452" t="s">
        <v>749</v>
      </c>
      <c r="M19" s="452" t="s">
        <v>713</v>
      </c>
    </row>
    <row r="20" spans="1:13" ht="27.75" customHeight="1" x14ac:dyDescent="0.25">
      <c r="A20" s="4">
        <v>14</v>
      </c>
      <c r="B20" s="316" t="s">
        <v>42</v>
      </c>
      <c r="C20" s="452" t="s">
        <v>1416</v>
      </c>
      <c r="D20" s="452" t="s">
        <v>1417</v>
      </c>
      <c r="E20" s="452" t="s">
        <v>1418</v>
      </c>
      <c r="F20" s="452" t="s">
        <v>1419</v>
      </c>
      <c r="G20" s="452" t="s">
        <v>1420</v>
      </c>
      <c r="H20" s="452" t="s">
        <v>1421</v>
      </c>
      <c r="I20" s="452" t="s">
        <v>966</v>
      </c>
      <c r="J20" s="452" t="s">
        <v>1422</v>
      </c>
      <c r="K20" s="453">
        <f t="shared" si="0"/>
        <v>80.501470794228879</v>
      </c>
      <c r="L20" s="452" t="s">
        <v>1348</v>
      </c>
      <c r="M20" s="452" t="s">
        <v>713</v>
      </c>
    </row>
    <row r="21" spans="1:13" x14ac:dyDescent="0.25">
      <c r="A21" s="637" t="s">
        <v>580</v>
      </c>
      <c r="B21" s="637"/>
      <c r="C21" s="637"/>
      <c r="D21" s="637"/>
      <c r="E21" s="637"/>
      <c r="F21" s="637"/>
      <c r="G21" s="637"/>
      <c r="H21" s="637"/>
      <c r="I21" s="637"/>
      <c r="J21" s="637"/>
      <c r="K21" s="637"/>
      <c r="L21" s="637"/>
      <c r="M21" s="637"/>
    </row>
    <row r="22" spans="1:13" ht="12" customHeight="1" x14ac:dyDescent="0.25">
      <c r="A22" s="517" t="s">
        <v>30</v>
      </c>
      <c r="B22" s="517"/>
    </row>
    <row r="23" spans="1:13" x14ac:dyDescent="0.25">
      <c r="A23" s="517" t="s">
        <v>31</v>
      </c>
      <c r="B23" s="517"/>
    </row>
    <row r="24" spans="1:13" x14ac:dyDescent="0.25">
      <c r="A24" s="13"/>
    </row>
  </sheetData>
  <mergeCells count="7">
    <mergeCell ref="A22:B22"/>
    <mergeCell ref="A23:B23"/>
    <mergeCell ref="A21:M21"/>
    <mergeCell ref="A1:M1"/>
    <mergeCell ref="A2:M2"/>
    <mergeCell ref="A3:M3"/>
    <mergeCell ref="A6:B6"/>
  </mergeCells>
  <pageMargins left="0.25" right="0.25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6" workbookViewId="0">
      <selection activeCell="C19" sqref="C19:D19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710937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5703125" style="8" customWidth="1"/>
    <col min="14" max="16384" width="9.140625" style="8"/>
  </cols>
  <sheetData>
    <row r="1" spans="1:13" ht="12" customHeight="1" x14ac:dyDescent="0.25">
      <c r="A1" s="645" t="s">
        <v>1432</v>
      </c>
      <c r="B1" s="646"/>
      <c r="C1" s="646"/>
      <c r="D1" s="646"/>
      <c r="E1" s="646"/>
      <c r="F1" s="646"/>
      <c r="G1" s="646"/>
      <c r="H1" s="646"/>
      <c r="I1" s="646"/>
      <c r="J1" s="647"/>
      <c r="K1" s="647"/>
      <c r="L1" s="647"/>
      <c r="M1" s="647"/>
    </row>
    <row r="2" spans="1:13" ht="12" customHeight="1" x14ac:dyDescent="0.25">
      <c r="A2" s="545" t="s">
        <v>640</v>
      </c>
      <c r="B2" s="556"/>
      <c r="C2" s="556"/>
      <c r="D2" s="556"/>
      <c r="E2" s="556"/>
      <c r="F2" s="556"/>
      <c r="G2" s="556"/>
      <c r="H2" s="556"/>
      <c r="I2" s="556"/>
      <c r="J2" s="642"/>
      <c r="K2" s="642"/>
      <c r="L2" s="642"/>
      <c r="M2" s="642"/>
    </row>
    <row r="3" spans="1:13" ht="12" customHeight="1" x14ac:dyDescent="0.25">
      <c r="A3" s="643" t="s">
        <v>576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</row>
    <row r="4" spans="1:13" ht="119.25" customHeight="1" thickBot="1" x14ac:dyDescent="0.3">
      <c r="A4" s="3" t="s">
        <v>191</v>
      </c>
      <c r="B4" s="9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246</v>
      </c>
      <c r="K4" s="3" t="s">
        <v>247</v>
      </c>
      <c r="L4" s="3" t="s">
        <v>238</v>
      </c>
      <c r="M4" s="3" t="s">
        <v>239</v>
      </c>
    </row>
    <row r="5" spans="1:13" ht="8.4499999999999993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  <c r="I5" s="251">
        <v>9</v>
      </c>
      <c r="J5" s="251">
        <v>10</v>
      </c>
      <c r="K5" s="251">
        <v>11</v>
      </c>
      <c r="L5" s="251">
        <v>12</v>
      </c>
      <c r="M5" s="251">
        <v>13</v>
      </c>
    </row>
    <row r="6" spans="1:13" ht="20.25" customHeight="1" thickTop="1" x14ac:dyDescent="0.25">
      <c r="A6" s="644" t="s">
        <v>241</v>
      </c>
      <c r="B6" s="644"/>
      <c r="C6" s="457" t="s">
        <v>1473</v>
      </c>
      <c r="D6" s="457" t="s">
        <v>1474</v>
      </c>
      <c r="E6" s="457" t="s">
        <v>1475</v>
      </c>
      <c r="F6" s="457" t="s">
        <v>1476</v>
      </c>
      <c r="G6" s="457" t="s">
        <v>1477</v>
      </c>
      <c r="H6" s="457" t="s">
        <v>1478</v>
      </c>
      <c r="I6" s="458" t="s">
        <v>1479</v>
      </c>
      <c r="J6" s="458" t="s">
        <v>1480</v>
      </c>
      <c r="K6" s="458" t="s">
        <v>1481</v>
      </c>
      <c r="L6" s="458" t="s">
        <v>1482</v>
      </c>
      <c r="M6" s="458" t="s">
        <v>1483</v>
      </c>
    </row>
    <row r="7" spans="1:13" ht="15" customHeight="1" x14ac:dyDescent="0.25">
      <c r="A7" s="4">
        <v>1</v>
      </c>
      <c r="B7" s="331" t="s">
        <v>18</v>
      </c>
      <c r="C7" s="350" t="s">
        <v>1484</v>
      </c>
      <c r="D7" s="350" t="s">
        <v>1485</v>
      </c>
      <c r="E7" s="350" t="s">
        <v>749</v>
      </c>
      <c r="F7" s="350" t="s">
        <v>749</v>
      </c>
      <c r="G7" s="350" t="s">
        <v>749</v>
      </c>
      <c r="H7" s="350" t="s">
        <v>749</v>
      </c>
      <c r="I7" s="456"/>
      <c r="J7" s="456"/>
      <c r="K7" s="456"/>
      <c r="L7" s="456" t="s">
        <v>749</v>
      </c>
      <c r="M7" s="456" t="s">
        <v>749</v>
      </c>
    </row>
    <row r="8" spans="1:13" ht="23.85" customHeight="1" x14ac:dyDescent="0.25">
      <c r="A8" s="4">
        <v>2</v>
      </c>
      <c r="B8" s="332" t="s">
        <v>2166</v>
      </c>
      <c r="C8" s="350" t="s">
        <v>1486</v>
      </c>
      <c r="D8" s="350" t="s">
        <v>1487</v>
      </c>
      <c r="E8" s="350" t="s">
        <v>749</v>
      </c>
      <c r="F8" s="350" t="s">
        <v>749</v>
      </c>
      <c r="G8" s="350" t="s">
        <v>749</v>
      </c>
      <c r="H8" s="350" t="s">
        <v>749</v>
      </c>
      <c r="I8" s="456"/>
      <c r="J8" s="456"/>
      <c r="K8" s="456"/>
      <c r="L8" s="350" t="s">
        <v>1302</v>
      </c>
      <c r="M8" s="456" t="s">
        <v>749</v>
      </c>
    </row>
    <row r="9" spans="1:13" ht="17.45" customHeight="1" x14ac:dyDescent="0.25">
      <c r="A9" s="4">
        <v>3</v>
      </c>
      <c r="B9" s="332" t="s">
        <v>2167</v>
      </c>
      <c r="C9" s="350" t="s">
        <v>1488</v>
      </c>
      <c r="D9" s="350" t="s">
        <v>1489</v>
      </c>
      <c r="E9" s="350" t="s">
        <v>749</v>
      </c>
      <c r="F9" s="350" t="s">
        <v>749</v>
      </c>
      <c r="G9" s="350" t="s">
        <v>1490</v>
      </c>
      <c r="H9" s="350" t="s">
        <v>749</v>
      </c>
      <c r="I9" s="456"/>
      <c r="J9" s="456" t="s">
        <v>1491</v>
      </c>
      <c r="K9" s="456">
        <f>H9/G9*100</f>
        <v>0</v>
      </c>
      <c r="L9" s="350" t="s">
        <v>1302</v>
      </c>
      <c r="M9" s="350" t="s">
        <v>713</v>
      </c>
    </row>
    <row r="10" spans="1:13" ht="16.5" customHeight="1" x14ac:dyDescent="0.25">
      <c r="A10" s="4">
        <v>4</v>
      </c>
      <c r="B10" s="332" t="s">
        <v>2168</v>
      </c>
      <c r="C10" s="350" t="s">
        <v>1492</v>
      </c>
      <c r="D10" s="350" t="s">
        <v>1493</v>
      </c>
      <c r="E10" s="350" t="s">
        <v>1494</v>
      </c>
      <c r="F10" s="350" t="s">
        <v>1495</v>
      </c>
      <c r="G10" s="350" t="s">
        <v>1496</v>
      </c>
      <c r="H10" s="350" t="s">
        <v>1497</v>
      </c>
      <c r="I10" s="350" t="s">
        <v>1498</v>
      </c>
      <c r="J10" s="350" t="s">
        <v>1499</v>
      </c>
      <c r="K10" s="352">
        <f t="shared" ref="K10:K16" si="0">H10/G10*100</f>
        <v>98.832378223495695</v>
      </c>
      <c r="L10" s="350" t="s">
        <v>1302</v>
      </c>
      <c r="M10" s="350" t="s">
        <v>713</v>
      </c>
    </row>
    <row r="11" spans="1:13" ht="13.7" customHeight="1" x14ac:dyDescent="0.25">
      <c r="A11" s="4">
        <v>5</v>
      </c>
      <c r="B11" s="332" t="s">
        <v>2169</v>
      </c>
      <c r="C11" s="350" t="s">
        <v>1500</v>
      </c>
      <c r="D11" s="350" t="s">
        <v>1501</v>
      </c>
      <c r="E11" s="350" t="s">
        <v>1502</v>
      </c>
      <c r="F11" s="350" t="s">
        <v>1503</v>
      </c>
      <c r="G11" s="350" t="s">
        <v>1504</v>
      </c>
      <c r="H11" s="350" t="s">
        <v>1505</v>
      </c>
      <c r="I11" s="350" t="s">
        <v>1506</v>
      </c>
      <c r="J11" s="350" t="s">
        <v>1507</v>
      </c>
      <c r="K11" s="352">
        <f t="shared" si="0"/>
        <v>87.867939538583926</v>
      </c>
      <c r="L11" s="350" t="s">
        <v>776</v>
      </c>
      <c r="M11" s="350" t="s">
        <v>713</v>
      </c>
    </row>
    <row r="12" spans="1:13" ht="16.5" customHeight="1" x14ac:dyDescent="0.25">
      <c r="A12" s="4">
        <v>6</v>
      </c>
      <c r="B12" s="332" t="s">
        <v>2170</v>
      </c>
      <c r="C12" s="350" t="s">
        <v>1508</v>
      </c>
      <c r="D12" s="350" t="s">
        <v>1509</v>
      </c>
      <c r="E12" s="350" t="s">
        <v>1510</v>
      </c>
      <c r="F12" s="350" t="s">
        <v>749</v>
      </c>
      <c r="G12" s="350" t="s">
        <v>1511</v>
      </c>
      <c r="H12" s="350" t="s">
        <v>1512</v>
      </c>
      <c r="I12" s="350"/>
      <c r="J12" s="350" t="s">
        <v>1513</v>
      </c>
      <c r="K12" s="352">
        <f t="shared" si="0"/>
        <v>74.560713349068976</v>
      </c>
      <c r="L12" s="350" t="s">
        <v>1302</v>
      </c>
      <c r="M12" s="350" t="s">
        <v>713</v>
      </c>
    </row>
    <row r="13" spans="1:13" ht="16.5" customHeight="1" x14ac:dyDescent="0.25">
      <c r="A13" s="4">
        <v>7</v>
      </c>
      <c r="B13" s="316" t="s">
        <v>23</v>
      </c>
      <c r="C13" s="350" t="s">
        <v>1514</v>
      </c>
      <c r="D13" s="350" t="s">
        <v>1515</v>
      </c>
      <c r="E13" s="350" t="s">
        <v>1516</v>
      </c>
      <c r="F13" s="350" t="s">
        <v>1517</v>
      </c>
      <c r="G13" s="350" t="s">
        <v>1515</v>
      </c>
      <c r="H13" s="350" t="s">
        <v>1518</v>
      </c>
      <c r="I13" s="350" t="s">
        <v>1354</v>
      </c>
      <c r="J13" s="350" t="s">
        <v>1519</v>
      </c>
      <c r="K13" s="352">
        <f t="shared" si="0"/>
        <v>91.933557085158427</v>
      </c>
      <c r="L13" s="350" t="s">
        <v>1235</v>
      </c>
      <c r="M13" s="350" t="s">
        <v>713</v>
      </c>
    </row>
    <row r="14" spans="1:13" ht="24" customHeight="1" x14ac:dyDescent="0.25">
      <c r="A14" s="4">
        <v>8</v>
      </c>
      <c r="B14" s="316" t="s">
        <v>195</v>
      </c>
      <c r="C14" s="350" t="s">
        <v>1520</v>
      </c>
      <c r="D14" s="350" t="s">
        <v>1521</v>
      </c>
      <c r="E14" s="350" t="s">
        <v>749</v>
      </c>
      <c r="F14" s="350" t="s">
        <v>749</v>
      </c>
      <c r="G14" s="350" t="s">
        <v>749</v>
      </c>
      <c r="H14" s="350" t="s">
        <v>749</v>
      </c>
      <c r="I14" s="456"/>
      <c r="J14" s="456"/>
      <c r="K14" s="463"/>
      <c r="L14" s="350" t="s">
        <v>749</v>
      </c>
      <c r="M14" s="350" t="s">
        <v>749</v>
      </c>
    </row>
    <row r="15" spans="1:13" ht="18" customHeight="1" x14ac:dyDescent="0.25">
      <c r="A15" s="4">
        <v>9</v>
      </c>
      <c r="B15" s="316" t="s">
        <v>24</v>
      </c>
      <c r="C15" s="350" t="s">
        <v>1522</v>
      </c>
      <c r="D15" s="350" t="s">
        <v>1523</v>
      </c>
      <c r="E15" s="350" t="s">
        <v>749</v>
      </c>
      <c r="F15" s="350" t="s">
        <v>749</v>
      </c>
      <c r="G15" s="350" t="s">
        <v>749</v>
      </c>
      <c r="H15" s="350" t="s">
        <v>749</v>
      </c>
      <c r="I15" s="456"/>
      <c r="J15" s="456"/>
      <c r="K15" s="463"/>
      <c r="L15" s="350" t="s">
        <v>1348</v>
      </c>
      <c r="M15" s="350" t="s">
        <v>713</v>
      </c>
    </row>
    <row r="16" spans="1:13" ht="18" customHeight="1" x14ac:dyDescent="0.25">
      <c r="A16" s="4">
        <v>10</v>
      </c>
      <c r="B16" s="316" t="s">
        <v>2173</v>
      </c>
      <c r="C16" s="350" t="s">
        <v>1367</v>
      </c>
      <c r="D16" s="350" t="s">
        <v>1368</v>
      </c>
      <c r="E16" s="350" t="s">
        <v>1369</v>
      </c>
      <c r="F16" s="350" t="s">
        <v>1370</v>
      </c>
      <c r="G16" s="350" t="s">
        <v>1371</v>
      </c>
      <c r="H16" s="350" t="s">
        <v>1372</v>
      </c>
      <c r="I16" s="350" t="s">
        <v>1373</v>
      </c>
      <c r="J16" s="350" t="s">
        <v>1374</v>
      </c>
      <c r="K16" s="352">
        <f t="shared" si="0"/>
        <v>79.751652869603859</v>
      </c>
      <c r="L16" s="350" t="s">
        <v>1235</v>
      </c>
      <c r="M16" s="456" t="s">
        <v>713</v>
      </c>
    </row>
    <row r="17" spans="1:13" x14ac:dyDescent="0.25">
      <c r="A17" s="637" t="s">
        <v>581</v>
      </c>
      <c r="B17" s="637"/>
      <c r="C17" s="637"/>
      <c r="D17" s="637"/>
      <c r="E17" s="637"/>
      <c r="F17" s="637"/>
      <c r="G17" s="637"/>
      <c r="H17" s="637"/>
      <c r="I17" s="637"/>
      <c r="J17" s="637"/>
      <c r="K17" s="637"/>
      <c r="L17" s="637"/>
      <c r="M17" s="637"/>
    </row>
    <row r="18" spans="1:13" ht="12" customHeight="1" x14ac:dyDescent="0.25">
      <c r="A18" s="517" t="s">
        <v>30</v>
      </c>
      <c r="B18" s="517"/>
    </row>
    <row r="19" spans="1:13" x14ac:dyDescent="0.25">
      <c r="A19" s="517" t="s">
        <v>31</v>
      </c>
      <c r="B19" s="517"/>
    </row>
    <row r="20" spans="1:13" x14ac:dyDescent="0.25">
      <c r="A20" s="13"/>
    </row>
  </sheetData>
  <mergeCells count="7">
    <mergeCell ref="A17:M17"/>
    <mergeCell ref="A18:B18"/>
    <mergeCell ref="A19:B19"/>
    <mergeCell ref="A1:M1"/>
    <mergeCell ref="A2:M2"/>
    <mergeCell ref="A3:M3"/>
    <mergeCell ref="A6:B6"/>
  </mergeCells>
  <pageMargins left="0.25" right="0.25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5" workbookViewId="0">
      <selection activeCell="K15" sqref="K15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710937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28515625" style="8" customWidth="1"/>
    <col min="14" max="16384" width="9.140625" style="8"/>
  </cols>
  <sheetData>
    <row r="1" spans="1:13" ht="27" customHeight="1" x14ac:dyDescent="0.25">
      <c r="A1" s="529" t="s">
        <v>1556</v>
      </c>
      <c r="B1" s="556"/>
      <c r="C1" s="556"/>
      <c r="D1" s="556"/>
      <c r="E1" s="556"/>
      <c r="F1" s="556"/>
      <c r="G1" s="556"/>
      <c r="H1" s="556"/>
      <c r="I1" s="556"/>
      <c r="J1" s="642"/>
      <c r="K1" s="642"/>
      <c r="L1" s="642"/>
      <c r="M1" s="642"/>
    </row>
    <row r="2" spans="1:13" ht="12" customHeight="1" x14ac:dyDescent="0.25">
      <c r="A2" s="545" t="s">
        <v>648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3" spans="1:13" ht="12" customHeight="1" x14ac:dyDescent="0.25">
      <c r="A3" s="643" t="s">
        <v>577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</row>
    <row r="4" spans="1:13" ht="119.25" customHeight="1" thickBot="1" x14ac:dyDescent="0.3">
      <c r="A4" s="3" t="s">
        <v>191</v>
      </c>
      <c r="B4" s="9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246</v>
      </c>
      <c r="K4" s="3" t="s">
        <v>247</v>
      </c>
      <c r="L4" s="3" t="s">
        <v>238</v>
      </c>
      <c r="M4" s="3" t="s">
        <v>239</v>
      </c>
    </row>
    <row r="5" spans="1:13" ht="8.4499999999999993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  <c r="I5" s="251">
        <v>9</v>
      </c>
      <c r="J5" s="251">
        <v>10</v>
      </c>
      <c r="K5" s="251">
        <v>11</v>
      </c>
      <c r="L5" s="251">
        <v>12</v>
      </c>
      <c r="M5" s="251">
        <v>13</v>
      </c>
    </row>
    <row r="6" spans="1:13" ht="12" customHeight="1" thickTop="1" x14ac:dyDescent="0.25">
      <c r="A6" s="648" t="s">
        <v>243</v>
      </c>
      <c r="B6" s="648"/>
      <c r="C6" s="457" t="s">
        <v>1524</v>
      </c>
      <c r="D6" s="457" t="s">
        <v>1525</v>
      </c>
      <c r="E6" s="457" t="s">
        <v>1526</v>
      </c>
      <c r="F6" s="457" t="s">
        <v>1527</v>
      </c>
      <c r="G6" s="457" t="s">
        <v>1528</v>
      </c>
      <c r="H6" s="457" t="s">
        <v>1529</v>
      </c>
      <c r="I6" s="458" t="s">
        <v>1530</v>
      </c>
      <c r="J6" s="458" t="s">
        <v>1531</v>
      </c>
      <c r="K6" s="458" t="s">
        <v>1532</v>
      </c>
      <c r="L6" s="458" t="s">
        <v>1533</v>
      </c>
      <c r="M6" s="458" t="s">
        <v>1534</v>
      </c>
    </row>
    <row r="7" spans="1:13" ht="24.95" customHeight="1" x14ac:dyDescent="0.25">
      <c r="A7" s="4">
        <v>1</v>
      </c>
      <c r="B7" s="332" t="s">
        <v>2166</v>
      </c>
      <c r="C7" s="350" t="s">
        <v>1535</v>
      </c>
      <c r="D7" s="350" t="s">
        <v>1536</v>
      </c>
      <c r="E7" s="350" t="s">
        <v>749</v>
      </c>
      <c r="F7" s="350" t="s">
        <v>749</v>
      </c>
      <c r="G7" s="350" t="s">
        <v>749</v>
      </c>
      <c r="H7" s="350" t="s">
        <v>749</v>
      </c>
      <c r="I7" s="456"/>
      <c r="J7" s="456"/>
      <c r="K7" s="456"/>
      <c r="L7" s="350" t="s">
        <v>1302</v>
      </c>
      <c r="M7" s="456" t="s">
        <v>749</v>
      </c>
    </row>
    <row r="8" spans="1:13" ht="18.75" customHeight="1" x14ac:dyDescent="0.25">
      <c r="A8" s="4">
        <v>2</v>
      </c>
      <c r="B8" s="332" t="s">
        <v>2167</v>
      </c>
      <c r="C8" s="350" t="s">
        <v>1537</v>
      </c>
      <c r="D8" s="350" t="s">
        <v>1538</v>
      </c>
      <c r="E8" s="350" t="s">
        <v>749</v>
      </c>
      <c r="F8" s="350" t="s">
        <v>749</v>
      </c>
      <c r="G8" s="350" t="s">
        <v>749</v>
      </c>
      <c r="H8" s="350" t="s">
        <v>749</v>
      </c>
      <c r="I8" s="456"/>
      <c r="J8" s="456"/>
      <c r="K8" s="456"/>
      <c r="L8" s="350" t="s">
        <v>1302</v>
      </c>
      <c r="M8" s="350" t="s">
        <v>713</v>
      </c>
    </row>
    <row r="9" spans="1:13" ht="16.5" customHeight="1" x14ac:dyDescent="0.25">
      <c r="A9" s="4">
        <v>3</v>
      </c>
      <c r="B9" s="332" t="s">
        <v>2168</v>
      </c>
      <c r="C9" s="350" t="s">
        <v>1539</v>
      </c>
      <c r="D9" s="350" t="s">
        <v>1161</v>
      </c>
      <c r="E9" s="350" t="s">
        <v>749</v>
      </c>
      <c r="F9" s="350" t="s">
        <v>749</v>
      </c>
      <c r="G9" s="350" t="s">
        <v>749</v>
      </c>
      <c r="H9" s="350" t="s">
        <v>749</v>
      </c>
      <c r="I9" s="456"/>
      <c r="J9" s="456"/>
      <c r="K9" s="456"/>
      <c r="L9" s="350" t="s">
        <v>1302</v>
      </c>
      <c r="M9" s="350" t="s">
        <v>713</v>
      </c>
    </row>
    <row r="10" spans="1:13" ht="18" customHeight="1" x14ac:dyDescent="0.25">
      <c r="A10" s="4">
        <v>4</v>
      </c>
      <c r="B10" s="316" t="s">
        <v>23</v>
      </c>
      <c r="C10" s="350" t="s">
        <v>1540</v>
      </c>
      <c r="D10" s="350" t="s">
        <v>1541</v>
      </c>
      <c r="E10" s="350" t="s">
        <v>1542</v>
      </c>
      <c r="F10" s="350" t="s">
        <v>1543</v>
      </c>
      <c r="G10" s="350" t="s">
        <v>1541</v>
      </c>
      <c r="H10" s="350" t="s">
        <v>1544</v>
      </c>
      <c r="I10" s="350" t="s">
        <v>1056</v>
      </c>
      <c r="J10" s="350" t="s">
        <v>1545</v>
      </c>
      <c r="K10" s="352">
        <f>H10/G10*100</f>
        <v>92.940763528998829</v>
      </c>
      <c r="L10" s="350" t="s">
        <v>1235</v>
      </c>
      <c r="M10" s="350" t="s">
        <v>713</v>
      </c>
    </row>
    <row r="11" spans="1:13" ht="21.75" customHeight="1" x14ac:dyDescent="0.25">
      <c r="A11" s="4">
        <v>5</v>
      </c>
      <c r="B11" s="316" t="s">
        <v>195</v>
      </c>
      <c r="C11" s="350" t="s">
        <v>1546</v>
      </c>
      <c r="D11" s="350" t="s">
        <v>1547</v>
      </c>
      <c r="E11" s="350" t="s">
        <v>749</v>
      </c>
      <c r="F11" s="350" t="s">
        <v>749</v>
      </c>
      <c r="G11" s="350" t="s">
        <v>749</v>
      </c>
      <c r="H11" s="350" t="s">
        <v>749</v>
      </c>
      <c r="I11" s="456"/>
      <c r="J11" s="456"/>
      <c r="K11" s="463"/>
      <c r="L11" s="350" t="s">
        <v>749</v>
      </c>
      <c r="M11" s="350" t="s">
        <v>749</v>
      </c>
    </row>
    <row r="12" spans="1:13" ht="21.6" customHeight="1" x14ac:dyDescent="0.25">
      <c r="A12" s="4">
        <v>6</v>
      </c>
      <c r="B12" s="316" t="s">
        <v>34</v>
      </c>
      <c r="C12" s="350" t="s">
        <v>1344</v>
      </c>
      <c r="D12" s="350" t="s">
        <v>1345</v>
      </c>
      <c r="E12" s="350" t="s">
        <v>749</v>
      </c>
      <c r="F12" s="350" t="s">
        <v>749</v>
      </c>
      <c r="G12" s="350" t="s">
        <v>749</v>
      </c>
      <c r="H12" s="350" t="s">
        <v>749</v>
      </c>
      <c r="I12" s="456"/>
      <c r="J12" s="456"/>
      <c r="K12" s="463"/>
      <c r="L12" s="350" t="s">
        <v>749</v>
      </c>
      <c r="M12" s="350" t="s">
        <v>749</v>
      </c>
    </row>
    <row r="13" spans="1:13" ht="15.75" customHeight="1" x14ac:dyDescent="0.25">
      <c r="A13" s="4">
        <v>7</v>
      </c>
      <c r="B13" s="316" t="s">
        <v>24</v>
      </c>
      <c r="C13" s="350" t="s">
        <v>1548</v>
      </c>
      <c r="D13" s="350" t="s">
        <v>1549</v>
      </c>
      <c r="E13" s="350" t="s">
        <v>749</v>
      </c>
      <c r="F13" s="350" t="s">
        <v>749</v>
      </c>
      <c r="G13" s="350" t="s">
        <v>749</v>
      </c>
      <c r="H13" s="350" t="s">
        <v>749</v>
      </c>
      <c r="I13" s="456"/>
      <c r="J13" s="456"/>
      <c r="K13" s="463"/>
      <c r="L13" s="350"/>
      <c r="M13" s="350" t="s">
        <v>713</v>
      </c>
    </row>
    <row r="14" spans="1:13" ht="14.25" customHeight="1" x14ac:dyDescent="0.25">
      <c r="A14" s="4">
        <v>8</v>
      </c>
      <c r="B14" s="316" t="s">
        <v>27</v>
      </c>
      <c r="C14" s="350" t="s">
        <v>1376</v>
      </c>
      <c r="D14" s="350" t="s">
        <v>1377</v>
      </c>
      <c r="E14" s="350" t="s">
        <v>1377</v>
      </c>
      <c r="F14" s="350" t="s">
        <v>1378</v>
      </c>
      <c r="G14" s="350" t="s">
        <v>1379</v>
      </c>
      <c r="H14" s="350" t="s">
        <v>1379</v>
      </c>
      <c r="I14" s="350" t="s">
        <v>1380</v>
      </c>
      <c r="J14" s="350" t="s">
        <v>1381</v>
      </c>
      <c r="K14" s="352">
        <f t="shared" ref="K14:K16" si="0">H14/G14*100</f>
        <v>100</v>
      </c>
      <c r="L14" s="350" t="s">
        <v>744</v>
      </c>
      <c r="M14" s="350" t="s">
        <v>713</v>
      </c>
    </row>
    <row r="15" spans="1:13" ht="23.25" customHeight="1" x14ac:dyDescent="0.25">
      <c r="A15" s="4">
        <v>9</v>
      </c>
      <c r="B15" s="316" t="s">
        <v>39</v>
      </c>
      <c r="C15" s="350" t="s">
        <v>1403</v>
      </c>
      <c r="D15" s="350" t="s">
        <v>1404</v>
      </c>
      <c r="E15" s="350" t="s">
        <v>1405</v>
      </c>
      <c r="F15" s="350" t="s">
        <v>749</v>
      </c>
      <c r="G15" s="350" t="s">
        <v>1406</v>
      </c>
      <c r="H15" s="350" t="s">
        <v>749</v>
      </c>
      <c r="I15" s="350"/>
      <c r="J15" s="350" t="s">
        <v>1407</v>
      </c>
      <c r="K15" s="352"/>
      <c r="L15" s="350" t="s">
        <v>1302</v>
      </c>
      <c r="M15" s="350" t="s">
        <v>713</v>
      </c>
    </row>
    <row r="16" spans="1:13" ht="23.25" customHeight="1" x14ac:dyDescent="0.25">
      <c r="A16" s="4">
        <v>10</v>
      </c>
      <c r="B16" s="316" t="s">
        <v>41</v>
      </c>
      <c r="C16" s="350" t="s">
        <v>1550</v>
      </c>
      <c r="D16" s="350" t="s">
        <v>1551</v>
      </c>
      <c r="E16" s="350" t="s">
        <v>1551</v>
      </c>
      <c r="F16" s="350" t="s">
        <v>1552</v>
      </c>
      <c r="G16" s="350" t="s">
        <v>1553</v>
      </c>
      <c r="H16" s="350" t="s">
        <v>1551</v>
      </c>
      <c r="I16" s="350" t="s">
        <v>1554</v>
      </c>
      <c r="J16" s="350" t="s">
        <v>1555</v>
      </c>
      <c r="K16" s="352">
        <f t="shared" si="0"/>
        <v>90.364025695931488</v>
      </c>
      <c r="L16" s="350" t="s">
        <v>749</v>
      </c>
      <c r="M16" s="350" t="s">
        <v>749</v>
      </c>
    </row>
    <row r="17" spans="1:13" x14ac:dyDescent="0.25">
      <c r="A17" s="637" t="s">
        <v>582</v>
      </c>
      <c r="B17" s="637"/>
      <c r="C17" s="637"/>
      <c r="D17" s="637"/>
      <c r="E17" s="637"/>
      <c r="F17" s="637"/>
      <c r="G17" s="637"/>
      <c r="H17" s="637"/>
      <c r="I17" s="637"/>
      <c r="J17" s="637"/>
      <c r="K17" s="637"/>
      <c r="L17" s="637"/>
      <c r="M17" s="637"/>
    </row>
    <row r="18" spans="1:13" ht="12" customHeight="1" x14ac:dyDescent="0.25">
      <c r="A18" s="517" t="s">
        <v>30</v>
      </c>
      <c r="B18" s="517"/>
    </row>
    <row r="19" spans="1:13" x14ac:dyDescent="0.25">
      <c r="A19" s="517" t="s">
        <v>31</v>
      </c>
      <c r="B19" s="517"/>
    </row>
    <row r="20" spans="1:13" x14ac:dyDescent="0.25">
      <c r="A20" s="13"/>
    </row>
  </sheetData>
  <mergeCells count="7">
    <mergeCell ref="A6:B6"/>
    <mergeCell ref="A18:B18"/>
    <mergeCell ref="A19:B19"/>
    <mergeCell ref="A17:M17"/>
    <mergeCell ref="A1:M1"/>
    <mergeCell ref="A2:M2"/>
    <mergeCell ref="A3:M3"/>
  </mergeCells>
  <pageMargins left="0.25" right="0.25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6" zoomScaleNormal="100" workbookViewId="0">
      <selection activeCell="K11" sqref="K11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2851562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140625" style="8" customWidth="1"/>
    <col min="14" max="16384" width="9.140625" style="8"/>
  </cols>
  <sheetData>
    <row r="1" spans="1:13" ht="12" customHeight="1" x14ac:dyDescent="0.25">
      <c r="A1" s="529" t="s">
        <v>1556</v>
      </c>
      <c r="B1" s="556"/>
      <c r="C1" s="556"/>
      <c r="D1" s="556"/>
      <c r="E1" s="556"/>
      <c r="F1" s="556"/>
      <c r="G1" s="556"/>
      <c r="H1" s="556"/>
      <c r="I1" s="556"/>
      <c r="J1" s="642"/>
      <c r="K1" s="642"/>
      <c r="L1" s="642"/>
      <c r="M1" s="642"/>
    </row>
    <row r="2" spans="1:13" ht="12" customHeight="1" x14ac:dyDescent="0.25">
      <c r="A2" s="545" t="s">
        <v>649</v>
      </c>
      <c r="B2" s="556"/>
      <c r="C2" s="556"/>
      <c r="D2" s="556"/>
      <c r="E2" s="556"/>
      <c r="F2" s="556"/>
      <c r="G2" s="556"/>
      <c r="H2" s="556"/>
      <c r="I2" s="556"/>
      <c r="J2" s="125"/>
      <c r="K2" s="125"/>
      <c r="L2" s="125"/>
      <c r="M2" s="125"/>
    </row>
    <row r="3" spans="1:13" ht="12" customHeight="1" x14ac:dyDescent="0.25">
      <c r="A3" s="643" t="s">
        <v>248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</row>
    <row r="4" spans="1:13" ht="119.25" customHeight="1" thickBot="1" x14ac:dyDescent="0.3">
      <c r="A4" s="3" t="s">
        <v>191</v>
      </c>
      <c r="B4" s="9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246</v>
      </c>
      <c r="K4" s="3" t="s">
        <v>247</v>
      </c>
      <c r="L4" s="3" t="s">
        <v>238</v>
      </c>
      <c r="M4" s="3" t="s">
        <v>239</v>
      </c>
    </row>
    <row r="5" spans="1:13" ht="13.7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  <c r="I5" s="251">
        <v>9</v>
      </c>
      <c r="J5" s="251">
        <v>10</v>
      </c>
      <c r="K5" s="251">
        <v>11</v>
      </c>
      <c r="L5" s="251">
        <v>12</v>
      </c>
      <c r="M5" s="251">
        <v>13</v>
      </c>
    </row>
    <row r="6" spans="1:13" ht="17.45" customHeight="1" thickTop="1" x14ac:dyDescent="0.25">
      <c r="A6" s="649" t="s">
        <v>244</v>
      </c>
      <c r="B6" s="649"/>
      <c r="C6" s="461" t="s">
        <v>1557</v>
      </c>
      <c r="D6" s="461" t="s">
        <v>1558</v>
      </c>
      <c r="E6" s="461" t="s">
        <v>1559</v>
      </c>
      <c r="F6" s="461" t="s">
        <v>1560</v>
      </c>
      <c r="G6" s="461" t="s">
        <v>1561</v>
      </c>
      <c r="H6" s="461" t="s">
        <v>1561</v>
      </c>
      <c r="I6" s="462" t="s">
        <v>1562</v>
      </c>
      <c r="J6" s="462" t="s">
        <v>1294</v>
      </c>
      <c r="K6" s="462" t="s">
        <v>860</v>
      </c>
      <c r="L6" s="462" t="s">
        <v>1563</v>
      </c>
      <c r="M6" s="462" t="s">
        <v>1293</v>
      </c>
    </row>
    <row r="7" spans="1:13" ht="18.75" customHeight="1" x14ac:dyDescent="0.25">
      <c r="A7" s="319">
        <v>1</v>
      </c>
      <c r="B7" s="320" t="s">
        <v>18</v>
      </c>
      <c r="C7" s="271" t="s">
        <v>1564</v>
      </c>
      <c r="D7" s="271" t="s">
        <v>1565</v>
      </c>
      <c r="E7" s="271" t="s">
        <v>749</v>
      </c>
      <c r="F7" s="271" t="s">
        <v>749</v>
      </c>
      <c r="G7" s="271" t="s">
        <v>749</v>
      </c>
      <c r="H7" s="271" t="s">
        <v>749</v>
      </c>
      <c r="I7" s="460"/>
      <c r="J7" s="460"/>
      <c r="K7" s="460"/>
      <c r="L7" s="460" t="s">
        <v>749</v>
      </c>
      <c r="M7" s="460" t="s">
        <v>749</v>
      </c>
    </row>
    <row r="8" spans="1:13" ht="22.7" customHeight="1" x14ac:dyDescent="0.25">
      <c r="A8" s="319">
        <v>2</v>
      </c>
      <c r="B8" s="459" t="s">
        <v>2166</v>
      </c>
      <c r="C8" s="271" t="s">
        <v>1566</v>
      </c>
      <c r="D8" s="271" t="s">
        <v>1567</v>
      </c>
      <c r="E8" s="271" t="s">
        <v>749</v>
      </c>
      <c r="F8" s="271" t="s">
        <v>749</v>
      </c>
      <c r="G8" s="271" t="s">
        <v>749</v>
      </c>
      <c r="H8" s="271" t="s">
        <v>749</v>
      </c>
      <c r="I8" s="460"/>
      <c r="J8" s="460"/>
      <c r="K8" s="460"/>
      <c r="L8" s="271" t="s">
        <v>1302</v>
      </c>
      <c r="M8" s="460" t="s">
        <v>749</v>
      </c>
    </row>
    <row r="9" spans="1:13" ht="20.25" customHeight="1" x14ac:dyDescent="0.25">
      <c r="A9" s="319">
        <v>3</v>
      </c>
      <c r="B9" s="459" t="s">
        <v>2167</v>
      </c>
      <c r="C9" s="271" t="s">
        <v>1568</v>
      </c>
      <c r="D9" s="271" t="s">
        <v>1569</v>
      </c>
      <c r="E9" s="271" t="s">
        <v>749</v>
      </c>
      <c r="F9" s="271" t="s">
        <v>749</v>
      </c>
      <c r="G9" s="271" t="s">
        <v>749</v>
      </c>
      <c r="H9" s="271" t="s">
        <v>749</v>
      </c>
      <c r="I9" s="460"/>
      <c r="J9" s="460"/>
      <c r="K9" s="460"/>
      <c r="L9" s="271" t="s">
        <v>1302</v>
      </c>
      <c r="M9" s="271" t="s">
        <v>713</v>
      </c>
    </row>
    <row r="10" spans="1:13" ht="15.75" customHeight="1" x14ac:dyDescent="0.25">
      <c r="A10" s="319">
        <v>4</v>
      </c>
      <c r="B10" s="459" t="s">
        <v>2168</v>
      </c>
      <c r="C10" s="271" t="s">
        <v>1561</v>
      </c>
      <c r="D10" s="271" t="s">
        <v>1570</v>
      </c>
      <c r="E10" s="271" t="s">
        <v>1559</v>
      </c>
      <c r="F10" s="271" t="s">
        <v>1560</v>
      </c>
      <c r="G10" s="271" t="s">
        <v>1561</v>
      </c>
      <c r="H10" s="271" t="s">
        <v>1561</v>
      </c>
      <c r="I10" s="271" t="s">
        <v>1562</v>
      </c>
      <c r="J10" s="271" t="s">
        <v>860</v>
      </c>
      <c r="K10" s="271">
        <f>H10/G10*100</f>
        <v>100</v>
      </c>
      <c r="L10" s="271" t="s">
        <v>1302</v>
      </c>
      <c r="M10" s="271" t="s">
        <v>713</v>
      </c>
    </row>
    <row r="11" spans="1:13" ht="24.75" customHeight="1" x14ac:dyDescent="0.25">
      <c r="A11" s="319">
        <v>5</v>
      </c>
      <c r="B11" s="320" t="s">
        <v>2171</v>
      </c>
      <c r="C11" s="271" t="s">
        <v>1332</v>
      </c>
      <c r="D11" s="271" t="s">
        <v>1333</v>
      </c>
      <c r="E11" s="271" t="s">
        <v>749</v>
      </c>
      <c r="F11" s="271" t="s">
        <v>749</v>
      </c>
      <c r="G11" s="271" t="s">
        <v>749</v>
      </c>
      <c r="H11" s="271" t="s">
        <v>749</v>
      </c>
      <c r="I11" s="460"/>
      <c r="J11" s="460"/>
      <c r="K11" s="460"/>
      <c r="L11" s="271" t="s">
        <v>749</v>
      </c>
      <c r="M11" s="271" t="s">
        <v>749</v>
      </c>
    </row>
    <row r="12" spans="1:13" ht="23.25" customHeight="1" x14ac:dyDescent="0.25">
      <c r="A12" s="319">
        <v>6</v>
      </c>
      <c r="B12" s="320" t="s">
        <v>195</v>
      </c>
      <c r="C12" s="271" t="s">
        <v>1571</v>
      </c>
      <c r="D12" s="271" t="s">
        <v>1572</v>
      </c>
      <c r="E12" s="271" t="s">
        <v>749</v>
      </c>
      <c r="F12" s="271" t="s">
        <v>749</v>
      </c>
      <c r="G12" s="271" t="s">
        <v>749</v>
      </c>
      <c r="H12" s="271" t="s">
        <v>749</v>
      </c>
      <c r="I12" s="460"/>
      <c r="J12" s="460"/>
      <c r="K12" s="460"/>
      <c r="L12" s="271" t="s">
        <v>749</v>
      </c>
      <c r="M12" s="271" t="s">
        <v>749</v>
      </c>
    </row>
    <row r="13" spans="1:13" ht="19.5" customHeight="1" x14ac:dyDescent="0.25">
      <c r="A13" s="319">
        <v>7</v>
      </c>
      <c r="B13" s="320" t="s">
        <v>24</v>
      </c>
      <c r="C13" s="271" t="s">
        <v>1573</v>
      </c>
      <c r="D13" s="271" t="s">
        <v>1574</v>
      </c>
      <c r="E13" s="271" t="s">
        <v>749</v>
      </c>
      <c r="F13" s="271" t="s">
        <v>749</v>
      </c>
      <c r="G13" s="271" t="s">
        <v>749</v>
      </c>
      <c r="H13" s="271" t="s">
        <v>749</v>
      </c>
      <c r="I13" s="460"/>
      <c r="J13" s="460"/>
      <c r="K13" s="460"/>
      <c r="L13" s="271"/>
      <c r="M13" s="271" t="s">
        <v>713</v>
      </c>
    </row>
    <row r="14" spans="1:13" x14ac:dyDescent="0.25">
      <c r="A14" s="637" t="s">
        <v>583</v>
      </c>
      <c r="B14" s="637"/>
      <c r="C14" s="637"/>
      <c r="D14" s="637"/>
      <c r="E14" s="637"/>
      <c r="F14" s="637"/>
      <c r="G14" s="637"/>
      <c r="H14" s="637"/>
      <c r="I14" s="637"/>
      <c r="J14" s="637"/>
      <c r="K14" s="637"/>
      <c r="L14" s="637"/>
      <c r="M14" s="637"/>
    </row>
    <row r="15" spans="1:13" ht="12" customHeight="1" x14ac:dyDescent="0.25">
      <c r="A15" s="517" t="s">
        <v>30</v>
      </c>
      <c r="B15" s="517"/>
    </row>
    <row r="16" spans="1:13" x14ac:dyDescent="0.25">
      <c r="A16" s="517" t="s">
        <v>31</v>
      </c>
      <c r="B16" s="517"/>
    </row>
    <row r="17" spans="1:1" x14ac:dyDescent="0.25">
      <c r="A17" s="13"/>
    </row>
  </sheetData>
  <mergeCells count="7">
    <mergeCell ref="A15:B15"/>
    <mergeCell ref="A16:B16"/>
    <mergeCell ref="A14:M14"/>
    <mergeCell ref="A1:M1"/>
    <mergeCell ref="A3:M3"/>
    <mergeCell ref="A6:B6"/>
    <mergeCell ref="A2:I2"/>
  </mergeCells>
  <pageMargins left="0.25" right="0.25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5" zoomScaleNormal="100" workbookViewId="0">
      <selection activeCell="O9" sqref="O9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7.7109375" style="8" customWidth="1"/>
    <col min="14" max="16384" width="9.140625" style="8"/>
  </cols>
  <sheetData>
    <row r="1" spans="1:13" ht="12" customHeight="1" x14ac:dyDescent="0.25">
      <c r="A1" s="529" t="s">
        <v>1556</v>
      </c>
      <c r="B1" s="556"/>
      <c r="C1" s="556"/>
      <c r="D1" s="556"/>
      <c r="E1" s="556"/>
      <c r="F1" s="556"/>
      <c r="G1" s="556"/>
      <c r="H1" s="556"/>
      <c r="I1" s="556"/>
      <c r="J1" s="642"/>
      <c r="K1" s="642"/>
      <c r="L1" s="642"/>
      <c r="M1" s="642"/>
    </row>
    <row r="2" spans="1:13" ht="12" customHeight="1" x14ac:dyDescent="0.25">
      <c r="A2" s="526" t="s">
        <v>650</v>
      </c>
      <c r="B2" s="651"/>
      <c r="C2" s="651"/>
      <c r="D2" s="651"/>
      <c r="E2" s="651"/>
      <c r="F2" s="651"/>
      <c r="G2" s="651"/>
      <c r="H2" s="651"/>
      <c r="I2" s="651"/>
      <c r="J2" s="125"/>
      <c r="K2" s="125"/>
      <c r="L2" s="125"/>
      <c r="M2" s="125"/>
    </row>
    <row r="3" spans="1:13" ht="12" customHeight="1" x14ac:dyDescent="0.25">
      <c r="A3" s="650" t="s">
        <v>578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</row>
    <row r="4" spans="1:13" ht="119.25" customHeight="1" thickBot="1" x14ac:dyDescent="0.3">
      <c r="A4" s="3" t="s">
        <v>191</v>
      </c>
      <c r="B4" s="9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246</v>
      </c>
      <c r="K4" s="3" t="s">
        <v>247</v>
      </c>
      <c r="L4" s="3" t="s">
        <v>238</v>
      </c>
      <c r="M4" s="3" t="s">
        <v>239</v>
      </c>
    </row>
    <row r="5" spans="1:13" ht="12.75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  <c r="I5" s="251">
        <v>9</v>
      </c>
      <c r="J5" s="251">
        <v>10</v>
      </c>
      <c r="K5" s="251">
        <v>11</v>
      </c>
      <c r="L5" s="251">
        <v>12</v>
      </c>
      <c r="M5" s="251">
        <v>13</v>
      </c>
    </row>
    <row r="6" spans="1:13" ht="16.5" customHeight="1" thickTop="1" x14ac:dyDescent="0.25">
      <c r="A6" s="649" t="s">
        <v>245</v>
      </c>
      <c r="B6" s="649"/>
      <c r="C6" s="457" t="s">
        <v>1575</v>
      </c>
      <c r="D6" s="457">
        <v>24163</v>
      </c>
      <c r="E6" s="457" t="s">
        <v>1576</v>
      </c>
      <c r="F6" s="457" t="s">
        <v>1577</v>
      </c>
      <c r="G6" s="457" t="s">
        <v>1578</v>
      </c>
      <c r="H6" s="457" t="s">
        <v>1579</v>
      </c>
      <c r="I6" s="458" t="s">
        <v>1580</v>
      </c>
      <c r="J6" s="458" t="s">
        <v>1581</v>
      </c>
      <c r="K6" s="458" t="s">
        <v>1582</v>
      </c>
      <c r="L6" s="458" t="s">
        <v>1583</v>
      </c>
      <c r="M6" s="458" t="s">
        <v>931</v>
      </c>
    </row>
    <row r="7" spans="1:13" ht="18.75" customHeight="1" x14ac:dyDescent="0.25">
      <c r="A7" s="319">
        <v>1</v>
      </c>
      <c r="B7" s="320" t="s">
        <v>18</v>
      </c>
      <c r="C7" s="350" t="s">
        <v>1584</v>
      </c>
      <c r="D7" s="350" t="s">
        <v>1585</v>
      </c>
      <c r="E7" s="350" t="s">
        <v>749</v>
      </c>
      <c r="F7" s="350" t="s">
        <v>749</v>
      </c>
      <c r="G7" s="350" t="s">
        <v>749</v>
      </c>
      <c r="H7" s="350" t="s">
        <v>749</v>
      </c>
      <c r="I7" s="456"/>
      <c r="J7" s="456"/>
      <c r="K7" s="456"/>
      <c r="L7" s="456" t="s">
        <v>749</v>
      </c>
      <c r="M7" s="456" t="s">
        <v>749</v>
      </c>
    </row>
    <row r="8" spans="1:13" ht="24" customHeight="1" x14ac:dyDescent="0.25">
      <c r="A8" s="319">
        <v>2</v>
      </c>
      <c r="B8" s="459" t="s">
        <v>2166</v>
      </c>
      <c r="C8" s="350" t="s">
        <v>1586</v>
      </c>
      <c r="D8" s="350" t="s">
        <v>1587</v>
      </c>
      <c r="E8" s="350" t="s">
        <v>749</v>
      </c>
      <c r="F8" s="350" t="s">
        <v>749</v>
      </c>
      <c r="G8" s="350" t="s">
        <v>749</v>
      </c>
      <c r="H8" s="350" t="s">
        <v>749</v>
      </c>
      <c r="I8" s="456"/>
      <c r="J8" s="456"/>
      <c r="K8" s="456"/>
      <c r="L8" s="350" t="s">
        <v>1302</v>
      </c>
      <c r="M8" s="456" t="s">
        <v>749</v>
      </c>
    </row>
    <row r="9" spans="1:13" ht="18.75" customHeight="1" x14ac:dyDescent="0.25">
      <c r="A9" s="319">
        <v>3</v>
      </c>
      <c r="B9" s="459" t="s">
        <v>2167</v>
      </c>
      <c r="C9" s="350" t="s">
        <v>1588</v>
      </c>
      <c r="D9" s="350" t="s">
        <v>1589</v>
      </c>
      <c r="E9" s="350" t="s">
        <v>749</v>
      </c>
      <c r="F9" s="350" t="s">
        <v>749</v>
      </c>
      <c r="G9" s="350" t="s">
        <v>1590</v>
      </c>
      <c r="H9" s="350" t="s">
        <v>749</v>
      </c>
      <c r="I9" s="456"/>
      <c r="J9" s="463" t="s">
        <v>1591</v>
      </c>
      <c r="K9" s="456">
        <f>H9/G9*100</f>
        <v>0</v>
      </c>
      <c r="L9" s="350" t="s">
        <v>1302</v>
      </c>
      <c r="M9" s="350" t="s">
        <v>713</v>
      </c>
    </row>
    <row r="10" spans="1:13" ht="16.5" customHeight="1" x14ac:dyDescent="0.25">
      <c r="A10" s="319">
        <v>4</v>
      </c>
      <c r="B10" s="459" t="s">
        <v>2168</v>
      </c>
      <c r="C10" s="350" t="s">
        <v>1592</v>
      </c>
      <c r="D10" s="350" t="s">
        <v>1593</v>
      </c>
      <c r="E10" s="350" t="s">
        <v>1594</v>
      </c>
      <c r="F10" s="350" t="s">
        <v>1595</v>
      </c>
      <c r="G10" s="350" t="s">
        <v>1592</v>
      </c>
      <c r="H10" s="350" t="s">
        <v>1596</v>
      </c>
      <c r="I10" s="350" t="s">
        <v>1597</v>
      </c>
      <c r="J10" s="352" t="s">
        <v>860</v>
      </c>
      <c r="K10" s="352">
        <f t="shared" ref="K10:K15" si="0">H10/G10*100</f>
        <v>97.487922705314006</v>
      </c>
      <c r="L10" s="350" t="s">
        <v>1302</v>
      </c>
      <c r="M10" s="350" t="s">
        <v>713</v>
      </c>
    </row>
    <row r="11" spans="1:13" ht="15" customHeight="1" x14ac:dyDescent="0.25">
      <c r="A11" s="319">
        <v>5</v>
      </c>
      <c r="B11" s="320" t="s">
        <v>2169</v>
      </c>
      <c r="C11" s="350" t="s">
        <v>879</v>
      </c>
      <c r="D11" s="350" t="s">
        <v>727</v>
      </c>
      <c r="E11" s="350" t="s">
        <v>749</v>
      </c>
      <c r="F11" s="350" t="s">
        <v>749</v>
      </c>
      <c r="G11" s="350" t="s">
        <v>749</v>
      </c>
      <c r="H11" s="350" t="s">
        <v>749</v>
      </c>
      <c r="I11" s="456"/>
      <c r="J11" s="456"/>
      <c r="K11" s="463"/>
      <c r="L11" s="350" t="s">
        <v>749</v>
      </c>
      <c r="M11" s="350" t="s">
        <v>749</v>
      </c>
    </row>
    <row r="12" spans="1:13" ht="14.25" customHeight="1" x14ac:dyDescent="0.25">
      <c r="A12" s="319">
        <v>6</v>
      </c>
      <c r="B12" s="320" t="s">
        <v>25</v>
      </c>
      <c r="C12" s="350" t="s">
        <v>1349</v>
      </c>
      <c r="D12" s="350" t="s">
        <v>1350</v>
      </c>
      <c r="E12" s="350" t="s">
        <v>1351</v>
      </c>
      <c r="F12" s="350" t="s">
        <v>1352</v>
      </c>
      <c r="G12" s="350" t="s">
        <v>1353</v>
      </c>
      <c r="H12" s="350" t="s">
        <v>1353</v>
      </c>
      <c r="I12" s="352" t="s">
        <v>1354</v>
      </c>
      <c r="J12" s="350" t="s">
        <v>1355</v>
      </c>
      <c r="K12" s="352">
        <f t="shared" si="0"/>
        <v>100</v>
      </c>
      <c r="L12" s="350" t="s">
        <v>1348</v>
      </c>
      <c r="M12" s="350" t="s">
        <v>713</v>
      </c>
    </row>
    <row r="13" spans="1:13" ht="24" customHeight="1" x14ac:dyDescent="0.25">
      <c r="A13" s="319">
        <v>7</v>
      </c>
      <c r="B13" s="320" t="s">
        <v>2196</v>
      </c>
      <c r="C13" s="350" t="s">
        <v>1366</v>
      </c>
      <c r="D13" s="350"/>
      <c r="E13" s="350" t="s">
        <v>749</v>
      </c>
      <c r="F13" s="350" t="s">
        <v>749</v>
      </c>
      <c r="G13" s="350" t="s">
        <v>749</v>
      </c>
      <c r="H13" s="350" t="s">
        <v>749</v>
      </c>
      <c r="I13" s="456"/>
      <c r="J13" s="456"/>
      <c r="K13" s="463"/>
      <c r="L13" s="350" t="s">
        <v>1058</v>
      </c>
      <c r="M13" s="350"/>
    </row>
    <row r="14" spans="1:13" ht="17.45" customHeight="1" x14ac:dyDescent="0.25">
      <c r="A14" s="319">
        <v>8</v>
      </c>
      <c r="B14" s="320" t="s">
        <v>28</v>
      </c>
      <c r="C14" s="350" t="s">
        <v>1384</v>
      </c>
      <c r="D14" s="350" t="s">
        <v>1385</v>
      </c>
      <c r="E14" s="350" t="s">
        <v>1385</v>
      </c>
      <c r="F14" s="350" t="s">
        <v>749</v>
      </c>
      <c r="G14" s="350" t="s">
        <v>1386</v>
      </c>
      <c r="H14" s="350" t="s">
        <v>1386</v>
      </c>
      <c r="I14" s="456"/>
      <c r="J14" s="456" t="s">
        <v>1387</v>
      </c>
      <c r="K14" s="463">
        <f t="shared" si="0"/>
        <v>100</v>
      </c>
      <c r="L14" s="350" t="s">
        <v>749</v>
      </c>
      <c r="M14" s="350" t="s">
        <v>713</v>
      </c>
    </row>
    <row r="15" spans="1:13" ht="25.5" customHeight="1" x14ac:dyDescent="0.25">
      <c r="A15" s="319">
        <v>9</v>
      </c>
      <c r="B15" s="320" t="s">
        <v>41</v>
      </c>
      <c r="C15" s="350" t="s">
        <v>1598</v>
      </c>
      <c r="D15" s="350" t="s">
        <v>1599</v>
      </c>
      <c r="E15" s="350" t="s">
        <v>1599</v>
      </c>
      <c r="F15" s="350" t="s">
        <v>1600</v>
      </c>
      <c r="G15" s="350" t="s">
        <v>1598</v>
      </c>
      <c r="H15" s="350" t="s">
        <v>1599</v>
      </c>
      <c r="I15" s="350" t="s">
        <v>1601</v>
      </c>
      <c r="J15" s="350" t="s">
        <v>860</v>
      </c>
      <c r="K15" s="352">
        <f t="shared" si="0"/>
        <v>50.839748075577326</v>
      </c>
      <c r="L15" s="350" t="s">
        <v>749</v>
      </c>
      <c r="M15" s="350" t="s">
        <v>749</v>
      </c>
    </row>
    <row r="16" spans="1:13" x14ac:dyDescent="0.25">
      <c r="A16" s="637" t="s">
        <v>584</v>
      </c>
      <c r="B16" s="637"/>
      <c r="C16" s="637"/>
      <c r="D16" s="637"/>
      <c r="E16" s="637"/>
      <c r="F16" s="637"/>
      <c r="G16" s="637"/>
      <c r="H16" s="637"/>
      <c r="I16" s="637"/>
      <c r="J16" s="637"/>
      <c r="K16" s="637"/>
      <c r="L16" s="637"/>
      <c r="M16" s="637"/>
    </row>
    <row r="17" spans="1:2" ht="12" customHeight="1" x14ac:dyDescent="0.25">
      <c r="A17" s="517" t="s">
        <v>30</v>
      </c>
      <c r="B17" s="517"/>
    </row>
    <row r="18" spans="1:2" x14ac:dyDescent="0.25">
      <c r="A18" s="517" t="s">
        <v>31</v>
      </c>
      <c r="B18" s="517"/>
    </row>
    <row r="19" spans="1:2" x14ac:dyDescent="0.25">
      <c r="A19" s="13"/>
    </row>
  </sheetData>
  <mergeCells count="7">
    <mergeCell ref="A6:B6"/>
    <mergeCell ref="A17:B17"/>
    <mergeCell ref="A18:B18"/>
    <mergeCell ref="A16:M16"/>
    <mergeCell ref="A1:M1"/>
    <mergeCell ref="A3:M3"/>
    <mergeCell ref="A2:I2"/>
  </mergeCells>
  <pageMargins left="0.25" right="0.25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3" zoomScaleNormal="100" workbookViewId="0">
      <selection activeCell="B14" sqref="B14"/>
    </sheetView>
  </sheetViews>
  <sheetFormatPr defaultColWidth="9.140625" defaultRowHeight="15" x14ac:dyDescent="0.25"/>
  <cols>
    <col min="1" max="1" width="4.140625" style="10" customWidth="1"/>
    <col min="2" max="2" width="50.5703125" style="8" customWidth="1"/>
    <col min="3" max="3" width="6.85546875" style="8" customWidth="1"/>
    <col min="4" max="5" width="12" style="8" customWidth="1"/>
    <col min="6" max="6" width="14.85546875" style="8" customWidth="1"/>
    <col min="7" max="7" width="13.7109375" style="8" customWidth="1"/>
    <col min="8" max="8" width="15.28515625" style="8" customWidth="1"/>
    <col min="9" max="16384" width="9.140625" style="8"/>
  </cols>
  <sheetData>
    <row r="1" spans="1:8" x14ac:dyDescent="0.25">
      <c r="A1" s="519" t="s">
        <v>219</v>
      </c>
      <c r="B1" s="519"/>
      <c r="C1" s="519"/>
      <c r="D1" s="519"/>
      <c r="E1" s="519"/>
      <c r="F1" s="519"/>
      <c r="G1" s="519"/>
      <c r="H1" s="519"/>
    </row>
    <row r="2" spans="1:8" x14ac:dyDescent="0.25">
      <c r="A2" s="519" t="s">
        <v>1779</v>
      </c>
      <c r="B2" s="519"/>
      <c r="C2" s="519"/>
      <c r="D2" s="519"/>
      <c r="E2" s="519"/>
      <c r="F2" s="519"/>
      <c r="G2" s="519"/>
      <c r="H2" s="519"/>
    </row>
    <row r="3" spans="1:8" x14ac:dyDescent="0.25">
      <c r="A3" s="574" t="s">
        <v>220</v>
      </c>
      <c r="B3" s="574"/>
      <c r="C3" s="574"/>
      <c r="D3" s="574"/>
      <c r="E3" s="574"/>
      <c r="F3" s="574"/>
      <c r="G3" s="574"/>
      <c r="H3" s="574"/>
    </row>
    <row r="4" spans="1:8" ht="101.25" customHeight="1" thickBot="1" x14ac:dyDescent="0.3">
      <c r="A4" s="5" t="s">
        <v>191</v>
      </c>
      <c r="B4" s="5" t="s">
        <v>14</v>
      </c>
      <c r="C4" s="5" t="s">
        <v>221</v>
      </c>
      <c r="D4" s="11" t="s">
        <v>222</v>
      </c>
      <c r="E4" s="5" t="s">
        <v>223</v>
      </c>
      <c r="F4" s="5" t="s">
        <v>224</v>
      </c>
      <c r="G4" s="5" t="s">
        <v>225</v>
      </c>
      <c r="H4" s="5" t="s">
        <v>226</v>
      </c>
    </row>
    <row r="5" spans="1:8" ht="8.4499999999999993" customHeight="1" thickTop="1" thickBot="1" x14ac:dyDescent="0.3">
      <c r="A5" s="251">
        <v>1</v>
      </c>
      <c r="B5" s="251">
        <v>2</v>
      </c>
      <c r="C5" s="251">
        <v>3</v>
      </c>
      <c r="D5" s="251">
        <v>4</v>
      </c>
      <c r="E5" s="251">
        <v>5</v>
      </c>
      <c r="F5" s="251">
        <v>6</v>
      </c>
      <c r="G5" s="251">
        <v>7</v>
      </c>
      <c r="H5" s="251">
        <v>8</v>
      </c>
    </row>
    <row r="6" spans="1:8" ht="15" customHeight="1" thickTop="1" x14ac:dyDescent="0.25">
      <c r="A6" s="327">
        <v>1</v>
      </c>
      <c r="B6" s="464" t="s">
        <v>18</v>
      </c>
      <c r="C6" s="327" t="s">
        <v>32</v>
      </c>
      <c r="D6" s="465">
        <v>189</v>
      </c>
      <c r="E6" s="327">
        <v>6265</v>
      </c>
      <c r="F6" s="327">
        <v>3480</v>
      </c>
      <c r="G6" s="328">
        <f>F6/E6*100</f>
        <v>55.546687948922589</v>
      </c>
      <c r="H6" s="327">
        <v>266</v>
      </c>
    </row>
    <row r="7" spans="1:8" ht="15" customHeight="1" x14ac:dyDescent="0.25">
      <c r="A7" s="327">
        <v>2</v>
      </c>
      <c r="B7" s="316" t="s">
        <v>2166</v>
      </c>
      <c r="C7" s="327" t="s">
        <v>32</v>
      </c>
      <c r="D7" s="465">
        <v>8</v>
      </c>
      <c r="E7" s="327">
        <v>992</v>
      </c>
      <c r="F7" s="327">
        <v>620</v>
      </c>
      <c r="G7" s="328">
        <v>62.5</v>
      </c>
      <c r="H7" s="327">
        <v>7</v>
      </c>
    </row>
    <row r="8" spans="1:8" ht="15" customHeight="1" x14ac:dyDescent="0.25">
      <c r="A8" s="327">
        <v>3</v>
      </c>
      <c r="B8" s="464" t="s">
        <v>2167</v>
      </c>
      <c r="C8" s="327" t="s">
        <v>32</v>
      </c>
      <c r="D8" s="465">
        <v>0</v>
      </c>
      <c r="E8" s="327">
        <v>1285</v>
      </c>
      <c r="F8" s="327">
        <v>0</v>
      </c>
      <c r="G8" s="328">
        <v>0</v>
      </c>
      <c r="H8" s="327">
        <v>0</v>
      </c>
    </row>
    <row r="9" spans="1:8" ht="15" customHeight="1" x14ac:dyDescent="0.25">
      <c r="A9" s="327">
        <v>4</v>
      </c>
      <c r="B9" s="464" t="s">
        <v>2168</v>
      </c>
      <c r="C9" s="327" t="s">
        <v>32</v>
      </c>
      <c r="D9" s="465">
        <v>0</v>
      </c>
      <c r="E9" s="327">
        <v>1230</v>
      </c>
      <c r="F9" s="327">
        <v>0</v>
      </c>
      <c r="G9" s="328">
        <v>0</v>
      </c>
      <c r="H9" s="327">
        <v>4</v>
      </c>
    </row>
    <row r="10" spans="1:8" ht="15" customHeight="1" x14ac:dyDescent="0.25">
      <c r="A10" s="327">
        <v>5</v>
      </c>
      <c r="B10" s="464" t="s">
        <v>2169</v>
      </c>
      <c r="C10" s="327" t="s">
        <v>32</v>
      </c>
      <c r="D10" s="465">
        <v>6</v>
      </c>
      <c r="E10" s="327">
        <v>706</v>
      </c>
      <c r="F10" s="327">
        <v>4</v>
      </c>
      <c r="G10" s="328">
        <v>0.56657223796033995</v>
      </c>
      <c r="H10" s="327">
        <v>3</v>
      </c>
    </row>
    <row r="11" spans="1:8" ht="15" customHeight="1" x14ac:dyDescent="0.25">
      <c r="A11" s="327">
        <v>6</v>
      </c>
      <c r="B11" s="464" t="s">
        <v>2170</v>
      </c>
      <c r="C11" s="327" t="s">
        <v>32</v>
      </c>
      <c r="D11" s="465">
        <v>14</v>
      </c>
      <c r="E11" s="327">
        <v>593</v>
      </c>
      <c r="F11" s="327">
        <v>30</v>
      </c>
      <c r="G11" s="328">
        <v>5.0590219224283306</v>
      </c>
      <c r="H11" s="327">
        <v>11</v>
      </c>
    </row>
    <row r="12" spans="1:8" ht="15" customHeight="1" x14ac:dyDescent="0.25">
      <c r="A12" s="327">
        <v>7</v>
      </c>
      <c r="B12" s="464" t="s">
        <v>2171</v>
      </c>
      <c r="C12" s="327" t="s">
        <v>32</v>
      </c>
      <c r="D12" s="465">
        <v>9</v>
      </c>
      <c r="E12" s="327">
        <v>654</v>
      </c>
      <c r="F12" s="327">
        <v>440</v>
      </c>
      <c r="G12" s="328">
        <v>67.278287461773701</v>
      </c>
      <c r="H12" s="327">
        <v>9</v>
      </c>
    </row>
    <row r="13" spans="1:8" ht="15" customHeight="1" x14ac:dyDescent="0.25">
      <c r="A13" s="327">
        <v>8</v>
      </c>
      <c r="B13" s="464" t="s">
        <v>23</v>
      </c>
      <c r="C13" s="327" t="s">
        <v>32</v>
      </c>
      <c r="D13" s="465">
        <v>77</v>
      </c>
      <c r="E13" s="327">
        <v>615</v>
      </c>
      <c r="F13" s="327">
        <v>510</v>
      </c>
      <c r="G13" s="328">
        <v>82.926829268292678</v>
      </c>
      <c r="H13" s="327">
        <v>32</v>
      </c>
    </row>
    <row r="14" spans="1:8" ht="22.7" customHeight="1" x14ac:dyDescent="0.25">
      <c r="A14" s="327">
        <v>9</v>
      </c>
      <c r="B14" s="316" t="s">
        <v>2172</v>
      </c>
      <c r="C14" s="327" t="s">
        <v>32</v>
      </c>
      <c r="D14" s="465">
        <v>30</v>
      </c>
      <c r="E14" s="327">
        <v>749</v>
      </c>
      <c r="F14" s="327">
        <v>456</v>
      </c>
      <c r="G14" s="328">
        <v>60.881174899866487</v>
      </c>
      <c r="H14" s="327">
        <v>15</v>
      </c>
    </row>
    <row r="15" spans="1:8" ht="15" customHeight="1" x14ac:dyDescent="0.25">
      <c r="A15" s="327">
        <v>10</v>
      </c>
      <c r="B15" s="316" t="s">
        <v>34</v>
      </c>
      <c r="C15" s="327" t="s">
        <v>32</v>
      </c>
      <c r="D15" s="465">
        <v>0</v>
      </c>
      <c r="E15" s="327">
        <v>66</v>
      </c>
      <c r="F15" s="327">
        <v>27</v>
      </c>
      <c r="G15" s="328">
        <v>40.909090909090914</v>
      </c>
      <c r="H15" s="327">
        <v>20</v>
      </c>
    </row>
    <row r="16" spans="1:8" ht="15" customHeight="1" x14ac:dyDescent="0.25">
      <c r="A16" s="327">
        <v>11</v>
      </c>
      <c r="B16" s="464" t="s">
        <v>24</v>
      </c>
      <c r="C16" s="327" t="s">
        <v>32</v>
      </c>
      <c r="D16" s="465">
        <v>4</v>
      </c>
      <c r="E16" s="327">
        <v>773</v>
      </c>
      <c r="F16" s="327">
        <v>773</v>
      </c>
      <c r="G16" s="328">
        <v>100</v>
      </c>
      <c r="H16" s="327">
        <v>20</v>
      </c>
    </row>
    <row r="17" spans="1:8" ht="15" customHeight="1" x14ac:dyDescent="0.25">
      <c r="A17" s="327">
        <v>12</v>
      </c>
      <c r="B17" s="464" t="s">
        <v>25</v>
      </c>
      <c r="C17" s="327" t="s">
        <v>32</v>
      </c>
      <c r="D17" s="465">
        <v>42</v>
      </c>
      <c r="E17" s="327">
        <v>216</v>
      </c>
      <c r="F17" s="327">
        <v>216</v>
      </c>
      <c r="G17" s="328">
        <v>100</v>
      </c>
      <c r="H17" s="327">
        <v>23</v>
      </c>
    </row>
    <row r="18" spans="1:8" ht="15" customHeight="1" x14ac:dyDescent="0.25">
      <c r="A18" s="327">
        <v>13</v>
      </c>
      <c r="B18" s="464" t="s">
        <v>35</v>
      </c>
      <c r="C18" s="327" t="s">
        <v>32</v>
      </c>
      <c r="D18" s="465">
        <v>5</v>
      </c>
      <c r="E18" s="327">
        <v>197</v>
      </c>
      <c r="F18" s="327">
        <v>187</v>
      </c>
      <c r="G18" s="328">
        <v>94.923857868020306</v>
      </c>
      <c r="H18" s="327">
        <v>22</v>
      </c>
    </row>
    <row r="19" spans="1:8" ht="15" customHeight="1" x14ac:dyDescent="0.25">
      <c r="A19" s="327">
        <v>14</v>
      </c>
      <c r="B19" s="316" t="s">
        <v>240</v>
      </c>
      <c r="C19" s="327" t="s">
        <v>32</v>
      </c>
      <c r="D19" s="465">
        <v>19</v>
      </c>
      <c r="E19" s="327">
        <v>349</v>
      </c>
      <c r="F19" s="327">
        <v>325</v>
      </c>
      <c r="G19" s="328">
        <v>93.123209169054448</v>
      </c>
      <c r="H19" s="327">
        <v>11</v>
      </c>
    </row>
    <row r="20" spans="1:8" ht="15" customHeight="1" x14ac:dyDescent="0.25">
      <c r="A20" s="327">
        <v>15</v>
      </c>
      <c r="B20" s="316" t="s">
        <v>2175</v>
      </c>
      <c r="C20" s="327" t="s">
        <v>32</v>
      </c>
      <c r="D20" s="465">
        <v>41</v>
      </c>
      <c r="E20" s="327">
        <v>350</v>
      </c>
      <c r="F20" s="327">
        <v>350</v>
      </c>
      <c r="G20" s="328">
        <v>100</v>
      </c>
      <c r="H20" s="327">
        <v>9</v>
      </c>
    </row>
    <row r="21" spans="1:8" ht="15" customHeight="1" x14ac:dyDescent="0.25">
      <c r="A21" s="327">
        <v>16</v>
      </c>
      <c r="B21" s="464" t="s">
        <v>2173</v>
      </c>
      <c r="C21" s="327" t="s">
        <v>32</v>
      </c>
      <c r="D21" s="465">
        <v>0</v>
      </c>
      <c r="E21" s="327">
        <v>664</v>
      </c>
      <c r="F21" s="327">
        <v>0</v>
      </c>
      <c r="G21" s="328">
        <v>0</v>
      </c>
      <c r="H21" s="327">
        <v>0</v>
      </c>
    </row>
    <row r="22" spans="1:8" ht="15" customHeight="1" x14ac:dyDescent="0.25">
      <c r="A22" s="327">
        <v>17</v>
      </c>
      <c r="B22" s="464" t="s">
        <v>27</v>
      </c>
      <c r="C22" s="327" t="s">
        <v>32</v>
      </c>
      <c r="D22" s="465">
        <v>18</v>
      </c>
      <c r="E22" s="327">
        <v>249</v>
      </c>
      <c r="F22" s="327">
        <v>25</v>
      </c>
      <c r="G22" s="328">
        <v>10.040160642570282</v>
      </c>
      <c r="H22" s="327">
        <v>40</v>
      </c>
    </row>
    <row r="23" spans="1:8" ht="15" customHeight="1" x14ac:dyDescent="0.25">
      <c r="A23" s="327">
        <v>18</v>
      </c>
      <c r="B23" s="316" t="s">
        <v>37</v>
      </c>
      <c r="C23" s="327" t="s">
        <v>32</v>
      </c>
      <c r="D23" s="465">
        <v>4</v>
      </c>
      <c r="E23" s="327">
        <v>123</v>
      </c>
      <c r="F23" s="327">
        <v>34</v>
      </c>
      <c r="G23" s="328">
        <v>27.64227642276423</v>
      </c>
      <c r="H23" s="327">
        <v>0</v>
      </c>
    </row>
    <row r="24" spans="1:8" ht="15" customHeight="1" x14ac:dyDescent="0.25">
      <c r="A24" s="327">
        <v>19</v>
      </c>
      <c r="B24" s="464" t="s">
        <v>28</v>
      </c>
      <c r="C24" s="327" t="s">
        <v>32</v>
      </c>
      <c r="D24" s="465">
        <v>0</v>
      </c>
      <c r="E24" s="327">
        <v>103</v>
      </c>
      <c r="F24" s="327">
        <v>0</v>
      </c>
      <c r="G24" s="328">
        <v>0</v>
      </c>
      <c r="H24" s="327">
        <v>0</v>
      </c>
    </row>
    <row r="25" spans="1:8" ht="15" customHeight="1" x14ac:dyDescent="0.25">
      <c r="A25" s="327">
        <v>20</v>
      </c>
      <c r="B25" s="464" t="s">
        <v>38</v>
      </c>
      <c r="C25" s="327" t="s">
        <v>32</v>
      </c>
      <c r="D25" s="465">
        <v>0</v>
      </c>
      <c r="E25" s="327">
        <v>315</v>
      </c>
      <c r="F25" s="327">
        <v>315</v>
      </c>
      <c r="G25" s="328">
        <v>100</v>
      </c>
      <c r="H25" s="327">
        <v>5</v>
      </c>
    </row>
    <row r="26" spans="1:8" ht="15" customHeight="1" x14ac:dyDescent="0.25">
      <c r="A26" s="327">
        <v>21</v>
      </c>
      <c r="B26" s="316" t="s">
        <v>2174</v>
      </c>
      <c r="C26" s="327" t="s">
        <v>32</v>
      </c>
      <c r="D26" s="465">
        <v>2</v>
      </c>
      <c r="E26" s="327">
        <v>134</v>
      </c>
      <c r="F26" s="327">
        <v>6</v>
      </c>
      <c r="G26" s="328">
        <v>4.4776119402985071</v>
      </c>
      <c r="H26" s="327">
        <v>1</v>
      </c>
    </row>
    <row r="27" spans="1:8" ht="15" customHeight="1" x14ac:dyDescent="0.25">
      <c r="A27" s="327">
        <v>22</v>
      </c>
      <c r="B27" s="316" t="s">
        <v>39</v>
      </c>
      <c r="C27" s="327" t="s">
        <v>32</v>
      </c>
      <c r="D27" s="465">
        <v>2</v>
      </c>
      <c r="E27" s="327">
        <v>127</v>
      </c>
      <c r="F27" s="327">
        <v>7</v>
      </c>
      <c r="G27" s="328">
        <v>5.5118110236220472</v>
      </c>
      <c r="H27" s="327">
        <v>3</v>
      </c>
    </row>
    <row r="28" spans="1:8" ht="15" customHeight="1" x14ac:dyDescent="0.25">
      <c r="A28" s="327">
        <v>23</v>
      </c>
      <c r="B28" s="316" t="s">
        <v>40</v>
      </c>
      <c r="C28" s="327" t="s">
        <v>32</v>
      </c>
      <c r="D28" s="465">
        <v>0</v>
      </c>
      <c r="E28" s="327">
        <v>68</v>
      </c>
      <c r="F28" s="327">
        <v>0</v>
      </c>
      <c r="G28" s="328">
        <v>0</v>
      </c>
      <c r="H28" s="327">
        <v>0</v>
      </c>
    </row>
    <row r="29" spans="1:8" ht="15" customHeight="1" x14ac:dyDescent="0.25">
      <c r="A29" s="327">
        <v>24</v>
      </c>
      <c r="B29" s="316" t="s">
        <v>41</v>
      </c>
      <c r="C29" s="327" t="s">
        <v>32</v>
      </c>
      <c r="D29" s="465">
        <v>0</v>
      </c>
      <c r="E29" s="327">
        <v>84</v>
      </c>
      <c r="F29" s="327">
        <v>0</v>
      </c>
      <c r="G29" s="328">
        <v>0</v>
      </c>
      <c r="H29" s="327">
        <v>0</v>
      </c>
    </row>
    <row r="30" spans="1:8" ht="15" customHeight="1" x14ac:dyDescent="0.25">
      <c r="A30" s="327">
        <v>25</v>
      </c>
      <c r="B30" s="316" t="s">
        <v>2197</v>
      </c>
      <c r="C30" s="653" t="s">
        <v>661</v>
      </c>
      <c r="D30" s="654"/>
      <c r="E30" s="654"/>
      <c r="F30" s="654"/>
      <c r="G30" s="654"/>
      <c r="H30" s="655"/>
    </row>
    <row r="31" spans="1:8" x14ac:dyDescent="0.25">
      <c r="A31" s="656" t="s">
        <v>29</v>
      </c>
      <c r="B31" s="657"/>
      <c r="C31" s="658"/>
      <c r="D31" s="466">
        <f>SUM(D6:D29)</f>
        <v>470</v>
      </c>
      <c r="E31" s="338">
        <f t="shared" ref="E31:F31" si="0">SUM(E6:E29)</f>
        <v>16907</v>
      </c>
      <c r="F31" s="338">
        <f t="shared" si="0"/>
        <v>7805</v>
      </c>
      <c r="G31" s="381">
        <f>F31/E31*100</f>
        <v>46.16431064056308</v>
      </c>
      <c r="H31" s="338">
        <f>SUM(H6:H29)</f>
        <v>501</v>
      </c>
    </row>
    <row r="32" spans="1:8" x14ac:dyDescent="0.25">
      <c r="A32" s="652" t="s">
        <v>407</v>
      </c>
      <c r="B32" s="652"/>
      <c r="C32" s="652"/>
      <c r="D32" s="652"/>
      <c r="E32" s="652"/>
      <c r="F32" s="652"/>
      <c r="G32" s="652"/>
      <c r="H32" s="652"/>
    </row>
    <row r="33" spans="1:2" x14ac:dyDescent="0.25">
      <c r="A33" s="517" t="s">
        <v>30</v>
      </c>
      <c r="B33" s="517"/>
    </row>
    <row r="34" spans="1:2" x14ac:dyDescent="0.25">
      <c r="A34" s="517" t="s">
        <v>31</v>
      </c>
      <c r="B34" s="517"/>
    </row>
    <row r="36" spans="1:2" x14ac:dyDescent="0.25">
      <c r="A36" s="148"/>
    </row>
  </sheetData>
  <mergeCells count="8">
    <mergeCell ref="A33:B33"/>
    <mergeCell ref="A34:B34"/>
    <mergeCell ref="A1:H1"/>
    <mergeCell ref="A2:H2"/>
    <mergeCell ref="A3:H3"/>
    <mergeCell ref="A32:H32"/>
    <mergeCell ref="C30:H30"/>
    <mergeCell ref="A31:C31"/>
  </mergeCells>
  <pageMargins left="0.25" right="0" top="0.25" bottom="0.25" header="0.05" footer="0.05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topLeftCell="A8" zoomScaleNormal="100" workbookViewId="0">
      <selection activeCell="S28" sqref="S28"/>
    </sheetView>
  </sheetViews>
  <sheetFormatPr defaultColWidth="9.140625" defaultRowHeight="15" x14ac:dyDescent="0.25"/>
  <cols>
    <col min="1" max="1" width="5" style="19" customWidth="1"/>
    <col min="2" max="2" width="46.42578125" style="12" customWidth="1"/>
    <col min="3" max="10" width="9.42578125" style="12" customWidth="1"/>
    <col min="11" max="16384" width="9.140625" style="12"/>
  </cols>
  <sheetData>
    <row r="1" spans="1:10" ht="12" customHeight="1" x14ac:dyDescent="0.25">
      <c r="A1" s="522" t="s">
        <v>276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 ht="12" customHeight="1" x14ac:dyDescent="0.25">
      <c r="A2" s="522" t="s">
        <v>1050</v>
      </c>
      <c r="B2" s="522"/>
      <c r="C2" s="522"/>
      <c r="D2" s="522"/>
      <c r="E2" s="522"/>
      <c r="F2" s="522"/>
      <c r="G2" s="522"/>
      <c r="H2" s="522"/>
      <c r="I2" s="522"/>
      <c r="J2" s="16"/>
    </row>
    <row r="3" spans="1:10" x14ac:dyDescent="0.25">
      <c r="A3" s="18"/>
      <c r="B3" s="16"/>
      <c r="C3" s="523"/>
      <c r="D3" s="523"/>
      <c r="E3" s="523"/>
      <c r="F3" s="16"/>
      <c r="G3" s="16"/>
      <c r="H3" s="16"/>
      <c r="I3" s="16"/>
      <c r="J3" s="16" t="s">
        <v>293</v>
      </c>
    </row>
    <row r="4" spans="1:10" ht="102" thickBot="1" x14ac:dyDescent="0.3">
      <c r="A4" s="241" t="s">
        <v>191</v>
      </c>
      <c r="B4" s="344" t="s">
        <v>14</v>
      </c>
      <c r="C4" s="242" t="s">
        <v>277</v>
      </c>
      <c r="D4" s="242" t="s">
        <v>278</v>
      </c>
      <c r="E4" s="242" t="s">
        <v>279</v>
      </c>
      <c r="F4" s="242" t="s">
        <v>280</v>
      </c>
      <c r="G4" s="242" t="s">
        <v>281</v>
      </c>
      <c r="H4" s="242" t="s">
        <v>282</v>
      </c>
      <c r="I4" s="242" t="s">
        <v>283</v>
      </c>
      <c r="J4" s="242" t="s">
        <v>284</v>
      </c>
    </row>
    <row r="5" spans="1:10" ht="12" customHeight="1" thickTop="1" thickBot="1" x14ac:dyDescent="0.3">
      <c r="A5" s="243">
        <v>1</v>
      </c>
      <c r="B5" s="243">
        <v>2</v>
      </c>
      <c r="C5" s="243">
        <v>3</v>
      </c>
      <c r="D5" s="243">
        <v>4</v>
      </c>
      <c r="E5" s="243">
        <v>5</v>
      </c>
      <c r="F5" s="243">
        <v>6</v>
      </c>
      <c r="G5" s="243">
        <v>7</v>
      </c>
      <c r="H5" s="243">
        <v>8</v>
      </c>
      <c r="I5" s="243">
        <v>9</v>
      </c>
      <c r="J5" s="243">
        <v>10</v>
      </c>
    </row>
    <row r="6" spans="1:10" ht="12" customHeight="1" thickTop="1" x14ac:dyDescent="0.25">
      <c r="A6" s="244">
        <v>1</v>
      </c>
      <c r="B6" s="331" t="s">
        <v>18</v>
      </c>
      <c r="C6" s="341">
        <v>72018</v>
      </c>
      <c r="D6" s="378">
        <v>543531</v>
      </c>
      <c r="E6" s="341" t="s">
        <v>929</v>
      </c>
      <c r="F6" s="341" t="s">
        <v>930</v>
      </c>
      <c r="G6" s="341" t="s">
        <v>931</v>
      </c>
      <c r="H6" s="341" t="s">
        <v>932</v>
      </c>
      <c r="I6" s="341" t="s">
        <v>933</v>
      </c>
      <c r="J6" s="341" t="s">
        <v>934</v>
      </c>
    </row>
    <row r="7" spans="1:10" ht="12" customHeight="1" x14ac:dyDescent="0.25">
      <c r="A7" s="17">
        <v>2</v>
      </c>
      <c r="B7" s="332" t="s">
        <v>2166</v>
      </c>
      <c r="C7" s="342">
        <v>8912</v>
      </c>
      <c r="D7" s="379">
        <v>70586</v>
      </c>
      <c r="E7" s="342" t="s">
        <v>935</v>
      </c>
      <c r="F7" s="342" t="s">
        <v>936</v>
      </c>
      <c r="G7" s="342" t="s">
        <v>717</v>
      </c>
      <c r="H7" s="342" t="s">
        <v>856</v>
      </c>
      <c r="I7" s="342" t="s">
        <v>937</v>
      </c>
      <c r="J7" s="342" t="s">
        <v>938</v>
      </c>
    </row>
    <row r="8" spans="1:10" ht="12" customHeight="1" x14ac:dyDescent="0.25">
      <c r="A8" s="17">
        <v>3</v>
      </c>
      <c r="B8" s="332" t="s">
        <v>2167</v>
      </c>
      <c r="C8" s="342">
        <v>16025</v>
      </c>
      <c r="D8" s="342">
        <v>106198</v>
      </c>
      <c r="E8" s="342" t="s">
        <v>939</v>
      </c>
      <c r="F8" s="342" t="s">
        <v>940</v>
      </c>
      <c r="G8" s="342" t="s">
        <v>896</v>
      </c>
      <c r="H8" s="342" t="s">
        <v>941</v>
      </c>
      <c r="I8" s="342">
        <v>6.63</v>
      </c>
      <c r="J8" s="342" t="s">
        <v>942</v>
      </c>
    </row>
    <row r="9" spans="1:10" ht="12" customHeight="1" x14ac:dyDescent="0.25">
      <c r="A9" s="17">
        <v>4</v>
      </c>
      <c r="B9" s="332" t="s">
        <v>2168</v>
      </c>
      <c r="C9" s="342">
        <v>12135</v>
      </c>
      <c r="D9" s="379">
        <v>88858</v>
      </c>
      <c r="E9" s="342" t="s">
        <v>943</v>
      </c>
      <c r="F9" s="342" t="s">
        <v>944</v>
      </c>
      <c r="G9" s="342" t="s">
        <v>907</v>
      </c>
      <c r="H9" s="342" t="s">
        <v>945</v>
      </c>
      <c r="I9" s="342" t="s">
        <v>946</v>
      </c>
      <c r="J9" s="342" t="s">
        <v>947</v>
      </c>
    </row>
    <row r="10" spans="1:10" ht="12" customHeight="1" x14ac:dyDescent="0.25">
      <c r="A10" s="17">
        <v>5</v>
      </c>
      <c r="B10" s="332" t="s">
        <v>2169</v>
      </c>
      <c r="C10" s="342">
        <v>8227</v>
      </c>
      <c r="D10" s="379">
        <v>70561</v>
      </c>
      <c r="E10" s="342" t="s">
        <v>948</v>
      </c>
      <c r="F10" s="342" t="s">
        <v>949</v>
      </c>
      <c r="G10" s="342" t="s">
        <v>838</v>
      </c>
      <c r="H10" s="342" t="s">
        <v>950</v>
      </c>
      <c r="I10" s="342" t="s">
        <v>951</v>
      </c>
      <c r="J10" s="342" t="s">
        <v>754</v>
      </c>
    </row>
    <row r="11" spans="1:10" ht="12" customHeight="1" x14ac:dyDescent="0.25">
      <c r="A11" s="17">
        <v>6</v>
      </c>
      <c r="B11" s="332" t="s">
        <v>2170</v>
      </c>
      <c r="C11" s="342">
        <v>5675</v>
      </c>
      <c r="D11" s="379">
        <v>31882</v>
      </c>
      <c r="E11" s="342" t="s">
        <v>953</v>
      </c>
      <c r="F11" s="342" t="s">
        <v>954</v>
      </c>
      <c r="G11" s="342" t="s">
        <v>955</v>
      </c>
      <c r="H11" s="342" t="s">
        <v>956</v>
      </c>
      <c r="I11" s="342" t="s">
        <v>957</v>
      </c>
      <c r="J11" s="342" t="s">
        <v>958</v>
      </c>
    </row>
    <row r="12" spans="1:10" ht="12" customHeight="1" x14ac:dyDescent="0.25">
      <c r="A12" s="17">
        <v>7</v>
      </c>
      <c r="B12" s="332" t="s">
        <v>2171</v>
      </c>
      <c r="C12" s="342">
        <v>14925</v>
      </c>
      <c r="D12" s="379">
        <v>60966</v>
      </c>
      <c r="E12" s="342" t="s">
        <v>960</v>
      </c>
      <c r="F12" s="342" t="s">
        <v>961</v>
      </c>
      <c r="G12" s="342" t="s">
        <v>749</v>
      </c>
      <c r="H12" s="342" t="s">
        <v>750</v>
      </c>
      <c r="I12" s="342" t="s">
        <v>898</v>
      </c>
      <c r="J12" s="342" t="s">
        <v>962</v>
      </c>
    </row>
    <row r="13" spans="1:10" ht="12" customHeight="1" x14ac:dyDescent="0.25">
      <c r="A13" s="17">
        <v>8</v>
      </c>
      <c r="B13" s="332" t="s">
        <v>23</v>
      </c>
      <c r="C13" s="342">
        <v>6637</v>
      </c>
      <c r="D13" s="379">
        <v>38166</v>
      </c>
      <c r="E13" s="342" t="s">
        <v>963</v>
      </c>
      <c r="F13" s="342" t="s">
        <v>964</v>
      </c>
      <c r="G13" s="342" t="s">
        <v>858</v>
      </c>
      <c r="H13" s="342" t="s">
        <v>965</v>
      </c>
      <c r="I13" s="342" t="s">
        <v>966</v>
      </c>
      <c r="J13" s="342" t="s">
        <v>967</v>
      </c>
    </row>
    <row r="14" spans="1:10" ht="25.5" customHeight="1" x14ac:dyDescent="0.25">
      <c r="A14" s="17">
        <v>9</v>
      </c>
      <c r="B14" s="316" t="s">
        <v>2172</v>
      </c>
      <c r="C14" s="342">
        <v>10614</v>
      </c>
      <c r="D14" s="379">
        <v>57943</v>
      </c>
      <c r="E14" s="342" t="s">
        <v>968</v>
      </c>
      <c r="F14" s="342" t="s">
        <v>969</v>
      </c>
      <c r="G14" s="342" t="s">
        <v>749</v>
      </c>
      <c r="H14" s="342" t="s">
        <v>750</v>
      </c>
      <c r="I14" s="342" t="s">
        <v>970</v>
      </c>
      <c r="J14" s="342" t="s">
        <v>971</v>
      </c>
    </row>
    <row r="15" spans="1:10" ht="24" customHeight="1" x14ac:dyDescent="0.25">
      <c r="A15" s="17">
        <v>10</v>
      </c>
      <c r="B15" s="332" t="s">
        <v>34</v>
      </c>
      <c r="C15" s="342">
        <v>537</v>
      </c>
      <c r="D15" s="379">
        <v>4842</v>
      </c>
      <c r="E15" s="342" t="s">
        <v>973</v>
      </c>
      <c r="F15" s="342" t="s">
        <v>749</v>
      </c>
      <c r="G15" s="342" t="s">
        <v>749</v>
      </c>
      <c r="H15" s="343"/>
      <c r="I15" s="342" t="s">
        <v>974</v>
      </c>
      <c r="J15" s="342" t="s">
        <v>975</v>
      </c>
    </row>
    <row r="16" spans="1:10" ht="12" customHeight="1" x14ac:dyDescent="0.25">
      <c r="A16" s="17">
        <v>11</v>
      </c>
      <c r="B16" s="332" t="s">
        <v>24</v>
      </c>
      <c r="C16" s="342">
        <v>13913</v>
      </c>
      <c r="D16" s="379">
        <v>93543</v>
      </c>
      <c r="E16" s="342" t="s">
        <v>976</v>
      </c>
      <c r="F16" s="342" t="s">
        <v>977</v>
      </c>
      <c r="G16" s="342" t="s">
        <v>978</v>
      </c>
      <c r="H16" s="342" t="s">
        <v>979</v>
      </c>
      <c r="I16" s="342" t="s">
        <v>980</v>
      </c>
      <c r="J16" s="342" t="s">
        <v>733</v>
      </c>
    </row>
    <row r="17" spans="1:10" ht="12" customHeight="1" x14ac:dyDescent="0.25">
      <c r="A17" s="17">
        <v>12</v>
      </c>
      <c r="B17" s="332" t="s">
        <v>25</v>
      </c>
      <c r="C17" s="342">
        <v>935</v>
      </c>
      <c r="D17" s="379">
        <v>23914</v>
      </c>
      <c r="E17" s="342" t="s">
        <v>981</v>
      </c>
      <c r="F17" s="342" t="s">
        <v>982</v>
      </c>
      <c r="G17" s="342" t="s">
        <v>809</v>
      </c>
      <c r="H17" s="342" t="s">
        <v>983</v>
      </c>
      <c r="I17" s="342" t="s">
        <v>984</v>
      </c>
      <c r="J17" s="342" t="s">
        <v>733</v>
      </c>
    </row>
    <row r="18" spans="1:10" ht="12" customHeight="1" x14ac:dyDescent="0.25">
      <c r="A18" s="17">
        <v>13</v>
      </c>
      <c r="B18" s="332" t="s">
        <v>35</v>
      </c>
      <c r="C18" s="342">
        <v>3792</v>
      </c>
      <c r="D18" s="379">
        <v>18964</v>
      </c>
      <c r="E18" s="342" t="s">
        <v>985</v>
      </c>
      <c r="F18" s="342" t="s">
        <v>749</v>
      </c>
      <c r="G18" s="342" t="s">
        <v>749</v>
      </c>
      <c r="H18" s="343"/>
      <c r="I18" s="342" t="s">
        <v>851</v>
      </c>
      <c r="J18" s="342" t="s">
        <v>986</v>
      </c>
    </row>
    <row r="19" spans="1:10" ht="23.25" customHeight="1" x14ac:dyDescent="0.25">
      <c r="A19" s="17">
        <v>14</v>
      </c>
      <c r="B19" s="332" t="s">
        <v>240</v>
      </c>
      <c r="C19" s="342">
        <v>4992</v>
      </c>
      <c r="D19" s="379">
        <v>50996</v>
      </c>
      <c r="E19" s="342" t="s">
        <v>988</v>
      </c>
      <c r="F19" s="342" t="s">
        <v>989</v>
      </c>
      <c r="G19" s="342" t="s">
        <v>855</v>
      </c>
      <c r="H19" s="342" t="s">
        <v>990</v>
      </c>
      <c r="I19" s="342" t="s">
        <v>991</v>
      </c>
      <c r="J19" s="342" t="s">
        <v>992</v>
      </c>
    </row>
    <row r="20" spans="1:10" ht="16.149999999999999" customHeight="1" x14ac:dyDescent="0.25">
      <c r="A20" s="17">
        <v>15</v>
      </c>
      <c r="B20" s="332" t="s">
        <v>2175</v>
      </c>
      <c r="C20" s="342">
        <v>1391</v>
      </c>
      <c r="D20" s="379">
        <v>69418</v>
      </c>
      <c r="E20" s="342" t="s">
        <v>994</v>
      </c>
      <c r="F20" s="342" t="s">
        <v>995</v>
      </c>
      <c r="G20" s="342" t="s">
        <v>749</v>
      </c>
      <c r="H20" s="342" t="s">
        <v>750</v>
      </c>
      <c r="I20" s="342" t="s">
        <v>996</v>
      </c>
      <c r="J20" s="342" t="s">
        <v>997</v>
      </c>
    </row>
    <row r="21" spans="1:10" ht="12" customHeight="1" x14ac:dyDescent="0.25">
      <c r="A21" s="17">
        <v>16</v>
      </c>
      <c r="B21" s="332" t="s">
        <v>2173</v>
      </c>
      <c r="C21" s="342">
        <v>5487</v>
      </c>
      <c r="D21" s="379">
        <v>51433</v>
      </c>
      <c r="E21" s="342" t="s">
        <v>999</v>
      </c>
      <c r="F21" s="342" t="s">
        <v>1000</v>
      </c>
      <c r="G21" s="342" t="s">
        <v>1001</v>
      </c>
      <c r="H21" s="342" t="s">
        <v>1002</v>
      </c>
      <c r="I21" s="342" t="s">
        <v>1003</v>
      </c>
      <c r="J21" s="342" t="s">
        <v>1004</v>
      </c>
    </row>
    <row r="22" spans="1:10" ht="12" customHeight="1" x14ac:dyDescent="0.25">
      <c r="A22" s="17">
        <v>17</v>
      </c>
      <c r="B22" s="332" t="s">
        <v>27</v>
      </c>
      <c r="C22" s="342">
        <v>805</v>
      </c>
      <c r="D22" s="379">
        <v>29607</v>
      </c>
      <c r="E22" s="342" t="s">
        <v>1006</v>
      </c>
      <c r="F22" s="342" t="s">
        <v>1007</v>
      </c>
      <c r="G22" s="342" t="s">
        <v>737</v>
      </c>
      <c r="H22" s="342" t="s">
        <v>1008</v>
      </c>
      <c r="I22" s="342" t="s">
        <v>1009</v>
      </c>
      <c r="J22" s="342" t="s">
        <v>1010</v>
      </c>
    </row>
    <row r="23" spans="1:10" ht="12" customHeight="1" x14ac:dyDescent="0.25">
      <c r="A23" s="17">
        <v>18</v>
      </c>
      <c r="B23" s="332" t="s">
        <v>37</v>
      </c>
      <c r="C23" s="342">
        <v>2267</v>
      </c>
      <c r="D23" s="379">
        <v>18432</v>
      </c>
      <c r="E23" s="342" t="s">
        <v>1011</v>
      </c>
      <c r="F23" s="342" t="s">
        <v>1012</v>
      </c>
      <c r="G23" s="342" t="s">
        <v>709</v>
      </c>
      <c r="H23" s="342" t="s">
        <v>1013</v>
      </c>
      <c r="I23" s="342" t="s">
        <v>1014</v>
      </c>
      <c r="J23" s="342" t="s">
        <v>1015</v>
      </c>
    </row>
    <row r="24" spans="1:10" ht="12" customHeight="1" x14ac:dyDescent="0.25">
      <c r="A24" s="17">
        <v>19</v>
      </c>
      <c r="B24" s="332" t="s">
        <v>28</v>
      </c>
      <c r="C24" s="342">
        <v>365</v>
      </c>
      <c r="D24" s="379">
        <v>4818</v>
      </c>
      <c r="E24" s="342" t="s">
        <v>1017</v>
      </c>
      <c r="F24" s="342" t="s">
        <v>1018</v>
      </c>
      <c r="G24" s="342" t="s">
        <v>749</v>
      </c>
      <c r="H24" s="342" t="s">
        <v>750</v>
      </c>
      <c r="I24" s="342" t="s">
        <v>1019</v>
      </c>
      <c r="J24" s="342" t="s">
        <v>1020</v>
      </c>
    </row>
    <row r="25" spans="1:10" ht="12" customHeight="1" x14ac:dyDescent="0.25">
      <c r="A25" s="17">
        <v>20</v>
      </c>
      <c r="B25" s="332" t="s">
        <v>38</v>
      </c>
      <c r="C25" s="342">
        <v>3967</v>
      </c>
      <c r="D25" s="379">
        <v>92214</v>
      </c>
      <c r="E25" s="342" t="s">
        <v>1021</v>
      </c>
      <c r="F25" s="342" t="s">
        <v>749</v>
      </c>
      <c r="G25" s="342" t="s">
        <v>749</v>
      </c>
      <c r="H25" s="343"/>
      <c r="I25" s="342" t="s">
        <v>1022</v>
      </c>
      <c r="J25" s="342" t="s">
        <v>1023</v>
      </c>
    </row>
    <row r="26" spans="1:10" ht="12" customHeight="1" x14ac:dyDescent="0.25">
      <c r="A26" s="17">
        <v>21</v>
      </c>
      <c r="B26" s="332" t="s">
        <v>2174</v>
      </c>
      <c r="C26" s="342">
        <v>1308</v>
      </c>
      <c r="D26" s="379">
        <v>52963</v>
      </c>
      <c r="E26" s="342" t="s">
        <v>1024</v>
      </c>
      <c r="F26" s="342" t="s">
        <v>1025</v>
      </c>
      <c r="G26" s="342" t="s">
        <v>825</v>
      </c>
      <c r="H26" s="342" t="s">
        <v>1026</v>
      </c>
      <c r="I26" s="342" t="s">
        <v>1027</v>
      </c>
      <c r="J26" s="342" t="s">
        <v>1028</v>
      </c>
    </row>
    <row r="27" spans="1:10" ht="21" customHeight="1" x14ac:dyDescent="0.25">
      <c r="A27" s="17">
        <v>22</v>
      </c>
      <c r="B27" s="316" t="s">
        <v>39</v>
      </c>
      <c r="C27" s="342">
        <v>240</v>
      </c>
      <c r="D27" s="379">
        <v>12616</v>
      </c>
      <c r="E27" s="342" t="s">
        <v>1030</v>
      </c>
      <c r="F27" s="342" t="s">
        <v>749</v>
      </c>
      <c r="G27" s="342" t="s">
        <v>749</v>
      </c>
      <c r="H27" s="343"/>
      <c r="I27" s="342" t="s">
        <v>1031</v>
      </c>
      <c r="J27" s="342" t="s">
        <v>1032</v>
      </c>
    </row>
    <row r="28" spans="1:10" ht="22.7" customHeight="1" x14ac:dyDescent="0.25">
      <c r="A28" s="17">
        <v>23</v>
      </c>
      <c r="B28" s="332" t="s">
        <v>40</v>
      </c>
      <c r="C28" s="342">
        <v>453</v>
      </c>
      <c r="D28" s="379">
        <v>26317</v>
      </c>
      <c r="E28" s="342" t="s">
        <v>1033</v>
      </c>
      <c r="F28" s="342" t="s">
        <v>749</v>
      </c>
      <c r="G28" s="342" t="s">
        <v>749</v>
      </c>
      <c r="H28" s="343"/>
      <c r="I28" s="342" t="s">
        <v>1034</v>
      </c>
      <c r="J28" s="342" t="s">
        <v>1035</v>
      </c>
    </row>
    <row r="29" spans="1:10" ht="25.5" customHeight="1" x14ac:dyDescent="0.25">
      <c r="A29" s="17">
        <v>24</v>
      </c>
      <c r="B29" s="332" t="s">
        <v>41</v>
      </c>
      <c r="C29" s="342">
        <v>172</v>
      </c>
      <c r="D29" s="379">
        <v>1992</v>
      </c>
      <c r="E29" s="342" t="s">
        <v>1037</v>
      </c>
      <c r="F29" s="342" t="s">
        <v>749</v>
      </c>
      <c r="G29" s="342" t="s">
        <v>749</v>
      </c>
      <c r="H29" s="343"/>
      <c r="I29" s="342" t="s">
        <v>1038</v>
      </c>
      <c r="J29" s="342" t="s">
        <v>1039</v>
      </c>
    </row>
    <row r="30" spans="1:10" ht="12" customHeight="1" x14ac:dyDescent="0.25">
      <c r="A30" s="17">
        <v>25</v>
      </c>
      <c r="B30" s="332" t="s">
        <v>204</v>
      </c>
      <c r="C30" s="342">
        <v>618</v>
      </c>
      <c r="D30" s="379">
        <v>3307</v>
      </c>
      <c r="E30" s="342" t="s">
        <v>1040</v>
      </c>
      <c r="F30" s="342" t="s">
        <v>748</v>
      </c>
      <c r="G30" s="342" t="s">
        <v>749</v>
      </c>
      <c r="H30" s="342" t="s">
        <v>750</v>
      </c>
      <c r="I30" s="342" t="s">
        <v>1041</v>
      </c>
      <c r="J30" s="342" t="s">
        <v>992</v>
      </c>
    </row>
    <row r="31" spans="1:10" ht="24.75" customHeight="1" x14ac:dyDescent="0.25">
      <c r="A31" s="17">
        <v>26</v>
      </c>
      <c r="B31" s="332" t="s">
        <v>42</v>
      </c>
      <c r="C31" s="342">
        <v>455</v>
      </c>
      <c r="D31" s="379">
        <v>4709</v>
      </c>
      <c r="E31" s="342" t="s">
        <v>1042</v>
      </c>
      <c r="F31" s="342" t="s">
        <v>749</v>
      </c>
      <c r="G31" s="342" t="s">
        <v>749</v>
      </c>
      <c r="H31" s="343"/>
      <c r="I31" s="342" t="s">
        <v>1043</v>
      </c>
      <c r="J31" s="342" t="s">
        <v>1044</v>
      </c>
    </row>
    <row r="32" spans="1:10" ht="12" customHeight="1" x14ac:dyDescent="0.25">
      <c r="A32" s="516" t="s">
        <v>29</v>
      </c>
      <c r="B32" s="516"/>
      <c r="C32" s="330">
        <f>SUM(C6:C31)</f>
        <v>196865</v>
      </c>
      <c r="D32" s="503">
        <f>SUM(D6:D31)</f>
        <v>1628776</v>
      </c>
      <c r="E32" s="330" t="s">
        <v>1045</v>
      </c>
      <c r="F32" s="330" t="s">
        <v>1046</v>
      </c>
      <c r="G32" s="330" t="s">
        <v>1047</v>
      </c>
      <c r="H32" s="330" t="s">
        <v>1048</v>
      </c>
      <c r="I32" s="330">
        <v>8.27</v>
      </c>
      <c r="J32" s="330" t="s">
        <v>1049</v>
      </c>
    </row>
    <row r="33" spans="1:10" x14ac:dyDescent="0.25">
      <c r="A33" s="520" t="s">
        <v>612</v>
      </c>
      <c r="B33" s="520"/>
      <c r="C33" s="520"/>
      <c r="D33" s="520"/>
      <c r="E33" s="520"/>
      <c r="F33" s="520"/>
      <c r="G33" s="520"/>
      <c r="H33" s="520"/>
      <c r="I33" s="520"/>
      <c r="J33" s="520"/>
    </row>
    <row r="34" spans="1:10" x14ac:dyDescent="0.25">
      <c r="A34" s="521" t="s">
        <v>30</v>
      </c>
      <c r="B34" s="521"/>
      <c r="C34" s="521"/>
      <c r="D34" s="521"/>
      <c r="E34" s="16"/>
      <c r="F34" s="16"/>
      <c r="G34" s="16"/>
      <c r="H34" s="16"/>
      <c r="I34" s="16"/>
    </row>
    <row r="35" spans="1:10" x14ac:dyDescent="0.25">
      <c r="A35" s="521" t="s">
        <v>31</v>
      </c>
      <c r="B35" s="521"/>
      <c r="C35" s="521"/>
      <c r="D35" s="521"/>
      <c r="E35" s="521"/>
      <c r="F35" s="16"/>
      <c r="G35" s="16"/>
      <c r="H35" s="16"/>
      <c r="I35" s="16"/>
    </row>
  </sheetData>
  <mergeCells count="7">
    <mergeCell ref="A35:E35"/>
    <mergeCell ref="A1:J1"/>
    <mergeCell ref="A2:I2"/>
    <mergeCell ref="C3:E3"/>
    <mergeCell ref="A32:B32"/>
    <mergeCell ref="A34:D34"/>
    <mergeCell ref="A33:J33"/>
  </mergeCells>
  <pageMargins left="0.25" right="0.25" top="0.25" bottom="0.25" header="0.05" footer="0.05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opLeftCell="A146" zoomScaleNormal="100" workbookViewId="0">
      <selection activeCell="H28" sqref="H28"/>
    </sheetView>
  </sheetViews>
  <sheetFormatPr defaultColWidth="9.140625" defaultRowHeight="15" x14ac:dyDescent="0.25"/>
  <cols>
    <col min="1" max="1" width="7" style="306" customWidth="1"/>
    <col min="2" max="2" width="46.7109375" style="280" customWidth="1"/>
    <col min="3" max="4" width="9.42578125" style="280" customWidth="1"/>
    <col min="5" max="5" width="11.140625" style="280" customWidth="1"/>
    <col min="6" max="9" width="9.42578125" style="280" customWidth="1"/>
    <col min="10" max="10" width="8.140625" style="280" customWidth="1"/>
    <col min="11" max="16384" width="9.140625" style="280"/>
  </cols>
  <sheetData>
    <row r="1" spans="1:10" x14ac:dyDescent="0.25">
      <c r="A1" s="668" t="s">
        <v>1776</v>
      </c>
      <c r="B1" s="668"/>
      <c r="C1" s="668"/>
      <c r="D1" s="668"/>
      <c r="E1" s="668"/>
      <c r="F1" s="668"/>
      <c r="G1" s="668"/>
      <c r="H1" s="668"/>
      <c r="I1" s="668"/>
      <c r="J1" s="668"/>
    </row>
    <row r="3" spans="1:10" x14ac:dyDescent="0.25">
      <c r="A3" s="669" t="s">
        <v>43</v>
      </c>
      <c r="B3" s="669"/>
      <c r="C3" s="669"/>
      <c r="D3" s="669"/>
      <c r="E3" s="669"/>
      <c r="F3" s="669"/>
      <c r="G3" s="669"/>
      <c r="H3" s="669"/>
      <c r="I3" s="669"/>
      <c r="J3" s="669"/>
    </row>
    <row r="4" spans="1:10" ht="67.7" customHeight="1" thickBot="1" x14ac:dyDescent="0.3">
      <c r="A4" s="281" t="s">
        <v>191</v>
      </c>
      <c r="B4" s="282" t="s">
        <v>14</v>
      </c>
      <c r="C4" s="283" t="s">
        <v>44</v>
      </c>
      <c r="D4" s="282" t="s">
        <v>45</v>
      </c>
      <c r="E4" s="282" t="s">
        <v>46</v>
      </c>
      <c r="F4" s="282" t="s">
        <v>47</v>
      </c>
      <c r="G4" s="282" t="s">
        <v>48</v>
      </c>
      <c r="H4" s="282" t="s">
        <v>49</v>
      </c>
      <c r="I4" s="284" t="s">
        <v>50</v>
      </c>
      <c r="J4" s="282" t="s">
        <v>51</v>
      </c>
    </row>
    <row r="5" spans="1:10" ht="16.5" thickTop="1" thickBot="1" x14ac:dyDescent="0.3">
      <c r="A5" s="285">
        <v>1</v>
      </c>
      <c r="B5" s="285">
        <v>2</v>
      </c>
      <c r="C5" s="285">
        <v>3</v>
      </c>
      <c r="D5" s="285">
        <v>4</v>
      </c>
      <c r="E5" s="285">
        <v>5</v>
      </c>
      <c r="F5" s="285">
        <v>6</v>
      </c>
      <c r="G5" s="285">
        <v>7</v>
      </c>
      <c r="H5" s="285">
        <v>8</v>
      </c>
      <c r="I5" s="285">
        <v>9</v>
      </c>
      <c r="J5" s="285">
        <v>10</v>
      </c>
    </row>
    <row r="6" spans="1:10" ht="15.75" thickTop="1" x14ac:dyDescent="0.25">
      <c r="A6" s="310">
        <v>1</v>
      </c>
      <c r="B6" s="670" t="s">
        <v>53</v>
      </c>
      <c r="C6" s="670"/>
      <c r="D6" s="670"/>
      <c r="E6" s="670"/>
      <c r="F6" s="670"/>
      <c r="G6" s="670"/>
      <c r="H6" s="670"/>
      <c r="I6" s="670"/>
      <c r="J6" s="670"/>
    </row>
    <row r="7" spans="1:10" x14ac:dyDescent="0.25">
      <c r="A7" s="659" t="s">
        <v>54</v>
      </c>
      <c r="B7" s="659"/>
      <c r="C7" s="287" t="s">
        <v>1007</v>
      </c>
      <c r="D7" s="287" t="s">
        <v>1804</v>
      </c>
      <c r="E7" s="287" t="s">
        <v>1805</v>
      </c>
      <c r="F7" s="287" t="s">
        <v>1806</v>
      </c>
      <c r="G7" s="287" t="s">
        <v>749</v>
      </c>
      <c r="H7" s="287" t="s">
        <v>1807</v>
      </c>
      <c r="I7" s="287" t="s">
        <v>1808</v>
      </c>
      <c r="J7" s="287" t="s">
        <v>1809</v>
      </c>
    </row>
    <row r="8" spans="1:10" x14ac:dyDescent="0.25">
      <c r="A8" s="307" t="s">
        <v>2</v>
      </c>
      <c r="B8" s="308" t="s">
        <v>53</v>
      </c>
      <c r="C8" s="290" t="s">
        <v>1657</v>
      </c>
      <c r="D8" s="290" t="s">
        <v>1534</v>
      </c>
      <c r="E8" s="290" t="s">
        <v>1782</v>
      </c>
      <c r="F8" s="290" t="s">
        <v>1783</v>
      </c>
      <c r="G8" s="290" t="s">
        <v>749</v>
      </c>
      <c r="H8" s="290" t="s">
        <v>1784</v>
      </c>
      <c r="I8" s="290" t="s">
        <v>1785</v>
      </c>
      <c r="J8" s="290" t="s">
        <v>914</v>
      </c>
    </row>
    <row r="9" spans="1:10" x14ac:dyDescent="0.25">
      <c r="A9" s="661" t="s">
        <v>36</v>
      </c>
      <c r="B9" s="661"/>
      <c r="C9" s="287" t="s">
        <v>1810</v>
      </c>
      <c r="D9" s="287" t="s">
        <v>1811</v>
      </c>
      <c r="E9" s="287" t="s">
        <v>1812</v>
      </c>
      <c r="F9" s="287" t="s">
        <v>1813</v>
      </c>
      <c r="G9" s="287" t="s">
        <v>749</v>
      </c>
      <c r="H9" s="287" t="s">
        <v>1814</v>
      </c>
      <c r="I9" s="287" t="s">
        <v>1815</v>
      </c>
      <c r="J9" s="287" t="s">
        <v>1816</v>
      </c>
    </row>
    <row r="10" spans="1:10" x14ac:dyDescent="0.25">
      <c r="A10" s="307" t="s">
        <v>2</v>
      </c>
      <c r="B10" s="308" t="s">
        <v>55</v>
      </c>
      <c r="C10" s="290" t="s">
        <v>775</v>
      </c>
      <c r="D10" s="290" t="s">
        <v>1786</v>
      </c>
      <c r="E10" s="290" t="s">
        <v>1787</v>
      </c>
      <c r="F10" s="290" t="s">
        <v>1788</v>
      </c>
      <c r="G10" s="290" t="s">
        <v>749</v>
      </c>
      <c r="H10" s="290" t="s">
        <v>1789</v>
      </c>
      <c r="I10" s="290" t="s">
        <v>1790</v>
      </c>
      <c r="J10" s="290" t="s">
        <v>1791</v>
      </c>
    </row>
    <row r="11" spans="1:10" ht="14.25" customHeight="1" x14ac:dyDescent="0.25">
      <c r="A11" s="307" t="s">
        <v>3</v>
      </c>
      <c r="B11" s="308" t="s">
        <v>56</v>
      </c>
      <c r="C11" s="290" t="s">
        <v>1792</v>
      </c>
      <c r="D11" s="290" t="s">
        <v>1793</v>
      </c>
      <c r="E11" s="290" t="s">
        <v>1793</v>
      </c>
      <c r="F11" s="290" t="s">
        <v>1794</v>
      </c>
      <c r="G11" s="290" t="s">
        <v>749</v>
      </c>
      <c r="H11" s="290" t="s">
        <v>1795</v>
      </c>
      <c r="I11" s="290" t="s">
        <v>860</v>
      </c>
      <c r="J11" s="290" t="s">
        <v>1796</v>
      </c>
    </row>
    <row r="12" spans="1:10" hidden="1" x14ac:dyDescent="0.25">
      <c r="A12" s="307"/>
      <c r="B12" s="308"/>
      <c r="C12" s="290" t="s">
        <v>1797</v>
      </c>
      <c r="D12" s="290" t="s">
        <v>805</v>
      </c>
      <c r="E12" s="290" t="s">
        <v>1798</v>
      </c>
      <c r="F12" s="290" t="s">
        <v>1799</v>
      </c>
      <c r="G12" s="290" t="s">
        <v>749</v>
      </c>
      <c r="H12" s="290" t="s">
        <v>713</v>
      </c>
      <c r="I12" s="290" t="s">
        <v>1658</v>
      </c>
      <c r="J12" s="290" t="s">
        <v>1800</v>
      </c>
    </row>
    <row r="13" spans="1:10" x14ac:dyDescent="0.25">
      <c r="A13" s="307" t="s">
        <v>4</v>
      </c>
      <c r="B13" s="308" t="s">
        <v>57</v>
      </c>
      <c r="C13" s="290" t="s">
        <v>1797</v>
      </c>
      <c r="D13" s="290" t="s">
        <v>805</v>
      </c>
      <c r="E13" s="290" t="s">
        <v>1798</v>
      </c>
      <c r="F13" s="290" t="s">
        <v>1799</v>
      </c>
      <c r="G13" s="290" t="s">
        <v>749</v>
      </c>
      <c r="H13" s="290" t="s">
        <v>713</v>
      </c>
      <c r="I13" s="290" t="s">
        <v>1658</v>
      </c>
      <c r="J13" s="290" t="s">
        <v>1800</v>
      </c>
    </row>
    <row r="14" spans="1:10" x14ac:dyDescent="0.25">
      <c r="A14" s="307" t="s">
        <v>5</v>
      </c>
      <c r="B14" s="308" t="s">
        <v>58</v>
      </c>
      <c r="C14" s="290" t="s">
        <v>830</v>
      </c>
      <c r="D14" s="290" t="s">
        <v>792</v>
      </c>
      <c r="E14" s="290" t="s">
        <v>1801</v>
      </c>
      <c r="F14" s="290" t="s">
        <v>1802</v>
      </c>
      <c r="G14" s="290" t="s">
        <v>749</v>
      </c>
      <c r="H14" s="290" t="s">
        <v>792</v>
      </c>
      <c r="I14" s="290" t="s">
        <v>738</v>
      </c>
      <c r="J14" s="290" t="s">
        <v>1803</v>
      </c>
    </row>
    <row r="15" spans="1:10" ht="18" x14ac:dyDescent="0.25">
      <c r="A15" s="662" t="s">
        <v>52</v>
      </c>
      <c r="B15" s="662"/>
      <c r="C15" s="309">
        <v>726</v>
      </c>
      <c r="D15" s="309">
        <v>1732</v>
      </c>
      <c r="E15" s="309">
        <v>3668</v>
      </c>
      <c r="F15" s="309">
        <v>155675</v>
      </c>
      <c r="G15" s="309">
        <v>0</v>
      </c>
      <c r="H15" s="309">
        <v>1955</v>
      </c>
      <c r="I15" s="309">
        <v>47.22</v>
      </c>
      <c r="J15" s="309">
        <v>89.88</v>
      </c>
    </row>
    <row r="16" spans="1:10" x14ac:dyDescent="0.25">
      <c r="A16" s="286">
        <v>2</v>
      </c>
      <c r="B16" s="663" t="s">
        <v>59</v>
      </c>
      <c r="C16" s="663"/>
      <c r="D16" s="663"/>
      <c r="E16" s="663"/>
      <c r="F16" s="663"/>
      <c r="G16" s="663"/>
      <c r="H16" s="663"/>
      <c r="I16" s="663"/>
      <c r="J16" s="663"/>
    </row>
    <row r="17" spans="1:10" x14ac:dyDescent="0.25">
      <c r="A17" s="659" t="s">
        <v>18</v>
      </c>
      <c r="B17" s="659"/>
      <c r="C17" s="287" t="s">
        <v>1817</v>
      </c>
      <c r="D17" s="287" t="s">
        <v>897</v>
      </c>
      <c r="E17" s="287" t="s">
        <v>1818</v>
      </c>
      <c r="F17" s="287" t="s">
        <v>1819</v>
      </c>
      <c r="G17" s="287" t="s">
        <v>749</v>
      </c>
      <c r="H17" s="287" t="s">
        <v>1103</v>
      </c>
      <c r="I17" s="287" t="s">
        <v>1820</v>
      </c>
      <c r="J17" s="287" t="s">
        <v>1821</v>
      </c>
    </row>
    <row r="18" spans="1:10" x14ac:dyDescent="0.25">
      <c r="A18" s="288" t="s">
        <v>60</v>
      </c>
      <c r="B18" s="289" t="s">
        <v>61</v>
      </c>
      <c r="C18" s="290" t="s">
        <v>1817</v>
      </c>
      <c r="D18" s="290" t="s">
        <v>897</v>
      </c>
      <c r="E18" s="290" t="s">
        <v>1818</v>
      </c>
      <c r="F18" s="290" t="s">
        <v>1819</v>
      </c>
      <c r="G18" s="290" t="s">
        <v>749</v>
      </c>
      <c r="H18" s="290" t="s">
        <v>1103</v>
      </c>
      <c r="I18" s="290" t="s">
        <v>1820</v>
      </c>
      <c r="J18" s="290" t="s">
        <v>1821</v>
      </c>
    </row>
    <row r="19" spans="1:10" ht="19.5" hidden="1" x14ac:dyDescent="0.25">
      <c r="A19" s="288" t="s">
        <v>62</v>
      </c>
      <c r="B19" s="289" t="s">
        <v>63</v>
      </c>
      <c r="C19" s="291">
        <v>22</v>
      </c>
      <c r="D19" s="291">
        <v>136</v>
      </c>
      <c r="E19" s="291">
        <v>1786</v>
      </c>
      <c r="F19" s="291">
        <v>10439</v>
      </c>
      <c r="G19" s="291">
        <v>136</v>
      </c>
      <c r="H19" s="291">
        <v>211</v>
      </c>
      <c r="I19" s="291">
        <v>7.61</v>
      </c>
      <c r="J19" s="291">
        <v>76.760000000000005</v>
      </c>
    </row>
    <row r="20" spans="1:10" x14ac:dyDescent="0.25">
      <c r="A20" s="292"/>
      <c r="B20" s="293" t="s">
        <v>19</v>
      </c>
      <c r="C20" s="287" t="s">
        <v>749</v>
      </c>
      <c r="D20" s="287" t="s">
        <v>736</v>
      </c>
      <c r="E20" s="287" t="s">
        <v>1822</v>
      </c>
      <c r="F20" s="287" t="s">
        <v>1823</v>
      </c>
      <c r="G20" s="287" t="s">
        <v>830</v>
      </c>
      <c r="H20" s="287" t="s">
        <v>741</v>
      </c>
      <c r="I20" s="287" t="s">
        <v>947</v>
      </c>
      <c r="J20" s="287" t="s">
        <v>1824</v>
      </c>
    </row>
    <row r="21" spans="1:10" ht="19.5" x14ac:dyDescent="0.25">
      <c r="A21" s="288" t="s">
        <v>62</v>
      </c>
      <c r="B21" s="289" t="s">
        <v>63</v>
      </c>
      <c r="C21" s="291" t="s">
        <v>749</v>
      </c>
      <c r="D21" s="291" t="s">
        <v>736</v>
      </c>
      <c r="E21" s="291" t="s">
        <v>1822</v>
      </c>
      <c r="F21" s="291" t="s">
        <v>1823</v>
      </c>
      <c r="G21" s="291" t="s">
        <v>830</v>
      </c>
      <c r="H21" s="291" t="s">
        <v>741</v>
      </c>
      <c r="I21" s="291" t="s">
        <v>947</v>
      </c>
      <c r="J21" s="291" t="s">
        <v>1824</v>
      </c>
    </row>
    <row r="22" spans="1:10" x14ac:dyDescent="0.25">
      <c r="A22" s="661" t="s">
        <v>20</v>
      </c>
      <c r="B22" s="661"/>
      <c r="C22" s="287" t="s">
        <v>920</v>
      </c>
      <c r="D22" s="287" t="s">
        <v>889</v>
      </c>
      <c r="E22" s="287" t="s">
        <v>2155</v>
      </c>
      <c r="F22" s="287" t="s">
        <v>2156</v>
      </c>
      <c r="G22" s="287" t="s">
        <v>741</v>
      </c>
      <c r="H22" s="287" t="s">
        <v>1348</v>
      </c>
      <c r="I22" s="287" t="s">
        <v>2157</v>
      </c>
      <c r="J22" s="287" t="s">
        <v>2158</v>
      </c>
    </row>
    <row r="23" spans="1:10" ht="19.5" x14ac:dyDescent="0.25">
      <c r="A23" s="288" t="s">
        <v>62</v>
      </c>
      <c r="B23" s="289" t="s">
        <v>63</v>
      </c>
      <c r="C23" s="291" t="s">
        <v>920</v>
      </c>
      <c r="D23" s="291" t="s">
        <v>889</v>
      </c>
      <c r="E23" s="291" t="s">
        <v>2155</v>
      </c>
      <c r="F23" s="291" t="s">
        <v>2156</v>
      </c>
      <c r="G23" s="291" t="s">
        <v>741</v>
      </c>
      <c r="H23" s="291" t="s">
        <v>1348</v>
      </c>
      <c r="I23" s="291" t="s">
        <v>2157</v>
      </c>
      <c r="J23" s="291" t="s">
        <v>2158</v>
      </c>
    </row>
    <row r="24" spans="1:10" x14ac:dyDescent="0.25">
      <c r="A24" s="661" t="s">
        <v>21</v>
      </c>
      <c r="B24" s="661"/>
      <c r="C24" s="287" t="s">
        <v>741</v>
      </c>
      <c r="D24" s="287" t="s">
        <v>907</v>
      </c>
      <c r="E24" s="287" t="s">
        <v>1926</v>
      </c>
      <c r="F24" s="287" t="s">
        <v>1927</v>
      </c>
      <c r="G24" s="287" t="s">
        <v>749</v>
      </c>
      <c r="H24" s="287" t="s">
        <v>752</v>
      </c>
      <c r="I24" s="287" t="s">
        <v>1928</v>
      </c>
      <c r="J24" s="287" t="s">
        <v>1929</v>
      </c>
    </row>
    <row r="25" spans="1:10" x14ac:dyDescent="0.25">
      <c r="A25" s="288" t="s">
        <v>60</v>
      </c>
      <c r="B25" s="289" t="s">
        <v>61</v>
      </c>
      <c r="C25" s="291" t="s">
        <v>749</v>
      </c>
      <c r="D25" s="291" t="s">
        <v>749</v>
      </c>
      <c r="E25" s="291" t="s">
        <v>744</v>
      </c>
      <c r="F25" s="291" t="s">
        <v>749</v>
      </c>
      <c r="G25" s="291" t="s">
        <v>749</v>
      </c>
      <c r="H25" s="291" t="s">
        <v>749</v>
      </c>
      <c r="I25" s="291" t="s">
        <v>750</v>
      </c>
      <c r="J25" s="291"/>
    </row>
    <row r="26" spans="1:10" ht="19.5" x14ac:dyDescent="0.25">
      <c r="A26" s="288" t="s">
        <v>62</v>
      </c>
      <c r="B26" s="289" t="s">
        <v>63</v>
      </c>
      <c r="C26" s="291" t="s">
        <v>749</v>
      </c>
      <c r="D26" s="291" t="s">
        <v>749</v>
      </c>
      <c r="E26" s="291" t="s">
        <v>740</v>
      </c>
      <c r="F26" s="291" t="s">
        <v>749</v>
      </c>
      <c r="G26" s="291" t="s">
        <v>749</v>
      </c>
      <c r="H26" s="291" t="s">
        <v>749</v>
      </c>
      <c r="I26" s="291" t="s">
        <v>750</v>
      </c>
      <c r="J26" s="294"/>
    </row>
    <row r="27" spans="1:10" x14ac:dyDescent="0.25">
      <c r="A27" s="288" t="s">
        <v>64</v>
      </c>
      <c r="B27" s="289" t="s">
        <v>65</v>
      </c>
      <c r="C27" s="291" t="s">
        <v>741</v>
      </c>
      <c r="D27" s="291" t="s">
        <v>858</v>
      </c>
      <c r="E27" s="291" t="s">
        <v>1921</v>
      </c>
      <c r="F27" s="291" t="s">
        <v>1922</v>
      </c>
      <c r="G27" s="291" t="s">
        <v>749</v>
      </c>
      <c r="H27" s="291" t="s">
        <v>1657</v>
      </c>
      <c r="I27" s="291" t="s">
        <v>1923</v>
      </c>
      <c r="J27" s="291" t="s">
        <v>1924</v>
      </c>
    </row>
    <row r="28" spans="1:10" ht="19.5" x14ac:dyDescent="0.25">
      <c r="A28" s="288" t="s">
        <v>66</v>
      </c>
      <c r="B28" s="289" t="s">
        <v>67</v>
      </c>
      <c r="C28" s="291" t="s">
        <v>749</v>
      </c>
      <c r="D28" s="291" t="s">
        <v>833</v>
      </c>
      <c r="E28" s="291" t="s">
        <v>804</v>
      </c>
      <c r="F28" s="291" t="s">
        <v>918</v>
      </c>
      <c r="G28" s="291" t="s">
        <v>749</v>
      </c>
      <c r="H28" s="291" t="s">
        <v>740</v>
      </c>
      <c r="I28" s="291" t="s">
        <v>1125</v>
      </c>
      <c r="J28" s="291" t="s">
        <v>1925</v>
      </c>
    </row>
    <row r="29" spans="1:10" ht="19.5" x14ac:dyDescent="0.25">
      <c r="A29" s="288" t="s">
        <v>68</v>
      </c>
      <c r="B29" s="289" t="s">
        <v>69</v>
      </c>
      <c r="C29" s="291" t="s">
        <v>749</v>
      </c>
      <c r="D29" s="291" t="s">
        <v>749</v>
      </c>
      <c r="E29" s="291" t="s">
        <v>759</v>
      </c>
      <c r="F29" s="291" t="s">
        <v>749</v>
      </c>
      <c r="G29" s="291" t="s">
        <v>749</v>
      </c>
      <c r="H29" s="291" t="s">
        <v>749</v>
      </c>
      <c r="I29" s="291" t="s">
        <v>750</v>
      </c>
      <c r="J29" s="291"/>
    </row>
    <row r="30" spans="1:10" x14ac:dyDescent="0.25">
      <c r="A30" s="661" t="s">
        <v>22</v>
      </c>
      <c r="B30" s="661"/>
      <c r="C30" s="287" t="s">
        <v>1930</v>
      </c>
      <c r="D30" s="287" t="s">
        <v>1931</v>
      </c>
      <c r="E30" s="287" t="s">
        <v>1932</v>
      </c>
      <c r="F30" s="287" t="s">
        <v>1933</v>
      </c>
      <c r="G30" s="287" t="s">
        <v>1866</v>
      </c>
      <c r="H30" s="287" t="s">
        <v>1934</v>
      </c>
      <c r="I30" s="287" t="s">
        <v>1935</v>
      </c>
      <c r="J30" s="287" t="s">
        <v>1936</v>
      </c>
    </row>
    <row r="31" spans="1:10" ht="19.5" x14ac:dyDescent="0.25">
      <c r="A31" s="288" t="s">
        <v>62</v>
      </c>
      <c r="B31" s="289" t="s">
        <v>63</v>
      </c>
      <c r="C31" s="291" t="s">
        <v>1930</v>
      </c>
      <c r="D31" s="291" t="s">
        <v>1931</v>
      </c>
      <c r="E31" s="291" t="s">
        <v>1932</v>
      </c>
      <c r="F31" s="291" t="s">
        <v>1933</v>
      </c>
      <c r="G31" s="291" t="s">
        <v>1866</v>
      </c>
      <c r="H31" s="291" t="s">
        <v>1934</v>
      </c>
      <c r="I31" s="291" t="s">
        <v>1935</v>
      </c>
      <c r="J31" s="291" t="s">
        <v>1936</v>
      </c>
    </row>
    <row r="32" spans="1:10" x14ac:dyDescent="0.25">
      <c r="A32" s="659" t="s">
        <v>54</v>
      </c>
      <c r="B32" s="659"/>
      <c r="C32" s="287" t="s">
        <v>749</v>
      </c>
      <c r="D32" s="287" t="s">
        <v>805</v>
      </c>
      <c r="E32" s="287" t="s">
        <v>1937</v>
      </c>
      <c r="F32" s="287" t="s">
        <v>1938</v>
      </c>
      <c r="G32" s="287" t="s">
        <v>749</v>
      </c>
      <c r="H32" s="287" t="s">
        <v>776</v>
      </c>
      <c r="I32" s="287" t="s">
        <v>1238</v>
      </c>
      <c r="J32" s="287" t="s">
        <v>914</v>
      </c>
    </row>
    <row r="33" spans="1:10" x14ac:dyDescent="0.25">
      <c r="A33" s="288" t="s">
        <v>60</v>
      </c>
      <c r="B33" s="295" t="s">
        <v>61</v>
      </c>
      <c r="C33" s="291" t="s">
        <v>749</v>
      </c>
      <c r="D33" s="291" t="s">
        <v>805</v>
      </c>
      <c r="E33" s="291" t="s">
        <v>1937</v>
      </c>
      <c r="F33" s="291" t="s">
        <v>1938</v>
      </c>
      <c r="G33" s="291" t="s">
        <v>749</v>
      </c>
      <c r="H33" s="291" t="s">
        <v>776</v>
      </c>
      <c r="I33" s="291" t="s">
        <v>1238</v>
      </c>
      <c r="J33" s="291" t="s">
        <v>914</v>
      </c>
    </row>
    <row r="34" spans="1:10" ht="18" x14ac:dyDescent="0.25">
      <c r="A34" s="660" t="s">
        <v>52</v>
      </c>
      <c r="B34" s="660"/>
      <c r="C34" s="296">
        <f>479+12</f>
        <v>491</v>
      </c>
      <c r="D34" s="296">
        <f>646+29</f>
        <v>675</v>
      </c>
      <c r="E34" s="296">
        <f>3411+386</f>
        <v>3797</v>
      </c>
      <c r="F34" s="296">
        <f>75834+1792</f>
        <v>77626</v>
      </c>
      <c r="G34" s="296">
        <v>83</v>
      </c>
      <c r="H34" s="296">
        <f>871+35</f>
        <v>906</v>
      </c>
      <c r="I34" s="296" t="s">
        <v>1940</v>
      </c>
      <c r="J34" s="296" t="s">
        <v>1941</v>
      </c>
    </row>
    <row r="35" spans="1:10" x14ac:dyDescent="0.25">
      <c r="A35" s="286">
        <v>3</v>
      </c>
      <c r="B35" s="663" t="s">
        <v>70</v>
      </c>
      <c r="C35" s="663"/>
      <c r="D35" s="663"/>
      <c r="E35" s="663"/>
      <c r="F35" s="663"/>
      <c r="G35" s="663"/>
      <c r="H35" s="663"/>
      <c r="I35" s="663"/>
      <c r="J35" s="663"/>
    </row>
    <row r="36" spans="1:10" x14ac:dyDescent="0.25">
      <c r="A36" s="659" t="s">
        <v>18</v>
      </c>
      <c r="B36" s="659"/>
      <c r="C36" s="287" t="s">
        <v>863</v>
      </c>
      <c r="D36" s="287" t="s">
        <v>1877</v>
      </c>
      <c r="E36" s="287" t="s">
        <v>1878</v>
      </c>
      <c r="F36" s="287" t="s">
        <v>1879</v>
      </c>
      <c r="G36" s="287" t="s">
        <v>749</v>
      </c>
      <c r="H36" s="287" t="s">
        <v>1215</v>
      </c>
      <c r="I36" s="287" t="s">
        <v>1880</v>
      </c>
      <c r="J36" s="287" t="s">
        <v>1881</v>
      </c>
    </row>
    <row r="37" spans="1:10" hidden="1" x14ac:dyDescent="0.25">
      <c r="A37" s="288" t="s">
        <v>71</v>
      </c>
      <c r="B37" s="295" t="s">
        <v>72</v>
      </c>
      <c r="C37" s="291"/>
      <c r="D37" s="291"/>
      <c r="E37" s="291"/>
      <c r="F37" s="291"/>
      <c r="G37" s="291"/>
      <c r="H37" s="291"/>
      <c r="I37" s="291"/>
      <c r="J37" s="291"/>
    </row>
    <row r="38" spans="1:10" hidden="1" x14ac:dyDescent="0.25">
      <c r="A38" s="288" t="s">
        <v>73</v>
      </c>
      <c r="B38" s="295" t="s">
        <v>74</v>
      </c>
      <c r="C38" s="291"/>
      <c r="D38" s="291"/>
      <c r="E38" s="291"/>
      <c r="F38" s="291"/>
      <c r="G38" s="291"/>
      <c r="H38" s="291"/>
      <c r="I38" s="291"/>
      <c r="J38" s="291"/>
    </row>
    <row r="39" spans="1:10" hidden="1" x14ac:dyDescent="0.25">
      <c r="A39" s="288" t="s">
        <v>75</v>
      </c>
      <c r="B39" s="295" t="s">
        <v>76</v>
      </c>
      <c r="C39" s="291"/>
      <c r="D39" s="291"/>
      <c r="E39" s="291"/>
      <c r="F39" s="291"/>
      <c r="G39" s="291"/>
      <c r="H39" s="291"/>
      <c r="I39" s="291"/>
      <c r="J39" s="291"/>
    </row>
    <row r="40" spans="1:10" x14ac:dyDescent="0.25">
      <c r="A40" s="288" t="s">
        <v>7</v>
      </c>
      <c r="B40" s="295" t="s">
        <v>77</v>
      </c>
      <c r="C40" s="291" t="s">
        <v>863</v>
      </c>
      <c r="D40" s="291" t="s">
        <v>1877</v>
      </c>
      <c r="E40" s="291" t="s">
        <v>1878</v>
      </c>
      <c r="F40" s="291" t="s">
        <v>1879</v>
      </c>
      <c r="G40" s="291" t="s">
        <v>749</v>
      </c>
      <c r="H40" s="291" t="s">
        <v>1215</v>
      </c>
      <c r="I40" s="291" t="s">
        <v>1880</v>
      </c>
      <c r="J40" s="291" t="s">
        <v>1881</v>
      </c>
    </row>
    <row r="41" spans="1:10" hidden="1" x14ac:dyDescent="0.25">
      <c r="A41" s="288" t="s">
        <v>78</v>
      </c>
      <c r="B41" s="295" t="s">
        <v>79</v>
      </c>
      <c r="C41" s="291"/>
      <c r="D41" s="291"/>
      <c r="E41" s="291"/>
      <c r="F41" s="291"/>
      <c r="G41" s="291"/>
      <c r="H41" s="291"/>
      <c r="I41" s="291"/>
      <c r="J41" s="291"/>
    </row>
    <row r="42" spans="1:10" hidden="1" x14ac:dyDescent="0.25">
      <c r="A42" s="288" t="s">
        <v>80</v>
      </c>
      <c r="B42" s="295" t="s">
        <v>81</v>
      </c>
      <c r="C42" s="291"/>
      <c r="D42" s="291"/>
      <c r="E42" s="291"/>
      <c r="F42" s="291"/>
      <c r="G42" s="291"/>
      <c r="H42" s="291"/>
      <c r="I42" s="291"/>
      <c r="J42" s="291"/>
    </row>
    <row r="43" spans="1:10" hidden="1" x14ac:dyDescent="0.25">
      <c r="A43" s="288" t="s">
        <v>82</v>
      </c>
      <c r="B43" s="295" t="s">
        <v>83</v>
      </c>
      <c r="C43" s="291"/>
      <c r="D43" s="291"/>
      <c r="E43" s="291"/>
      <c r="F43" s="291"/>
      <c r="G43" s="291"/>
      <c r="H43" s="291"/>
      <c r="I43" s="291"/>
      <c r="J43" s="291"/>
    </row>
    <row r="44" spans="1:10" hidden="1" x14ac:dyDescent="0.25">
      <c r="A44" s="288" t="s">
        <v>84</v>
      </c>
      <c r="B44" s="295" t="s">
        <v>85</v>
      </c>
      <c r="C44" s="291"/>
      <c r="D44" s="291"/>
      <c r="E44" s="291"/>
      <c r="F44" s="291"/>
      <c r="G44" s="291"/>
      <c r="H44" s="291"/>
      <c r="I44" s="291"/>
      <c r="J44" s="291"/>
    </row>
    <row r="45" spans="1:10" hidden="1" x14ac:dyDescent="0.25">
      <c r="A45" s="297" t="s">
        <v>6</v>
      </c>
      <c r="B45" s="295" t="s">
        <v>86</v>
      </c>
      <c r="C45" s="291"/>
      <c r="D45" s="291"/>
      <c r="E45" s="291"/>
      <c r="F45" s="291"/>
      <c r="G45" s="291"/>
      <c r="H45" s="291"/>
      <c r="I45" s="291"/>
      <c r="J45" s="291"/>
    </row>
    <row r="46" spans="1:10" x14ac:dyDescent="0.25">
      <c r="A46" s="661" t="s">
        <v>22</v>
      </c>
      <c r="B46" s="661"/>
      <c r="C46" s="287" t="s">
        <v>1882</v>
      </c>
      <c r="D46" s="287" t="s">
        <v>964</v>
      </c>
      <c r="E46" s="287" t="s">
        <v>1883</v>
      </c>
      <c r="F46" s="287" t="s">
        <v>1884</v>
      </c>
      <c r="G46" s="287" t="s">
        <v>1885</v>
      </c>
      <c r="H46" s="287" t="s">
        <v>1886</v>
      </c>
      <c r="I46" s="287" t="s">
        <v>1887</v>
      </c>
      <c r="J46" s="287" t="s">
        <v>1888</v>
      </c>
    </row>
    <row r="47" spans="1:10" x14ac:dyDescent="0.25">
      <c r="A47" s="288" t="s">
        <v>87</v>
      </c>
      <c r="B47" s="295" t="s">
        <v>88</v>
      </c>
      <c r="C47" s="291" t="s">
        <v>1889</v>
      </c>
      <c r="D47" s="291" t="s">
        <v>1890</v>
      </c>
      <c r="E47" s="291" t="s">
        <v>1891</v>
      </c>
      <c r="F47" s="291" t="s">
        <v>1892</v>
      </c>
      <c r="G47" s="291" t="s">
        <v>1893</v>
      </c>
      <c r="H47" s="291" t="s">
        <v>1894</v>
      </c>
      <c r="I47" s="291" t="s">
        <v>1895</v>
      </c>
      <c r="J47" s="291" t="s">
        <v>1896</v>
      </c>
    </row>
    <row r="48" spans="1:10" x14ac:dyDescent="0.25">
      <c r="A48" s="288" t="s">
        <v>89</v>
      </c>
      <c r="B48" s="295" t="s">
        <v>90</v>
      </c>
      <c r="C48" s="291" t="s">
        <v>1897</v>
      </c>
      <c r="D48" s="291" t="s">
        <v>1898</v>
      </c>
      <c r="E48" s="291" t="s">
        <v>1899</v>
      </c>
      <c r="F48" s="291" t="s">
        <v>1900</v>
      </c>
      <c r="G48" s="291" t="s">
        <v>709</v>
      </c>
      <c r="H48" s="291" t="s">
        <v>919</v>
      </c>
      <c r="I48" s="291" t="s">
        <v>1901</v>
      </c>
      <c r="J48" s="291" t="s">
        <v>1902</v>
      </c>
    </row>
    <row r="49" spans="1:10" x14ac:dyDescent="0.25">
      <c r="A49" s="288" t="s">
        <v>91</v>
      </c>
      <c r="B49" s="295" t="s">
        <v>92</v>
      </c>
      <c r="C49" s="291" t="s">
        <v>1903</v>
      </c>
      <c r="D49" s="291" t="s">
        <v>1904</v>
      </c>
      <c r="E49" s="291" t="s">
        <v>1905</v>
      </c>
      <c r="F49" s="291" t="s">
        <v>1906</v>
      </c>
      <c r="G49" s="291" t="s">
        <v>919</v>
      </c>
      <c r="H49" s="291" t="s">
        <v>1907</v>
      </c>
      <c r="I49" s="291" t="s">
        <v>1908</v>
      </c>
      <c r="J49" s="291" t="s">
        <v>1909</v>
      </c>
    </row>
    <row r="50" spans="1:10" x14ac:dyDescent="0.25">
      <c r="A50" s="659" t="s">
        <v>54</v>
      </c>
      <c r="B50" s="659"/>
      <c r="C50" s="287">
        <v>9</v>
      </c>
      <c r="D50" s="287">
        <v>26</v>
      </c>
      <c r="E50" s="287">
        <v>54</v>
      </c>
      <c r="F50" s="287">
        <v>2340</v>
      </c>
      <c r="G50" s="287">
        <v>0</v>
      </c>
      <c r="H50" s="287">
        <v>55</v>
      </c>
      <c r="I50" s="287">
        <v>48.15</v>
      </c>
      <c r="J50" s="287">
        <v>90</v>
      </c>
    </row>
    <row r="51" spans="1:10" x14ac:dyDescent="0.25">
      <c r="A51" s="288" t="s">
        <v>87</v>
      </c>
      <c r="B51" s="295" t="s">
        <v>88</v>
      </c>
      <c r="C51" s="298" t="s">
        <v>741</v>
      </c>
      <c r="D51" s="298" t="s">
        <v>855</v>
      </c>
      <c r="E51" s="298" t="s">
        <v>887</v>
      </c>
      <c r="F51" s="298" t="s">
        <v>1910</v>
      </c>
      <c r="G51" s="298" t="s">
        <v>749</v>
      </c>
      <c r="H51" s="298" t="s">
        <v>916</v>
      </c>
      <c r="I51" s="298" t="s">
        <v>1911</v>
      </c>
      <c r="J51" s="298" t="s">
        <v>1912</v>
      </c>
    </row>
    <row r="52" spans="1:10" x14ac:dyDescent="0.25">
      <c r="A52" s="299" t="s">
        <v>7</v>
      </c>
      <c r="B52" s="295" t="s">
        <v>77</v>
      </c>
      <c r="C52" s="291" t="s">
        <v>749</v>
      </c>
      <c r="D52" s="291" t="s">
        <v>809</v>
      </c>
      <c r="E52" s="291" t="s">
        <v>1229</v>
      </c>
      <c r="F52" s="291" t="s">
        <v>723</v>
      </c>
      <c r="G52" s="291" t="s">
        <v>749</v>
      </c>
      <c r="H52" s="291" t="s">
        <v>830</v>
      </c>
      <c r="I52" s="291" t="s">
        <v>1913</v>
      </c>
      <c r="J52" s="291" t="s">
        <v>914</v>
      </c>
    </row>
    <row r="53" spans="1:10" ht="18" x14ac:dyDescent="0.25">
      <c r="A53" s="660" t="s">
        <v>52</v>
      </c>
      <c r="B53" s="660"/>
      <c r="C53" s="296" t="s">
        <v>1914</v>
      </c>
      <c r="D53" s="296" t="s">
        <v>1915</v>
      </c>
      <c r="E53" s="296" t="s">
        <v>1916</v>
      </c>
      <c r="F53" s="296" t="s">
        <v>1917</v>
      </c>
      <c r="G53" s="296" t="s">
        <v>1885</v>
      </c>
      <c r="H53" s="296" t="s">
        <v>1918</v>
      </c>
      <c r="I53" s="296" t="s">
        <v>1919</v>
      </c>
      <c r="J53" s="296" t="s">
        <v>1920</v>
      </c>
    </row>
    <row r="54" spans="1:10" x14ac:dyDescent="0.25">
      <c r="A54" s="286">
        <v>4</v>
      </c>
      <c r="B54" s="663" t="s">
        <v>93</v>
      </c>
      <c r="C54" s="663"/>
      <c r="D54" s="663"/>
      <c r="E54" s="663"/>
      <c r="F54" s="663"/>
      <c r="G54" s="663"/>
      <c r="H54" s="663"/>
      <c r="I54" s="663"/>
      <c r="J54" s="663"/>
    </row>
    <row r="55" spans="1:10" x14ac:dyDescent="0.25">
      <c r="A55" s="659" t="s">
        <v>18</v>
      </c>
      <c r="B55" s="659"/>
      <c r="C55" s="287" t="s">
        <v>1942</v>
      </c>
      <c r="D55" s="287" t="s">
        <v>1943</v>
      </c>
      <c r="E55" s="287" t="s">
        <v>1943</v>
      </c>
      <c r="F55" s="287" t="s">
        <v>1944</v>
      </c>
      <c r="G55" s="287" t="s">
        <v>749</v>
      </c>
      <c r="H55" s="287" t="s">
        <v>1945</v>
      </c>
      <c r="I55" s="287" t="s">
        <v>860</v>
      </c>
      <c r="J55" s="287" t="s">
        <v>1881</v>
      </c>
    </row>
    <row r="56" spans="1:10" x14ac:dyDescent="0.25">
      <c r="A56" s="288" t="s">
        <v>8</v>
      </c>
      <c r="B56" s="295" t="s">
        <v>94</v>
      </c>
      <c r="C56" s="291" t="s">
        <v>1942</v>
      </c>
      <c r="D56" s="291" t="s">
        <v>1943</v>
      </c>
      <c r="E56" s="291" t="s">
        <v>1943</v>
      </c>
      <c r="F56" s="291" t="s">
        <v>1944</v>
      </c>
      <c r="G56" s="291" t="s">
        <v>749</v>
      </c>
      <c r="H56" s="291" t="s">
        <v>1945</v>
      </c>
      <c r="I56" s="291" t="s">
        <v>860</v>
      </c>
      <c r="J56" s="291" t="s">
        <v>1881</v>
      </c>
    </row>
    <row r="57" spans="1:10" hidden="1" x14ac:dyDescent="0.25">
      <c r="A57" s="288" t="s">
        <v>95</v>
      </c>
      <c r="B57" s="295" t="s">
        <v>96</v>
      </c>
      <c r="C57" s="291">
        <v>67</v>
      </c>
      <c r="D57" s="291">
        <v>191</v>
      </c>
      <c r="E57" s="291">
        <v>271</v>
      </c>
      <c r="F57" s="291">
        <v>36995</v>
      </c>
      <c r="G57" s="291">
        <v>191</v>
      </c>
      <c r="H57" s="291">
        <v>252</v>
      </c>
      <c r="I57" s="291">
        <v>70.48</v>
      </c>
      <c r="J57" s="291">
        <v>193.69</v>
      </c>
    </row>
    <row r="58" spans="1:10" hidden="1" x14ac:dyDescent="0.25">
      <c r="A58" s="288" t="s">
        <v>97</v>
      </c>
      <c r="B58" s="295" t="s">
        <v>98</v>
      </c>
      <c r="C58" s="291">
        <v>0</v>
      </c>
      <c r="D58" s="291">
        <v>2</v>
      </c>
      <c r="E58" s="291">
        <v>2</v>
      </c>
      <c r="F58" s="291">
        <v>918</v>
      </c>
      <c r="G58" s="291">
        <v>0</v>
      </c>
      <c r="H58" s="291">
        <v>0</v>
      </c>
      <c r="I58" s="291">
        <v>100</v>
      </c>
      <c r="J58" s="291">
        <v>459</v>
      </c>
    </row>
    <row r="59" spans="1:10" hidden="1" x14ac:dyDescent="0.25">
      <c r="A59" s="288" t="s">
        <v>99</v>
      </c>
      <c r="B59" s="295" t="s">
        <v>100</v>
      </c>
      <c r="C59" s="291">
        <v>34</v>
      </c>
      <c r="D59" s="291">
        <v>72</v>
      </c>
      <c r="E59" s="291">
        <v>97</v>
      </c>
      <c r="F59" s="291">
        <v>14699</v>
      </c>
      <c r="G59" s="291">
        <v>72</v>
      </c>
      <c r="H59" s="291">
        <v>94</v>
      </c>
      <c r="I59" s="291">
        <v>74.23</v>
      </c>
      <c r="J59" s="291">
        <v>204.15</v>
      </c>
    </row>
    <row r="60" spans="1:10" hidden="1" x14ac:dyDescent="0.25">
      <c r="A60" s="288" t="s">
        <v>101</v>
      </c>
      <c r="B60" s="295" t="s">
        <v>102</v>
      </c>
      <c r="C60" s="291">
        <v>1</v>
      </c>
      <c r="D60" s="291">
        <v>2</v>
      </c>
      <c r="E60" s="291">
        <v>2</v>
      </c>
      <c r="F60" s="291">
        <v>555</v>
      </c>
      <c r="G60" s="291">
        <v>1</v>
      </c>
      <c r="H60" s="291">
        <v>1</v>
      </c>
      <c r="I60" s="291">
        <v>100</v>
      </c>
      <c r="J60" s="291">
        <v>277.5</v>
      </c>
    </row>
    <row r="61" spans="1:10" hidden="1" x14ac:dyDescent="0.25">
      <c r="A61" s="288" t="s">
        <v>103</v>
      </c>
      <c r="B61" s="295" t="s">
        <v>104</v>
      </c>
      <c r="C61" s="291">
        <v>1</v>
      </c>
      <c r="D61" s="291">
        <v>0</v>
      </c>
      <c r="E61" s="291">
        <v>6</v>
      </c>
      <c r="F61" s="291">
        <v>0</v>
      </c>
      <c r="G61" s="291">
        <v>0</v>
      </c>
      <c r="H61" s="291">
        <v>1</v>
      </c>
      <c r="I61" s="291">
        <v>0</v>
      </c>
      <c r="J61" s="294"/>
    </row>
    <row r="62" spans="1:10" x14ac:dyDescent="0.25">
      <c r="A62" s="661" t="s">
        <v>22</v>
      </c>
      <c r="B62" s="661"/>
      <c r="C62" s="287" t="s">
        <v>1946</v>
      </c>
      <c r="D62" s="287" t="s">
        <v>1947</v>
      </c>
      <c r="E62" s="287" t="s">
        <v>891</v>
      </c>
      <c r="F62" s="287" t="s">
        <v>1948</v>
      </c>
      <c r="G62" s="287" t="s">
        <v>1949</v>
      </c>
      <c r="H62" s="287" t="s">
        <v>1950</v>
      </c>
      <c r="I62" s="287" t="s">
        <v>1951</v>
      </c>
      <c r="J62" s="287" t="s">
        <v>1952</v>
      </c>
    </row>
    <row r="63" spans="1:10" x14ac:dyDescent="0.25">
      <c r="A63" s="299" t="s">
        <v>8</v>
      </c>
      <c r="B63" s="295" t="s">
        <v>94</v>
      </c>
      <c r="C63" s="291" t="s">
        <v>1953</v>
      </c>
      <c r="D63" s="291" t="s">
        <v>1765</v>
      </c>
      <c r="E63" s="291" t="s">
        <v>1954</v>
      </c>
      <c r="F63" s="291" t="s">
        <v>1955</v>
      </c>
      <c r="G63" s="291" t="s">
        <v>1956</v>
      </c>
      <c r="H63" s="291" t="s">
        <v>1957</v>
      </c>
      <c r="I63" s="291" t="s">
        <v>1958</v>
      </c>
      <c r="J63" s="291" t="s">
        <v>1959</v>
      </c>
    </row>
    <row r="64" spans="1:10" x14ac:dyDescent="0.25">
      <c r="A64" s="288" t="s">
        <v>105</v>
      </c>
      <c r="B64" s="295" t="s">
        <v>106</v>
      </c>
      <c r="C64" s="291" t="s">
        <v>1759</v>
      </c>
      <c r="D64" s="291" t="s">
        <v>1960</v>
      </c>
      <c r="E64" s="291" t="s">
        <v>1961</v>
      </c>
      <c r="F64" s="291" t="s">
        <v>1962</v>
      </c>
      <c r="G64" s="291" t="s">
        <v>722</v>
      </c>
      <c r="H64" s="291" t="s">
        <v>863</v>
      </c>
      <c r="I64" s="291" t="s">
        <v>802</v>
      </c>
      <c r="J64" s="291" t="s">
        <v>1963</v>
      </c>
    </row>
    <row r="65" spans="1:10" x14ac:dyDescent="0.25">
      <c r="A65" s="659" t="s">
        <v>54</v>
      </c>
      <c r="B65" s="659"/>
      <c r="C65" s="287" t="s">
        <v>833</v>
      </c>
      <c r="D65" s="287" t="s">
        <v>717</v>
      </c>
      <c r="E65" s="287" t="s">
        <v>858</v>
      </c>
      <c r="F65" s="287" t="s">
        <v>1964</v>
      </c>
      <c r="G65" s="287" t="s">
        <v>749</v>
      </c>
      <c r="H65" s="287" t="s">
        <v>855</v>
      </c>
      <c r="I65" s="287" t="s">
        <v>1965</v>
      </c>
      <c r="J65" s="287" t="s">
        <v>914</v>
      </c>
    </row>
    <row r="66" spans="1:10" x14ac:dyDescent="0.25">
      <c r="A66" s="288" t="s">
        <v>105</v>
      </c>
      <c r="B66" s="295" t="s">
        <v>106</v>
      </c>
      <c r="C66" s="291" t="s">
        <v>833</v>
      </c>
      <c r="D66" s="291" t="s">
        <v>717</v>
      </c>
      <c r="E66" s="291" t="s">
        <v>858</v>
      </c>
      <c r="F66" s="291" t="s">
        <v>1964</v>
      </c>
      <c r="G66" s="291" t="s">
        <v>749</v>
      </c>
      <c r="H66" s="291" t="s">
        <v>855</v>
      </c>
      <c r="I66" s="291" t="s">
        <v>1965</v>
      </c>
      <c r="J66" s="291" t="s">
        <v>914</v>
      </c>
    </row>
    <row r="67" spans="1:10" ht="18" x14ac:dyDescent="0.25">
      <c r="A67" s="660" t="s">
        <v>52</v>
      </c>
      <c r="B67" s="660"/>
      <c r="C67" s="296" t="s">
        <v>1966</v>
      </c>
      <c r="D67" s="296" t="s">
        <v>768</v>
      </c>
      <c r="E67" s="296" t="s">
        <v>1967</v>
      </c>
      <c r="F67" s="296" t="s">
        <v>1968</v>
      </c>
      <c r="G67" s="296" t="s">
        <v>1949</v>
      </c>
      <c r="H67" s="296" t="s">
        <v>1969</v>
      </c>
      <c r="I67" s="296" t="s">
        <v>811</v>
      </c>
      <c r="J67" s="296" t="s">
        <v>1970</v>
      </c>
    </row>
    <row r="68" spans="1:10" ht="15" customHeight="1" x14ac:dyDescent="0.25">
      <c r="A68" s="311">
        <v>5</v>
      </c>
      <c r="B68" s="664" t="s">
        <v>107</v>
      </c>
      <c r="C68" s="664"/>
      <c r="D68" s="664"/>
      <c r="E68" s="664"/>
      <c r="F68" s="664"/>
      <c r="G68" s="664"/>
      <c r="H68" s="664"/>
      <c r="I68" s="664"/>
      <c r="J68" s="664"/>
    </row>
    <row r="69" spans="1:10" x14ac:dyDescent="0.25">
      <c r="A69" s="659" t="s">
        <v>18</v>
      </c>
      <c r="B69" s="659"/>
      <c r="C69" s="287" t="s">
        <v>1098</v>
      </c>
      <c r="D69" s="287" t="s">
        <v>1211</v>
      </c>
      <c r="E69" s="287" t="s">
        <v>1825</v>
      </c>
      <c r="F69" s="287" t="s">
        <v>1826</v>
      </c>
      <c r="G69" s="287" t="s">
        <v>749</v>
      </c>
      <c r="H69" s="287" t="s">
        <v>1677</v>
      </c>
      <c r="I69" s="287" t="s">
        <v>1827</v>
      </c>
      <c r="J69" s="287" t="s">
        <v>1828</v>
      </c>
    </row>
    <row r="70" spans="1:10" x14ac:dyDescent="0.25">
      <c r="A70" s="312" t="s">
        <v>108</v>
      </c>
      <c r="B70" s="308" t="s">
        <v>109</v>
      </c>
      <c r="C70" s="290" t="s">
        <v>1098</v>
      </c>
      <c r="D70" s="290" t="s">
        <v>1211</v>
      </c>
      <c r="E70" s="290" t="s">
        <v>1825</v>
      </c>
      <c r="F70" s="290" t="s">
        <v>1826</v>
      </c>
      <c r="G70" s="290" t="s">
        <v>749</v>
      </c>
      <c r="H70" s="290" t="s">
        <v>1677</v>
      </c>
      <c r="I70" s="290" t="s">
        <v>1827</v>
      </c>
      <c r="J70" s="290" t="s">
        <v>1828</v>
      </c>
    </row>
    <row r="71" spans="1:10" hidden="1" x14ac:dyDescent="0.25">
      <c r="A71" s="312" t="s">
        <v>110</v>
      </c>
      <c r="B71" s="308" t="s">
        <v>111</v>
      </c>
      <c r="C71" s="290"/>
      <c r="D71" s="290"/>
      <c r="E71" s="290"/>
      <c r="F71" s="290"/>
      <c r="G71" s="290"/>
      <c r="H71" s="290"/>
      <c r="I71" s="313"/>
      <c r="J71" s="313"/>
    </row>
    <row r="72" spans="1:10" x14ac:dyDescent="0.25">
      <c r="A72" s="659" t="s">
        <v>19</v>
      </c>
      <c r="B72" s="659"/>
      <c r="C72" s="287" t="s">
        <v>1829</v>
      </c>
      <c r="D72" s="287" t="s">
        <v>861</v>
      </c>
      <c r="E72" s="287" t="s">
        <v>861</v>
      </c>
      <c r="F72" s="287" t="s">
        <v>1830</v>
      </c>
      <c r="G72" s="287" t="s">
        <v>825</v>
      </c>
      <c r="H72" s="287" t="s">
        <v>1817</v>
      </c>
      <c r="I72" s="287" t="s">
        <v>860</v>
      </c>
      <c r="J72" s="287" t="s">
        <v>1831</v>
      </c>
    </row>
    <row r="73" spans="1:10" x14ac:dyDescent="0.25">
      <c r="A73" s="312" t="s">
        <v>108</v>
      </c>
      <c r="B73" s="308" t="s">
        <v>109</v>
      </c>
      <c r="C73" s="290" t="s">
        <v>1829</v>
      </c>
      <c r="D73" s="290" t="s">
        <v>861</v>
      </c>
      <c r="E73" s="290" t="s">
        <v>861</v>
      </c>
      <c r="F73" s="290" t="s">
        <v>1830</v>
      </c>
      <c r="G73" s="290" t="s">
        <v>825</v>
      </c>
      <c r="H73" s="290" t="s">
        <v>1817</v>
      </c>
      <c r="I73" s="290" t="s">
        <v>860</v>
      </c>
      <c r="J73" s="290" t="s">
        <v>1831</v>
      </c>
    </row>
    <row r="74" spans="1:10" x14ac:dyDescent="0.25">
      <c r="A74" s="659" t="s">
        <v>20</v>
      </c>
      <c r="B74" s="659"/>
      <c r="C74" s="287" t="s">
        <v>1211</v>
      </c>
      <c r="D74" s="287" t="s">
        <v>717</v>
      </c>
      <c r="E74" s="287" t="s">
        <v>920</v>
      </c>
      <c r="F74" s="287" t="s">
        <v>1832</v>
      </c>
      <c r="G74" s="287" t="s">
        <v>887</v>
      </c>
      <c r="H74" s="287" t="s">
        <v>1288</v>
      </c>
      <c r="I74" s="287" t="s">
        <v>811</v>
      </c>
      <c r="J74" s="287" t="s">
        <v>1833</v>
      </c>
    </row>
    <row r="75" spans="1:10" x14ac:dyDescent="0.25">
      <c r="A75" s="312" t="s">
        <v>108</v>
      </c>
      <c r="B75" s="308" t="s">
        <v>109</v>
      </c>
      <c r="C75" s="290" t="s">
        <v>1211</v>
      </c>
      <c r="D75" s="290" t="s">
        <v>717</v>
      </c>
      <c r="E75" s="290" t="s">
        <v>920</v>
      </c>
      <c r="F75" s="290" t="s">
        <v>1832</v>
      </c>
      <c r="G75" s="290" t="s">
        <v>887</v>
      </c>
      <c r="H75" s="290" t="s">
        <v>1288</v>
      </c>
      <c r="I75" s="290" t="s">
        <v>811</v>
      </c>
      <c r="J75" s="290" t="s">
        <v>1833</v>
      </c>
    </row>
    <row r="76" spans="1:10" x14ac:dyDescent="0.25">
      <c r="A76" s="659" t="s">
        <v>21</v>
      </c>
      <c r="B76" s="659"/>
      <c r="C76" s="287" t="s">
        <v>1864</v>
      </c>
      <c r="D76" s="287" t="s">
        <v>1288</v>
      </c>
      <c r="E76" s="287" t="s">
        <v>836</v>
      </c>
      <c r="F76" s="287" t="s">
        <v>1865</v>
      </c>
      <c r="G76" s="287" t="s">
        <v>749</v>
      </c>
      <c r="H76" s="287" t="s">
        <v>1866</v>
      </c>
      <c r="I76" s="287" t="s">
        <v>1867</v>
      </c>
      <c r="J76" s="287" t="s">
        <v>1868</v>
      </c>
    </row>
    <row r="77" spans="1:10" x14ac:dyDescent="0.25">
      <c r="A77" s="312" t="s">
        <v>108</v>
      </c>
      <c r="B77" s="308" t="s">
        <v>109</v>
      </c>
      <c r="C77" s="290" t="s">
        <v>1092</v>
      </c>
      <c r="D77" s="290" t="s">
        <v>829</v>
      </c>
      <c r="E77" s="290" t="s">
        <v>1664</v>
      </c>
      <c r="F77" s="290" t="s">
        <v>1834</v>
      </c>
      <c r="G77" s="290" t="s">
        <v>749</v>
      </c>
      <c r="H77" s="290" t="s">
        <v>829</v>
      </c>
      <c r="I77" s="290" t="s">
        <v>1835</v>
      </c>
      <c r="J77" s="290" t="s">
        <v>1836</v>
      </c>
    </row>
    <row r="78" spans="1:10" x14ac:dyDescent="0.25">
      <c r="A78" s="312" t="s">
        <v>110</v>
      </c>
      <c r="B78" s="308" t="s">
        <v>111</v>
      </c>
      <c r="C78" s="290" t="s">
        <v>1837</v>
      </c>
      <c r="D78" s="290" t="s">
        <v>877</v>
      </c>
      <c r="E78" s="290" t="s">
        <v>877</v>
      </c>
      <c r="F78" s="290" t="s">
        <v>1838</v>
      </c>
      <c r="G78" s="290" t="s">
        <v>749</v>
      </c>
      <c r="H78" s="290" t="s">
        <v>1839</v>
      </c>
      <c r="I78" s="290" t="s">
        <v>860</v>
      </c>
      <c r="J78" s="290" t="s">
        <v>1840</v>
      </c>
    </row>
    <row r="79" spans="1:10" x14ac:dyDescent="0.25">
      <c r="A79" s="312" t="s">
        <v>112</v>
      </c>
      <c r="B79" s="308" t="s">
        <v>113</v>
      </c>
      <c r="C79" s="290" t="s">
        <v>833</v>
      </c>
      <c r="D79" s="290" t="s">
        <v>749</v>
      </c>
      <c r="E79" s="290" t="s">
        <v>740</v>
      </c>
      <c r="F79" s="290" t="s">
        <v>749</v>
      </c>
      <c r="G79" s="290" t="s">
        <v>749</v>
      </c>
      <c r="H79" s="290" t="s">
        <v>749</v>
      </c>
      <c r="I79" s="290" t="s">
        <v>750</v>
      </c>
      <c r="J79" s="313"/>
    </row>
    <row r="80" spans="1:10" x14ac:dyDescent="0.25">
      <c r="A80" s="312" t="s">
        <v>114</v>
      </c>
      <c r="B80" s="308" t="s">
        <v>115</v>
      </c>
      <c r="C80" s="290">
        <v>0</v>
      </c>
      <c r="D80" s="290">
        <v>0</v>
      </c>
      <c r="E80" s="290">
        <v>1</v>
      </c>
      <c r="F80" s="290">
        <v>0</v>
      </c>
      <c r="G80" s="290">
        <v>0</v>
      </c>
      <c r="H80" s="290">
        <v>0</v>
      </c>
      <c r="I80" s="290">
        <v>0</v>
      </c>
      <c r="J80" s="313"/>
    </row>
    <row r="81" spans="1:10" x14ac:dyDescent="0.25">
      <c r="A81" s="659" t="s">
        <v>54</v>
      </c>
      <c r="B81" s="659"/>
      <c r="C81" s="287" t="s">
        <v>1841</v>
      </c>
      <c r="D81" s="287" t="s">
        <v>744</v>
      </c>
      <c r="E81" s="287" t="s">
        <v>867</v>
      </c>
      <c r="F81" s="287" t="s">
        <v>1842</v>
      </c>
      <c r="G81" s="287" t="s">
        <v>749</v>
      </c>
      <c r="H81" s="287" t="s">
        <v>877</v>
      </c>
      <c r="I81" s="287" t="s">
        <v>1843</v>
      </c>
      <c r="J81" s="287" t="s">
        <v>1844</v>
      </c>
    </row>
    <row r="82" spans="1:10" x14ac:dyDescent="0.25">
      <c r="A82" s="312" t="s">
        <v>108</v>
      </c>
      <c r="B82" s="308" t="s">
        <v>109</v>
      </c>
      <c r="C82" s="290" t="s">
        <v>1841</v>
      </c>
      <c r="D82" s="290" t="s">
        <v>744</v>
      </c>
      <c r="E82" s="290" t="s">
        <v>867</v>
      </c>
      <c r="F82" s="290" t="s">
        <v>1842</v>
      </c>
      <c r="G82" s="290" t="s">
        <v>749</v>
      </c>
      <c r="H82" s="290" t="s">
        <v>877</v>
      </c>
      <c r="I82" s="290" t="s">
        <v>1843</v>
      </c>
      <c r="J82" s="290" t="s">
        <v>1844</v>
      </c>
    </row>
    <row r="83" spans="1:10" x14ac:dyDescent="0.25">
      <c r="A83" s="659" t="s">
        <v>26</v>
      </c>
      <c r="B83" s="659"/>
      <c r="C83" s="287" t="s">
        <v>1845</v>
      </c>
      <c r="D83" s="287" t="s">
        <v>1858</v>
      </c>
      <c r="E83" s="287" t="s">
        <v>1859</v>
      </c>
      <c r="F83" s="287" t="s">
        <v>1860</v>
      </c>
      <c r="G83" s="287" t="s">
        <v>1849</v>
      </c>
      <c r="H83" s="287" t="s">
        <v>1861</v>
      </c>
      <c r="I83" s="287" t="s">
        <v>1862</v>
      </c>
      <c r="J83" s="287" t="s">
        <v>1863</v>
      </c>
    </row>
    <row r="84" spans="1:10" x14ac:dyDescent="0.25">
      <c r="A84" s="312" t="s">
        <v>116</v>
      </c>
      <c r="B84" s="308" t="s">
        <v>117</v>
      </c>
      <c r="C84" s="290" t="s">
        <v>749</v>
      </c>
      <c r="D84" s="290" t="s">
        <v>749</v>
      </c>
      <c r="E84" s="290" t="s">
        <v>1210</v>
      </c>
      <c r="F84" s="290" t="s">
        <v>749</v>
      </c>
      <c r="G84" s="290" t="s">
        <v>749</v>
      </c>
      <c r="H84" s="290" t="s">
        <v>749</v>
      </c>
      <c r="I84" s="290" t="s">
        <v>750</v>
      </c>
      <c r="J84" s="313"/>
    </row>
    <row r="85" spans="1:10" x14ac:dyDescent="0.25">
      <c r="A85" s="312" t="s">
        <v>118</v>
      </c>
      <c r="B85" s="308" t="s">
        <v>119</v>
      </c>
      <c r="C85" s="290" t="s">
        <v>1845</v>
      </c>
      <c r="D85" s="290" t="s">
        <v>1846</v>
      </c>
      <c r="E85" s="290" t="s">
        <v>1847</v>
      </c>
      <c r="F85" s="290" t="s">
        <v>1848</v>
      </c>
      <c r="G85" s="290" t="s">
        <v>1849</v>
      </c>
      <c r="H85" s="290" t="s">
        <v>1850</v>
      </c>
      <c r="I85" s="290" t="s">
        <v>1851</v>
      </c>
      <c r="J85" s="290" t="s">
        <v>1852</v>
      </c>
    </row>
    <row r="86" spans="1:10" x14ac:dyDescent="0.25">
      <c r="A86" s="312" t="s">
        <v>108</v>
      </c>
      <c r="B86" s="308" t="s">
        <v>109</v>
      </c>
      <c r="C86" s="290" t="s">
        <v>749</v>
      </c>
      <c r="D86" s="290" t="s">
        <v>749</v>
      </c>
      <c r="E86" s="290" t="s">
        <v>736</v>
      </c>
      <c r="F86" s="290" t="s">
        <v>749</v>
      </c>
      <c r="G86" s="290" t="s">
        <v>749</v>
      </c>
      <c r="H86" s="290" t="s">
        <v>749</v>
      </c>
      <c r="I86" s="290" t="s">
        <v>750</v>
      </c>
      <c r="J86" s="290"/>
    </row>
    <row r="87" spans="1:10" x14ac:dyDescent="0.25">
      <c r="A87" s="312" t="s">
        <v>112</v>
      </c>
      <c r="B87" s="308" t="s">
        <v>113</v>
      </c>
      <c r="C87" s="290" t="s">
        <v>749</v>
      </c>
      <c r="D87" s="290" t="s">
        <v>740</v>
      </c>
      <c r="E87" s="290" t="s">
        <v>1853</v>
      </c>
      <c r="F87" s="290" t="s">
        <v>1016</v>
      </c>
      <c r="G87" s="290" t="s">
        <v>749</v>
      </c>
      <c r="H87" s="290" t="s">
        <v>833</v>
      </c>
      <c r="I87" s="290" t="s">
        <v>1854</v>
      </c>
      <c r="J87" s="290" t="s">
        <v>1855</v>
      </c>
    </row>
    <row r="88" spans="1:10" x14ac:dyDescent="0.25">
      <c r="A88" s="312" t="s">
        <v>120</v>
      </c>
      <c r="B88" s="308" t="s">
        <v>121</v>
      </c>
      <c r="C88" s="290" t="s">
        <v>749</v>
      </c>
      <c r="D88" s="290" t="s">
        <v>740</v>
      </c>
      <c r="E88" s="290" t="s">
        <v>792</v>
      </c>
      <c r="F88" s="290" t="s">
        <v>1856</v>
      </c>
      <c r="G88" s="290" t="s">
        <v>749</v>
      </c>
      <c r="H88" s="290" t="s">
        <v>749</v>
      </c>
      <c r="I88" s="290" t="s">
        <v>1062</v>
      </c>
      <c r="J88" s="313" t="s">
        <v>1857</v>
      </c>
    </row>
    <row r="89" spans="1:10" ht="18" x14ac:dyDescent="0.25">
      <c r="A89" s="662" t="s">
        <v>52</v>
      </c>
      <c r="B89" s="662"/>
      <c r="C89" s="309" t="s">
        <v>1869</v>
      </c>
      <c r="D89" s="309" t="s">
        <v>1870</v>
      </c>
      <c r="E89" s="309" t="s">
        <v>1871</v>
      </c>
      <c r="F89" s="309" t="s">
        <v>1872</v>
      </c>
      <c r="G89" s="309" t="s">
        <v>1873</v>
      </c>
      <c r="H89" s="309" t="s">
        <v>1874</v>
      </c>
      <c r="I89" s="309" t="s">
        <v>1875</v>
      </c>
      <c r="J89" s="309" t="s">
        <v>1876</v>
      </c>
    </row>
    <row r="90" spans="1:10" x14ac:dyDescent="0.25">
      <c r="A90" s="286">
        <v>6</v>
      </c>
      <c r="B90" s="663" t="s">
        <v>122</v>
      </c>
      <c r="C90" s="663"/>
      <c r="D90" s="663"/>
      <c r="E90" s="663"/>
      <c r="F90" s="663"/>
      <c r="G90" s="663"/>
      <c r="H90" s="663"/>
      <c r="I90" s="663"/>
      <c r="J90" s="663"/>
    </row>
    <row r="91" spans="1:10" x14ac:dyDescent="0.25">
      <c r="A91" s="659" t="s">
        <v>18</v>
      </c>
      <c r="B91" s="659"/>
      <c r="C91" s="287" t="s">
        <v>1971</v>
      </c>
      <c r="D91" s="287" t="s">
        <v>907</v>
      </c>
      <c r="E91" s="287" t="s">
        <v>1961</v>
      </c>
      <c r="F91" s="287" t="s">
        <v>1972</v>
      </c>
      <c r="G91" s="287" t="s">
        <v>749</v>
      </c>
      <c r="H91" s="287" t="s">
        <v>1973</v>
      </c>
      <c r="I91" s="287" t="s">
        <v>1974</v>
      </c>
      <c r="J91" s="287" t="s">
        <v>1855</v>
      </c>
    </row>
    <row r="92" spans="1:10" x14ac:dyDescent="0.25">
      <c r="A92" s="288" t="s">
        <v>123</v>
      </c>
      <c r="B92" s="295" t="s">
        <v>124</v>
      </c>
      <c r="C92" s="291" t="s">
        <v>1971</v>
      </c>
      <c r="D92" s="291" t="s">
        <v>907</v>
      </c>
      <c r="E92" s="291" t="s">
        <v>1961</v>
      </c>
      <c r="F92" s="291" t="s">
        <v>1972</v>
      </c>
      <c r="G92" s="291" t="s">
        <v>749</v>
      </c>
      <c r="H92" s="291" t="s">
        <v>1973</v>
      </c>
      <c r="I92" s="291" t="s">
        <v>1974</v>
      </c>
      <c r="J92" s="291" t="s">
        <v>1855</v>
      </c>
    </row>
    <row r="93" spans="1:10" hidden="1" x14ac:dyDescent="0.25">
      <c r="A93" s="288" t="s">
        <v>125</v>
      </c>
      <c r="B93" s="295" t="s">
        <v>126</v>
      </c>
      <c r="C93" s="291">
        <v>70</v>
      </c>
      <c r="D93" s="291">
        <v>21</v>
      </c>
      <c r="E93" s="291">
        <v>21</v>
      </c>
      <c r="F93" s="291">
        <v>7512</v>
      </c>
      <c r="G93" s="291">
        <v>21</v>
      </c>
      <c r="H93" s="291">
        <v>73</v>
      </c>
      <c r="I93" s="291">
        <v>100</v>
      </c>
      <c r="J93" s="291">
        <v>357.71</v>
      </c>
    </row>
    <row r="94" spans="1:10" x14ac:dyDescent="0.25">
      <c r="A94" s="300"/>
      <c r="B94" s="301" t="s">
        <v>19</v>
      </c>
      <c r="C94" s="287" t="s">
        <v>1975</v>
      </c>
      <c r="D94" s="287" t="s">
        <v>737</v>
      </c>
      <c r="E94" s="287" t="s">
        <v>737</v>
      </c>
      <c r="F94" s="287" t="s">
        <v>1976</v>
      </c>
      <c r="G94" s="287" t="s">
        <v>804</v>
      </c>
      <c r="H94" s="287" t="s">
        <v>1130</v>
      </c>
      <c r="I94" s="287" t="s">
        <v>860</v>
      </c>
      <c r="J94" s="287" t="s">
        <v>1977</v>
      </c>
    </row>
    <row r="95" spans="1:10" x14ac:dyDescent="0.25">
      <c r="A95" s="288" t="s">
        <v>123</v>
      </c>
      <c r="B95" s="295" t="s">
        <v>124</v>
      </c>
      <c r="C95" s="291" t="s">
        <v>1975</v>
      </c>
      <c r="D95" s="291" t="s">
        <v>737</v>
      </c>
      <c r="E95" s="291" t="s">
        <v>737</v>
      </c>
      <c r="F95" s="291" t="s">
        <v>1976</v>
      </c>
      <c r="G95" s="291" t="s">
        <v>804</v>
      </c>
      <c r="H95" s="291" t="s">
        <v>1130</v>
      </c>
      <c r="I95" s="291" t="s">
        <v>860</v>
      </c>
      <c r="J95" s="291" t="s">
        <v>1977</v>
      </c>
    </row>
    <row r="96" spans="1:10" x14ac:dyDescent="0.25">
      <c r="A96" s="300"/>
      <c r="B96" s="301" t="s">
        <v>20</v>
      </c>
      <c r="C96" s="287" t="s">
        <v>760</v>
      </c>
      <c r="D96" s="287" t="s">
        <v>736</v>
      </c>
      <c r="E96" s="287" t="s">
        <v>736</v>
      </c>
      <c r="F96" s="287" t="s">
        <v>1978</v>
      </c>
      <c r="G96" s="287" t="s">
        <v>741</v>
      </c>
      <c r="H96" s="287" t="s">
        <v>1657</v>
      </c>
      <c r="I96" s="287" t="s">
        <v>860</v>
      </c>
      <c r="J96" s="287" t="s">
        <v>1979</v>
      </c>
    </row>
    <row r="97" spans="1:10" x14ac:dyDescent="0.25">
      <c r="A97" s="288" t="s">
        <v>123</v>
      </c>
      <c r="B97" s="295" t="s">
        <v>124</v>
      </c>
      <c r="C97" s="291" t="s">
        <v>760</v>
      </c>
      <c r="D97" s="291" t="s">
        <v>736</v>
      </c>
      <c r="E97" s="291" t="s">
        <v>736</v>
      </c>
      <c r="F97" s="291" t="s">
        <v>1978</v>
      </c>
      <c r="G97" s="291" t="s">
        <v>741</v>
      </c>
      <c r="H97" s="291" t="s">
        <v>1657</v>
      </c>
      <c r="I97" s="291" t="s">
        <v>860</v>
      </c>
      <c r="J97" s="291" t="s">
        <v>1979</v>
      </c>
    </row>
    <row r="98" spans="1:10" x14ac:dyDescent="0.25">
      <c r="A98" s="659" t="s">
        <v>21</v>
      </c>
      <c r="B98" s="659"/>
      <c r="C98" s="287" t="s">
        <v>1980</v>
      </c>
      <c r="D98" s="287" t="s">
        <v>732</v>
      </c>
      <c r="E98" s="287" t="s">
        <v>889</v>
      </c>
      <c r="F98" s="287" t="s">
        <v>1981</v>
      </c>
      <c r="G98" s="287" t="s">
        <v>749</v>
      </c>
      <c r="H98" s="287" t="s">
        <v>1770</v>
      </c>
      <c r="I98" s="287" t="s">
        <v>1982</v>
      </c>
      <c r="J98" s="287" t="s">
        <v>1983</v>
      </c>
    </row>
    <row r="99" spans="1:10" x14ac:dyDescent="0.25">
      <c r="A99" s="288" t="s">
        <v>123</v>
      </c>
      <c r="B99" s="295" t="s">
        <v>124</v>
      </c>
      <c r="C99" s="291" t="s">
        <v>768</v>
      </c>
      <c r="D99" s="291" t="s">
        <v>1657</v>
      </c>
      <c r="E99" s="291" t="s">
        <v>1657</v>
      </c>
      <c r="F99" s="291" t="s">
        <v>1984</v>
      </c>
      <c r="G99" s="291" t="s">
        <v>749</v>
      </c>
      <c r="H99" s="291" t="s">
        <v>1770</v>
      </c>
      <c r="I99" s="291" t="s">
        <v>860</v>
      </c>
      <c r="J99" s="291" t="s">
        <v>1985</v>
      </c>
    </row>
    <row r="100" spans="1:10" x14ac:dyDescent="0.25">
      <c r="A100" s="288" t="s">
        <v>127</v>
      </c>
      <c r="B100" s="295" t="s">
        <v>128</v>
      </c>
      <c r="C100" s="291" t="s">
        <v>1302</v>
      </c>
      <c r="D100" s="291" t="s">
        <v>736</v>
      </c>
      <c r="E100" s="291" t="s">
        <v>736</v>
      </c>
      <c r="F100" s="291" t="s">
        <v>1986</v>
      </c>
      <c r="G100" s="291" t="s">
        <v>749</v>
      </c>
      <c r="H100" s="291" t="s">
        <v>749</v>
      </c>
      <c r="I100" s="291" t="s">
        <v>860</v>
      </c>
      <c r="J100" s="291" t="s">
        <v>1987</v>
      </c>
    </row>
    <row r="101" spans="1:10" x14ac:dyDescent="0.25">
      <c r="A101" s="288" t="s">
        <v>125</v>
      </c>
      <c r="B101" s="295" t="s">
        <v>126</v>
      </c>
      <c r="C101" s="291" t="s">
        <v>833</v>
      </c>
      <c r="D101" s="291" t="s">
        <v>749</v>
      </c>
      <c r="E101" s="291" t="s">
        <v>749</v>
      </c>
      <c r="F101" s="291" t="s">
        <v>749</v>
      </c>
      <c r="G101" s="291" t="s">
        <v>749</v>
      </c>
      <c r="H101" s="291" t="s">
        <v>749</v>
      </c>
      <c r="I101" s="291"/>
      <c r="J101" s="291"/>
    </row>
    <row r="102" spans="1:10" hidden="1" x14ac:dyDescent="0.25">
      <c r="A102" s="288" t="s">
        <v>129</v>
      </c>
      <c r="B102" s="295" t="s">
        <v>130</v>
      </c>
      <c r="C102" s="291" t="s">
        <v>740</v>
      </c>
      <c r="D102" s="291" t="s">
        <v>749</v>
      </c>
      <c r="E102" s="291" t="s">
        <v>749</v>
      </c>
      <c r="F102" s="291" t="s">
        <v>749</v>
      </c>
      <c r="G102" s="291" t="s">
        <v>749</v>
      </c>
      <c r="H102" s="291" t="s">
        <v>749</v>
      </c>
      <c r="I102" s="291"/>
      <c r="J102" s="294"/>
    </row>
    <row r="103" spans="1:10" ht="15" customHeight="1" x14ac:dyDescent="0.25">
      <c r="A103" s="659" t="s">
        <v>54</v>
      </c>
      <c r="B103" s="659"/>
      <c r="C103" s="291" t="s">
        <v>2014</v>
      </c>
      <c r="D103" s="291" t="s">
        <v>912</v>
      </c>
      <c r="E103" s="291" t="s">
        <v>912</v>
      </c>
      <c r="F103" s="291" t="s">
        <v>2015</v>
      </c>
      <c r="G103" s="291" t="s">
        <v>749</v>
      </c>
      <c r="H103" s="291" t="s">
        <v>916</v>
      </c>
      <c r="I103" s="291" t="s">
        <v>860</v>
      </c>
      <c r="J103" s="291" t="s">
        <v>1844</v>
      </c>
    </row>
    <row r="104" spans="1:10" ht="12" customHeight="1" x14ac:dyDescent="0.25">
      <c r="A104" s="288" t="s">
        <v>123</v>
      </c>
      <c r="B104" s="295" t="s">
        <v>124</v>
      </c>
      <c r="C104" s="291" t="s">
        <v>2014</v>
      </c>
      <c r="D104" s="291" t="s">
        <v>912</v>
      </c>
      <c r="E104" s="291" t="s">
        <v>912</v>
      </c>
      <c r="F104" s="291" t="s">
        <v>2015</v>
      </c>
      <c r="G104" s="291" t="s">
        <v>749</v>
      </c>
      <c r="H104" s="291" t="s">
        <v>916</v>
      </c>
      <c r="I104" s="291" t="s">
        <v>860</v>
      </c>
      <c r="J104" s="291" t="s">
        <v>1844</v>
      </c>
    </row>
    <row r="105" spans="1:10" x14ac:dyDescent="0.25">
      <c r="A105" s="659" t="s">
        <v>26</v>
      </c>
      <c r="B105" s="659"/>
      <c r="C105" s="287" t="s">
        <v>1988</v>
      </c>
      <c r="D105" s="287" t="s">
        <v>1989</v>
      </c>
      <c r="E105" s="287" t="s">
        <v>1990</v>
      </c>
      <c r="F105" s="287" t="s">
        <v>1991</v>
      </c>
      <c r="G105" s="287" t="s">
        <v>1992</v>
      </c>
      <c r="H105" s="287" t="s">
        <v>1993</v>
      </c>
      <c r="I105" s="287" t="s">
        <v>1994</v>
      </c>
      <c r="J105" s="287" t="s">
        <v>1995</v>
      </c>
    </row>
    <row r="106" spans="1:10" x14ac:dyDescent="0.25">
      <c r="A106" s="288" t="s">
        <v>123</v>
      </c>
      <c r="B106" s="295" t="s">
        <v>124</v>
      </c>
      <c r="C106" s="291" t="s">
        <v>1996</v>
      </c>
      <c r="D106" s="291" t="s">
        <v>1997</v>
      </c>
      <c r="E106" s="291" t="s">
        <v>1231</v>
      </c>
      <c r="F106" s="291" t="s">
        <v>1998</v>
      </c>
      <c r="G106" s="291" t="s">
        <v>1992</v>
      </c>
      <c r="H106" s="291" t="s">
        <v>1999</v>
      </c>
      <c r="I106" s="291" t="s">
        <v>2000</v>
      </c>
      <c r="J106" s="291" t="s">
        <v>2001</v>
      </c>
    </row>
    <row r="107" spans="1:10" x14ac:dyDescent="0.25">
      <c r="A107" s="288" t="s">
        <v>127</v>
      </c>
      <c r="B107" s="295" t="s">
        <v>128</v>
      </c>
      <c r="C107" s="291" t="s">
        <v>830</v>
      </c>
      <c r="D107" s="291" t="s">
        <v>749</v>
      </c>
      <c r="E107" s="291" t="s">
        <v>749</v>
      </c>
      <c r="F107" s="291" t="s">
        <v>749</v>
      </c>
      <c r="G107" s="291" t="s">
        <v>749</v>
      </c>
      <c r="H107" s="291" t="s">
        <v>749</v>
      </c>
      <c r="I107" s="291"/>
      <c r="J107" s="291"/>
    </row>
    <row r="108" spans="1:10" x14ac:dyDescent="0.25">
      <c r="A108" s="288" t="s">
        <v>2006</v>
      </c>
      <c r="B108" s="295" t="s">
        <v>2007</v>
      </c>
      <c r="C108" s="291" t="s">
        <v>749</v>
      </c>
      <c r="D108" s="291" t="s">
        <v>749</v>
      </c>
      <c r="E108" s="291" t="s">
        <v>740</v>
      </c>
      <c r="F108" s="291" t="s">
        <v>749</v>
      </c>
      <c r="G108" s="291" t="s">
        <v>749</v>
      </c>
      <c r="H108" s="291" t="s">
        <v>749</v>
      </c>
      <c r="I108" s="291" t="s">
        <v>750</v>
      </c>
      <c r="J108" s="291"/>
    </row>
    <row r="109" spans="1:10" x14ac:dyDescent="0.25">
      <c r="A109" s="288" t="s">
        <v>125</v>
      </c>
      <c r="B109" s="295" t="s">
        <v>126</v>
      </c>
      <c r="C109" s="291" t="s">
        <v>829</v>
      </c>
      <c r="D109" s="291" t="s">
        <v>736</v>
      </c>
      <c r="E109" s="291" t="s">
        <v>736</v>
      </c>
      <c r="F109" s="291" t="s">
        <v>731</v>
      </c>
      <c r="G109" s="291" t="s">
        <v>749</v>
      </c>
      <c r="H109" s="291" t="s">
        <v>776</v>
      </c>
      <c r="I109" s="291" t="s">
        <v>860</v>
      </c>
      <c r="J109" s="291" t="s">
        <v>2002</v>
      </c>
    </row>
    <row r="110" spans="1:10" x14ac:dyDescent="0.25">
      <c r="A110" s="288" t="s">
        <v>131</v>
      </c>
      <c r="B110" s="295" t="s">
        <v>132</v>
      </c>
      <c r="C110" s="291" t="s">
        <v>740</v>
      </c>
      <c r="D110" s="291" t="s">
        <v>833</v>
      </c>
      <c r="E110" s="291" t="s">
        <v>1839</v>
      </c>
      <c r="F110" s="291" t="s">
        <v>2003</v>
      </c>
      <c r="G110" s="291" t="s">
        <v>749</v>
      </c>
      <c r="H110" s="291" t="s">
        <v>740</v>
      </c>
      <c r="I110" s="291" t="s">
        <v>2004</v>
      </c>
      <c r="J110" s="291" t="s">
        <v>2005</v>
      </c>
    </row>
    <row r="111" spans="1:10" ht="18" x14ac:dyDescent="0.25">
      <c r="A111" s="660" t="s">
        <v>52</v>
      </c>
      <c r="B111" s="660"/>
      <c r="C111" s="296" t="s">
        <v>2008</v>
      </c>
      <c r="D111" s="296" t="s">
        <v>1890</v>
      </c>
      <c r="E111" s="296" t="s">
        <v>2009</v>
      </c>
      <c r="F111" s="296" t="s">
        <v>2010</v>
      </c>
      <c r="G111" s="296" t="s">
        <v>841</v>
      </c>
      <c r="H111" s="296" t="s">
        <v>2011</v>
      </c>
      <c r="I111" s="296" t="s">
        <v>2012</v>
      </c>
      <c r="J111" s="296" t="s">
        <v>2013</v>
      </c>
    </row>
    <row r="112" spans="1:10" x14ac:dyDescent="0.25">
      <c r="A112" s="286">
        <v>7</v>
      </c>
      <c r="B112" s="663" t="s">
        <v>133</v>
      </c>
      <c r="C112" s="663"/>
      <c r="D112" s="663"/>
      <c r="E112" s="663"/>
      <c r="F112" s="663"/>
      <c r="G112" s="663"/>
      <c r="H112" s="663"/>
      <c r="I112" s="663"/>
      <c r="J112" s="663"/>
    </row>
    <row r="113" spans="1:10" x14ac:dyDescent="0.25">
      <c r="A113" s="659" t="s">
        <v>18</v>
      </c>
      <c r="B113" s="659"/>
      <c r="C113" s="287" t="s">
        <v>2016</v>
      </c>
      <c r="D113" s="287" t="s">
        <v>2017</v>
      </c>
      <c r="E113" s="287" t="s">
        <v>2018</v>
      </c>
      <c r="F113" s="287" t="s">
        <v>2019</v>
      </c>
      <c r="G113" s="287" t="s">
        <v>749</v>
      </c>
      <c r="H113" s="287" t="s">
        <v>2020</v>
      </c>
      <c r="I113" s="287" t="s">
        <v>2021</v>
      </c>
      <c r="J113" s="287" t="s">
        <v>2022</v>
      </c>
    </row>
    <row r="114" spans="1:10" x14ac:dyDescent="0.25">
      <c r="A114" s="288" t="s">
        <v>9</v>
      </c>
      <c r="B114" s="295" t="s">
        <v>134</v>
      </c>
      <c r="C114" s="291" t="s">
        <v>2016</v>
      </c>
      <c r="D114" s="291" t="s">
        <v>2017</v>
      </c>
      <c r="E114" s="291" t="s">
        <v>2018</v>
      </c>
      <c r="F114" s="291" t="s">
        <v>2019</v>
      </c>
      <c r="G114" s="291" t="s">
        <v>749</v>
      </c>
      <c r="H114" s="291" t="s">
        <v>2020</v>
      </c>
      <c r="I114" s="291" t="s">
        <v>2021</v>
      </c>
      <c r="J114" s="294" t="s">
        <v>2022</v>
      </c>
    </row>
    <row r="115" spans="1:10" hidden="1" x14ac:dyDescent="0.25">
      <c r="A115" s="288" t="s">
        <v>135</v>
      </c>
      <c r="B115" s="295" t="s">
        <v>136</v>
      </c>
      <c r="C115" s="291">
        <v>0</v>
      </c>
      <c r="D115" s="291">
        <v>1</v>
      </c>
      <c r="E115" s="291">
        <v>5</v>
      </c>
      <c r="F115" s="291">
        <v>225</v>
      </c>
      <c r="G115" s="291">
        <v>1</v>
      </c>
      <c r="H115" s="291">
        <v>1</v>
      </c>
      <c r="I115" s="291">
        <v>20</v>
      </c>
      <c r="J115" s="291">
        <v>225</v>
      </c>
    </row>
    <row r="116" spans="1:10" hidden="1" x14ac:dyDescent="0.25">
      <c r="A116" s="288" t="s">
        <v>137</v>
      </c>
      <c r="B116" s="295" t="s">
        <v>138</v>
      </c>
      <c r="C116" s="291">
        <v>1</v>
      </c>
      <c r="D116" s="291">
        <v>8</v>
      </c>
      <c r="E116" s="291">
        <v>109</v>
      </c>
      <c r="F116" s="291">
        <v>1663</v>
      </c>
      <c r="G116" s="291">
        <v>8</v>
      </c>
      <c r="H116" s="291">
        <v>13</v>
      </c>
      <c r="I116" s="291">
        <v>7.34</v>
      </c>
      <c r="J116" s="291">
        <v>207.88</v>
      </c>
    </row>
    <row r="117" spans="1:10" hidden="1" x14ac:dyDescent="0.25">
      <c r="A117" s="288" t="s">
        <v>139</v>
      </c>
      <c r="B117" s="295" t="s">
        <v>138</v>
      </c>
      <c r="C117" s="291">
        <v>0</v>
      </c>
      <c r="D117" s="291">
        <v>1</v>
      </c>
      <c r="E117" s="291">
        <v>2</v>
      </c>
      <c r="F117" s="291">
        <v>750</v>
      </c>
      <c r="G117" s="291">
        <v>0</v>
      </c>
      <c r="H117" s="291">
        <v>0</v>
      </c>
      <c r="I117" s="291">
        <v>50</v>
      </c>
      <c r="J117" s="291">
        <v>750</v>
      </c>
    </row>
    <row r="118" spans="1:10" hidden="1" x14ac:dyDescent="0.25">
      <c r="A118" s="288" t="s">
        <v>140</v>
      </c>
      <c r="B118" s="295" t="s">
        <v>141</v>
      </c>
      <c r="C118" s="291">
        <v>2292</v>
      </c>
      <c r="D118" s="291">
        <v>3033</v>
      </c>
      <c r="E118" s="291">
        <v>3902</v>
      </c>
      <c r="F118" s="291">
        <v>730945</v>
      </c>
      <c r="G118" s="291">
        <v>3033</v>
      </c>
      <c r="H118" s="291">
        <v>4504</v>
      </c>
      <c r="I118" s="291">
        <v>77.73</v>
      </c>
      <c r="J118" s="291">
        <v>241</v>
      </c>
    </row>
    <row r="119" spans="1:10" hidden="1" x14ac:dyDescent="0.25">
      <c r="A119" s="288" t="s">
        <v>142</v>
      </c>
      <c r="B119" s="295" t="s">
        <v>143</v>
      </c>
      <c r="C119" s="291">
        <v>0</v>
      </c>
      <c r="D119" s="291">
        <v>1</v>
      </c>
      <c r="E119" s="291">
        <v>4</v>
      </c>
      <c r="F119" s="291">
        <v>49</v>
      </c>
      <c r="G119" s="291">
        <v>1</v>
      </c>
      <c r="H119" s="291">
        <v>1</v>
      </c>
      <c r="I119" s="291">
        <v>25</v>
      </c>
      <c r="J119" s="291">
        <v>49</v>
      </c>
    </row>
    <row r="120" spans="1:10" hidden="1" x14ac:dyDescent="0.25">
      <c r="A120" s="288" t="s">
        <v>144</v>
      </c>
      <c r="B120" s="295" t="s">
        <v>143</v>
      </c>
      <c r="C120" s="291">
        <v>0</v>
      </c>
      <c r="D120" s="291">
        <v>3</v>
      </c>
      <c r="E120" s="291">
        <v>4</v>
      </c>
      <c r="F120" s="291">
        <v>869</v>
      </c>
      <c r="G120" s="291">
        <v>3</v>
      </c>
      <c r="H120" s="291">
        <v>2</v>
      </c>
      <c r="I120" s="291">
        <v>75</v>
      </c>
      <c r="J120" s="291">
        <v>289.67</v>
      </c>
    </row>
    <row r="121" spans="1:10" hidden="1" x14ac:dyDescent="0.25">
      <c r="A121" s="288" t="s">
        <v>145</v>
      </c>
      <c r="B121" s="295" t="s">
        <v>146</v>
      </c>
      <c r="C121" s="291">
        <v>1</v>
      </c>
      <c r="D121" s="291">
        <v>5</v>
      </c>
      <c r="E121" s="291">
        <v>24</v>
      </c>
      <c r="F121" s="291">
        <v>1618</v>
      </c>
      <c r="G121" s="291">
        <v>5</v>
      </c>
      <c r="H121" s="291">
        <v>3</v>
      </c>
      <c r="I121" s="291">
        <v>20.83</v>
      </c>
      <c r="J121" s="291">
        <v>323.60000000000002</v>
      </c>
    </row>
    <row r="122" spans="1:10" x14ac:dyDescent="0.25">
      <c r="A122" s="659" t="s">
        <v>19</v>
      </c>
      <c r="B122" s="659"/>
      <c r="C122" s="287" t="s">
        <v>1186</v>
      </c>
      <c r="D122" s="287" t="s">
        <v>2023</v>
      </c>
      <c r="E122" s="287" t="s">
        <v>2024</v>
      </c>
      <c r="F122" s="287" t="s">
        <v>2025</v>
      </c>
      <c r="G122" s="287" t="s">
        <v>2026</v>
      </c>
      <c r="H122" s="287" t="s">
        <v>2027</v>
      </c>
      <c r="I122" s="287" t="s">
        <v>2028</v>
      </c>
      <c r="J122" s="287" t="s">
        <v>2029</v>
      </c>
    </row>
    <row r="123" spans="1:10" x14ac:dyDescent="0.25">
      <c r="A123" s="288" t="s">
        <v>140</v>
      </c>
      <c r="B123" s="295" t="s">
        <v>141</v>
      </c>
      <c r="C123" s="291" t="s">
        <v>1186</v>
      </c>
      <c r="D123" s="291" t="s">
        <v>2023</v>
      </c>
      <c r="E123" s="291" t="s">
        <v>2024</v>
      </c>
      <c r="F123" s="291" t="s">
        <v>2025</v>
      </c>
      <c r="G123" s="291" t="s">
        <v>2026</v>
      </c>
      <c r="H123" s="291" t="s">
        <v>2027</v>
      </c>
      <c r="I123" s="291" t="s">
        <v>2028</v>
      </c>
      <c r="J123" s="291" t="s">
        <v>2029</v>
      </c>
    </row>
    <row r="124" spans="1:10" x14ac:dyDescent="0.25">
      <c r="A124" s="659" t="s">
        <v>54</v>
      </c>
      <c r="B124" s="659"/>
      <c r="C124" s="287" t="s">
        <v>2030</v>
      </c>
      <c r="D124" s="287" t="s">
        <v>2031</v>
      </c>
      <c r="E124" s="287" t="s">
        <v>2031</v>
      </c>
      <c r="F124" s="287" t="s">
        <v>2032</v>
      </c>
      <c r="G124" s="287" t="s">
        <v>749</v>
      </c>
      <c r="H124" s="287" t="s">
        <v>2033</v>
      </c>
      <c r="I124" s="287" t="s">
        <v>860</v>
      </c>
      <c r="J124" s="287" t="s">
        <v>2034</v>
      </c>
    </row>
    <row r="125" spans="1:10" x14ac:dyDescent="0.25">
      <c r="A125" s="288" t="s">
        <v>135</v>
      </c>
      <c r="B125" s="295" t="s">
        <v>136</v>
      </c>
      <c r="C125" s="291" t="s">
        <v>2030</v>
      </c>
      <c r="D125" s="291" t="s">
        <v>2031</v>
      </c>
      <c r="E125" s="291" t="s">
        <v>2031</v>
      </c>
      <c r="F125" s="291" t="s">
        <v>2032</v>
      </c>
      <c r="G125" s="291" t="s">
        <v>749</v>
      </c>
      <c r="H125" s="291" t="s">
        <v>2033</v>
      </c>
      <c r="I125" s="291" t="s">
        <v>860</v>
      </c>
      <c r="J125" s="291" t="s">
        <v>2034</v>
      </c>
    </row>
    <row r="126" spans="1:10" ht="18" x14ac:dyDescent="0.25">
      <c r="A126" s="660" t="s">
        <v>52</v>
      </c>
      <c r="B126" s="660"/>
      <c r="C126" s="296" t="s">
        <v>2035</v>
      </c>
      <c r="D126" s="296" t="s">
        <v>2036</v>
      </c>
      <c r="E126" s="296" t="s">
        <v>2037</v>
      </c>
      <c r="F126" s="296" t="s">
        <v>2038</v>
      </c>
      <c r="G126" s="296" t="s">
        <v>2026</v>
      </c>
      <c r="H126" s="296" t="s">
        <v>2039</v>
      </c>
      <c r="I126" s="296" t="s">
        <v>2040</v>
      </c>
      <c r="J126" s="296" t="s">
        <v>2041</v>
      </c>
    </row>
    <row r="127" spans="1:10" x14ac:dyDescent="0.25">
      <c r="A127" s="286">
        <v>8</v>
      </c>
      <c r="B127" s="663" t="s">
        <v>147</v>
      </c>
      <c r="C127" s="663"/>
      <c r="D127" s="663"/>
      <c r="E127" s="663"/>
      <c r="F127" s="663"/>
      <c r="G127" s="663"/>
      <c r="H127" s="663"/>
      <c r="I127" s="663"/>
      <c r="J127" s="663"/>
    </row>
    <row r="128" spans="1:10" x14ac:dyDescent="0.25">
      <c r="A128" s="659" t="s">
        <v>19</v>
      </c>
      <c r="B128" s="659"/>
      <c r="C128" s="287">
        <v>0</v>
      </c>
      <c r="D128" s="287">
        <v>0</v>
      </c>
      <c r="E128" s="287">
        <v>4529</v>
      </c>
      <c r="F128" s="287">
        <v>0</v>
      </c>
      <c r="G128" s="287">
        <v>0</v>
      </c>
      <c r="H128" s="287">
        <v>0</v>
      </c>
      <c r="I128" s="287">
        <v>0</v>
      </c>
      <c r="J128" s="302"/>
    </row>
    <row r="129" spans="1:10" x14ac:dyDescent="0.25">
      <c r="A129" s="288" t="s">
        <v>10</v>
      </c>
      <c r="B129" s="295" t="s">
        <v>148</v>
      </c>
      <c r="C129" s="291">
        <v>0</v>
      </c>
      <c r="D129" s="291">
        <v>0</v>
      </c>
      <c r="E129" s="291">
        <v>4529</v>
      </c>
      <c r="F129" s="291">
        <v>0</v>
      </c>
      <c r="G129" s="291">
        <v>0</v>
      </c>
      <c r="H129" s="291">
        <v>0</v>
      </c>
      <c r="I129" s="291">
        <v>0</v>
      </c>
      <c r="J129" s="294"/>
    </row>
    <row r="130" spans="1:10" x14ac:dyDescent="0.25">
      <c r="A130" s="659" t="s">
        <v>54</v>
      </c>
      <c r="B130" s="659"/>
      <c r="C130" s="287">
        <v>243</v>
      </c>
      <c r="D130" s="287">
        <v>3866</v>
      </c>
      <c r="E130" s="287">
        <v>7014</v>
      </c>
      <c r="F130" s="287">
        <v>231960</v>
      </c>
      <c r="G130" s="287">
        <v>0</v>
      </c>
      <c r="H130" s="287">
        <v>0</v>
      </c>
      <c r="I130" s="287">
        <v>55.12</v>
      </c>
      <c r="J130" s="287">
        <v>60</v>
      </c>
    </row>
    <row r="131" spans="1:10" x14ac:dyDescent="0.25">
      <c r="A131" s="288" t="s">
        <v>10</v>
      </c>
      <c r="B131" s="295" t="s">
        <v>148</v>
      </c>
      <c r="C131" s="291">
        <v>243</v>
      </c>
      <c r="D131" s="291">
        <v>3866</v>
      </c>
      <c r="E131" s="291">
        <v>7014</v>
      </c>
      <c r="F131" s="291">
        <v>231960</v>
      </c>
      <c r="G131" s="291">
        <v>0</v>
      </c>
      <c r="H131" s="291">
        <v>0</v>
      </c>
      <c r="I131" s="291">
        <v>55.12</v>
      </c>
      <c r="J131" s="291">
        <v>60</v>
      </c>
    </row>
    <row r="132" spans="1:10" ht="18" x14ac:dyDescent="0.25">
      <c r="A132" s="660" t="s">
        <v>52</v>
      </c>
      <c r="B132" s="660"/>
      <c r="C132" s="296">
        <v>243</v>
      </c>
      <c r="D132" s="296">
        <v>3866</v>
      </c>
      <c r="E132" s="296">
        <v>11543</v>
      </c>
      <c r="F132" s="296">
        <v>231960</v>
      </c>
      <c r="G132" s="296">
        <v>0</v>
      </c>
      <c r="H132" s="296">
        <v>0</v>
      </c>
      <c r="I132" s="296">
        <v>33.49</v>
      </c>
      <c r="J132" s="296">
        <v>60</v>
      </c>
    </row>
    <row r="133" spans="1:10" x14ac:dyDescent="0.25">
      <c r="A133" s="286">
        <v>9</v>
      </c>
      <c r="B133" s="663" t="s">
        <v>149</v>
      </c>
      <c r="C133" s="663"/>
      <c r="D133" s="663"/>
      <c r="E133" s="663"/>
      <c r="F133" s="663"/>
      <c r="G133" s="663"/>
      <c r="H133" s="663"/>
      <c r="I133" s="663"/>
      <c r="J133" s="663"/>
    </row>
    <row r="134" spans="1:10" x14ac:dyDescent="0.25">
      <c r="A134" s="659" t="s">
        <v>22</v>
      </c>
      <c r="B134" s="659"/>
      <c r="C134" s="287" t="s">
        <v>1280</v>
      </c>
      <c r="D134" s="287" t="s">
        <v>2042</v>
      </c>
      <c r="E134" s="287" t="s">
        <v>2043</v>
      </c>
      <c r="F134" s="287" t="s">
        <v>2044</v>
      </c>
      <c r="G134" s="287" t="s">
        <v>2045</v>
      </c>
      <c r="H134" s="287" t="s">
        <v>2046</v>
      </c>
      <c r="I134" s="287" t="s">
        <v>2047</v>
      </c>
      <c r="J134" s="287" t="s">
        <v>2048</v>
      </c>
    </row>
    <row r="135" spans="1:10" x14ac:dyDescent="0.25">
      <c r="A135" s="288" t="s">
        <v>150</v>
      </c>
      <c r="B135" s="295" t="s">
        <v>151</v>
      </c>
      <c r="C135" s="291" t="s">
        <v>1280</v>
      </c>
      <c r="D135" s="291" t="s">
        <v>2042</v>
      </c>
      <c r="E135" s="291" t="s">
        <v>2043</v>
      </c>
      <c r="F135" s="291" t="s">
        <v>2044</v>
      </c>
      <c r="G135" s="291" t="s">
        <v>2045</v>
      </c>
      <c r="H135" s="291" t="s">
        <v>2046</v>
      </c>
      <c r="I135" s="291" t="s">
        <v>2047</v>
      </c>
      <c r="J135" s="291" t="s">
        <v>2048</v>
      </c>
    </row>
    <row r="136" spans="1:10" hidden="1" x14ac:dyDescent="0.25">
      <c r="A136" s="288" t="s">
        <v>152</v>
      </c>
      <c r="B136" s="295" t="s">
        <v>153</v>
      </c>
      <c r="C136" s="291">
        <v>0</v>
      </c>
      <c r="D136" s="291">
        <v>2</v>
      </c>
      <c r="E136" s="291">
        <v>2</v>
      </c>
      <c r="F136" s="291">
        <v>192</v>
      </c>
      <c r="G136" s="291">
        <v>0</v>
      </c>
      <c r="H136" s="291">
        <v>1</v>
      </c>
      <c r="I136" s="291">
        <v>100</v>
      </c>
      <c r="J136" s="291">
        <v>96</v>
      </c>
    </row>
    <row r="137" spans="1:10" x14ac:dyDescent="0.25">
      <c r="A137" s="659" t="s">
        <v>54</v>
      </c>
      <c r="B137" s="659"/>
      <c r="C137" s="287">
        <v>0</v>
      </c>
      <c r="D137" s="287">
        <v>0</v>
      </c>
      <c r="E137" s="287">
        <v>0</v>
      </c>
      <c r="F137" s="287">
        <v>0</v>
      </c>
      <c r="G137" s="287">
        <v>0</v>
      </c>
      <c r="H137" s="287">
        <v>0</v>
      </c>
      <c r="I137" s="287">
        <v>0</v>
      </c>
      <c r="J137" s="287">
        <v>0</v>
      </c>
    </row>
    <row r="138" spans="1:10" x14ac:dyDescent="0.25">
      <c r="A138" s="288" t="s">
        <v>154</v>
      </c>
      <c r="B138" s="295" t="s">
        <v>155</v>
      </c>
      <c r="C138" s="291">
        <v>0</v>
      </c>
      <c r="D138" s="291">
        <v>0</v>
      </c>
      <c r="E138" s="291">
        <v>0</v>
      </c>
      <c r="F138" s="291">
        <v>0</v>
      </c>
      <c r="G138" s="291">
        <v>0</v>
      </c>
      <c r="H138" s="291">
        <v>0</v>
      </c>
      <c r="I138" s="291">
        <v>0</v>
      </c>
      <c r="J138" s="291">
        <v>0</v>
      </c>
    </row>
    <row r="139" spans="1:10" ht="18" x14ac:dyDescent="0.25">
      <c r="A139" s="660" t="s">
        <v>52</v>
      </c>
      <c r="B139" s="660"/>
      <c r="C139" s="296" t="s">
        <v>1280</v>
      </c>
      <c r="D139" s="296" t="s">
        <v>2042</v>
      </c>
      <c r="E139" s="296" t="s">
        <v>2043</v>
      </c>
      <c r="F139" s="296" t="s">
        <v>2044</v>
      </c>
      <c r="G139" s="296" t="s">
        <v>2045</v>
      </c>
      <c r="H139" s="296" t="s">
        <v>2046</v>
      </c>
      <c r="I139" s="296" t="s">
        <v>2047</v>
      </c>
      <c r="J139" s="296" t="s">
        <v>2048</v>
      </c>
    </row>
    <row r="140" spans="1:10" x14ac:dyDescent="0.25">
      <c r="A140" s="286">
        <v>10</v>
      </c>
      <c r="B140" s="663" t="s">
        <v>156</v>
      </c>
      <c r="C140" s="663"/>
      <c r="D140" s="663"/>
      <c r="E140" s="663"/>
      <c r="F140" s="663"/>
      <c r="G140" s="663"/>
      <c r="H140" s="663"/>
      <c r="I140" s="663"/>
      <c r="J140" s="663"/>
    </row>
    <row r="141" spans="1:10" x14ac:dyDescent="0.25">
      <c r="A141" s="659" t="s">
        <v>18</v>
      </c>
      <c r="B141" s="659"/>
      <c r="C141" s="287">
        <v>0</v>
      </c>
      <c r="D141" s="287">
        <v>0</v>
      </c>
      <c r="E141" s="287">
        <v>0</v>
      </c>
      <c r="F141" s="287">
        <v>0</v>
      </c>
      <c r="G141" s="287">
        <v>0</v>
      </c>
      <c r="H141" s="287">
        <v>0</v>
      </c>
      <c r="I141" s="287">
        <v>0</v>
      </c>
      <c r="J141" s="287">
        <v>0</v>
      </c>
    </row>
    <row r="142" spans="1:10" x14ac:dyDescent="0.25">
      <c r="A142" s="288" t="s">
        <v>157</v>
      </c>
      <c r="B142" s="295" t="s">
        <v>158</v>
      </c>
      <c r="C142" s="291">
        <v>0</v>
      </c>
      <c r="D142" s="291">
        <v>0</v>
      </c>
      <c r="E142" s="291">
        <v>0</v>
      </c>
      <c r="F142" s="291">
        <v>0</v>
      </c>
      <c r="G142" s="291">
        <v>0</v>
      </c>
      <c r="H142" s="291">
        <v>0</v>
      </c>
      <c r="I142" s="291">
        <v>0</v>
      </c>
      <c r="J142" s="291">
        <v>0</v>
      </c>
    </row>
    <row r="143" spans="1:10" hidden="1" x14ac:dyDescent="0.25">
      <c r="A143" s="288" t="s">
        <v>159</v>
      </c>
      <c r="B143" s="295" t="s">
        <v>160</v>
      </c>
      <c r="C143" s="291"/>
      <c r="D143" s="291"/>
      <c r="E143" s="291"/>
      <c r="F143" s="291"/>
      <c r="G143" s="291"/>
      <c r="H143" s="291"/>
      <c r="I143" s="291"/>
      <c r="J143" s="291"/>
    </row>
    <row r="144" spans="1:10" x14ac:dyDescent="0.25">
      <c r="A144" s="659" t="s">
        <v>21</v>
      </c>
      <c r="B144" s="659"/>
      <c r="C144" s="287" t="s">
        <v>749</v>
      </c>
      <c r="D144" s="287" t="s">
        <v>830</v>
      </c>
      <c r="E144" s="287" t="s">
        <v>855</v>
      </c>
      <c r="F144" s="287" t="s">
        <v>892</v>
      </c>
      <c r="G144" s="287" t="s">
        <v>749</v>
      </c>
      <c r="H144" s="287" t="s">
        <v>740</v>
      </c>
      <c r="I144" s="287" t="s">
        <v>755</v>
      </c>
      <c r="J144" s="287" t="s">
        <v>2049</v>
      </c>
    </row>
    <row r="145" spans="1:10" hidden="1" x14ac:dyDescent="0.25">
      <c r="A145" s="288" t="s">
        <v>161</v>
      </c>
      <c r="B145" s="295" t="s">
        <v>162</v>
      </c>
      <c r="C145" s="291" t="s">
        <v>749</v>
      </c>
      <c r="D145" s="291" t="s">
        <v>830</v>
      </c>
      <c r="E145" s="291" t="s">
        <v>855</v>
      </c>
      <c r="F145" s="291" t="s">
        <v>892</v>
      </c>
      <c r="G145" s="291" t="s">
        <v>749</v>
      </c>
      <c r="H145" s="291" t="s">
        <v>740</v>
      </c>
      <c r="I145" s="291" t="s">
        <v>755</v>
      </c>
      <c r="J145" s="294" t="s">
        <v>2049</v>
      </c>
    </row>
    <row r="146" spans="1:10" x14ac:dyDescent="0.25">
      <c r="A146" s="288" t="s">
        <v>157</v>
      </c>
      <c r="B146" s="295" t="s">
        <v>158</v>
      </c>
      <c r="C146" s="291" t="s">
        <v>749</v>
      </c>
      <c r="D146" s="291" t="s">
        <v>830</v>
      </c>
      <c r="E146" s="291" t="s">
        <v>855</v>
      </c>
      <c r="F146" s="291" t="s">
        <v>892</v>
      </c>
      <c r="G146" s="291" t="s">
        <v>749</v>
      </c>
      <c r="H146" s="291" t="s">
        <v>740</v>
      </c>
      <c r="I146" s="291" t="s">
        <v>755</v>
      </c>
      <c r="J146" s="291" t="s">
        <v>2049</v>
      </c>
    </row>
    <row r="147" spans="1:10" hidden="1" x14ac:dyDescent="0.25">
      <c r="A147" s="288" t="s">
        <v>159</v>
      </c>
      <c r="B147" s="295" t="s">
        <v>160</v>
      </c>
      <c r="C147" s="291">
        <v>0</v>
      </c>
      <c r="D147" s="291">
        <v>2</v>
      </c>
      <c r="E147" s="291">
        <v>2</v>
      </c>
      <c r="F147" s="291">
        <v>56</v>
      </c>
      <c r="G147" s="291">
        <v>0</v>
      </c>
      <c r="H147" s="291">
        <v>2</v>
      </c>
      <c r="I147" s="291">
        <v>100</v>
      </c>
      <c r="J147" s="291">
        <v>28</v>
      </c>
    </row>
    <row r="148" spans="1:10" x14ac:dyDescent="0.25">
      <c r="A148" s="659" t="s">
        <v>22</v>
      </c>
      <c r="B148" s="659"/>
      <c r="C148" s="287" t="s">
        <v>1770</v>
      </c>
      <c r="D148" s="287" t="s">
        <v>883</v>
      </c>
      <c r="E148" s="287" t="s">
        <v>1899</v>
      </c>
      <c r="F148" s="287" t="s">
        <v>2050</v>
      </c>
      <c r="G148" s="287" t="s">
        <v>732</v>
      </c>
      <c r="H148" s="287" t="s">
        <v>1960</v>
      </c>
      <c r="I148" s="287" t="s">
        <v>2051</v>
      </c>
      <c r="J148" s="287" t="s">
        <v>2052</v>
      </c>
    </row>
    <row r="149" spans="1:10" x14ac:dyDescent="0.25">
      <c r="A149" s="288" t="s">
        <v>157</v>
      </c>
      <c r="B149" s="295" t="s">
        <v>158</v>
      </c>
      <c r="C149" s="291" t="s">
        <v>1770</v>
      </c>
      <c r="D149" s="291" t="s">
        <v>883</v>
      </c>
      <c r="E149" s="291" t="s">
        <v>1899</v>
      </c>
      <c r="F149" s="291" t="s">
        <v>2050</v>
      </c>
      <c r="G149" s="291" t="s">
        <v>732</v>
      </c>
      <c r="H149" s="291" t="s">
        <v>1960</v>
      </c>
      <c r="I149" s="291" t="s">
        <v>2051</v>
      </c>
      <c r="J149" s="291" t="s">
        <v>2052</v>
      </c>
    </row>
    <row r="150" spans="1:10" ht="18" x14ac:dyDescent="0.25">
      <c r="A150" s="660" t="s">
        <v>52</v>
      </c>
      <c r="B150" s="660"/>
      <c r="C150" s="296" t="s">
        <v>1770</v>
      </c>
      <c r="D150" s="296" t="s">
        <v>1244</v>
      </c>
      <c r="E150" s="296" t="s">
        <v>1784</v>
      </c>
      <c r="F150" s="296" t="s">
        <v>2053</v>
      </c>
      <c r="G150" s="296" t="s">
        <v>732</v>
      </c>
      <c r="H150" s="296" t="s">
        <v>2054</v>
      </c>
      <c r="I150" s="296" t="s">
        <v>2055</v>
      </c>
      <c r="J150" s="296" t="s">
        <v>2056</v>
      </c>
    </row>
    <row r="151" spans="1:10" x14ac:dyDescent="0.25">
      <c r="A151" s="286">
        <v>11</v>
      </c>
      <c r="B151" s="663" t="s">
        <v>163</v>
      </c>
      <c r="C151" s="663"/>
      <c r="D151" s="663"/>
      <c r="E151" s="663"/>
      <c r="F151" s="663"/>
      <c r="G151" s="663"/>
      <c r="H151" s="663"/>
      <c r="I151" s="663"/>
      <c r="J151" s="663"/>
    </row>
    <row r="152" spans="1:10" x14ac:dyDescent="0.25">
      <c r="A152" s="659" t="s">
        <v>18</v>
      </c>
      <c r="B152" s="659"/>
      <c r="C152" s="287" t="s">
        <v>2057</v>
      </c>
      <c r="D152" s="287" t="s">
        <v>1822</v>
      </c>
      <c r="E152" s="287" t="s">
        <v>2058</v>
      </c>
      <c r="F152" s="287" t="s">
        <v>2059</v>
      </c>
      <c r="G152" s="287" t="s">
        <v>749</v>
      </c>
      <c r="H152" s="287" t="s">
        <v>2060</v>
      </c>
      <c r="I152" s="287" t="s">
        <v>2061</v>
      </c>
      <c r="J152" s="287" t="s">
        <v>2062</v>
      </c>
    </row>
    <row r="153" spans="1:10" hidden="1" x14ac:dyDescent="0.25">
      <c r="A153" s="288" t="s">
        <v>164</v>
      </c>
      <c r="B153" s="295" t="s">
        <v>165</v>
      </c>
      <c r="C153" s="291" t="s">
        <v>2057</v>
      </c>
      <c r="D153" s="291" t="s">
        <v>1822</v>
      </c>
      <c r="E153" s="291" t="s">
        <v>2058</v>
      </c>
      <c r="F153" s="291" t="s">
        <v>2059</v>
      </c>
      <c r="G153" s="291" t="s">
        <v>749</v>
      </c>
      <c r="H153" s="291" t="s">
        <v>2060</v>
      </c>
      <c r="I153" s="294" t="s">
        <v>2061</v>
      </c>
      <c r="J153" s="294" t="s">
        <v>2062</v>
      </c>
    </row>
    <row r="154" spans="1:10" x14ac:dyDescent="0.25">
      <c r="A154" s="288" t="s">
        <v>166</v>
      </c>
      <c r="B154" s="295" t="s">
        <v>167</v>
      </c>
      <c r="C154" s="291" t="s">
        <v>2057</v>
      </c>
      <c r="D154" s="291" t="s">
        <v>1822</v>
      </c>
      <c r="E154" s="291" t="s">
        <v>2058</v>
      </c>
      <c r="F154" s="291" t="s">
        <v>2059</v>
      </c>
      <c r="G154" s="291" t="s">
        <v>749</v>
      </c>
      <c r="H154" s="291" t="s">
        <v>2060</v>
      </c>
      <c r="I154" s="291" t="s">
        <v>2061</v>
      </c>
      <c r="J154" s="291" t="s">
        <v>2062</v>
      </c>
    </row>
    <row r="155" spans="1:10" x14ac:dyDescent="0.25">
      <c r="A155" s="659" t="s">
        <v>19</v>
      </c>
      <c r="B155" s="659"/>
      <c r="C155" s="287" t="s">
        <v>833</v>
      </c>
      <c r="D155" s="287" t="s">
        <v>717</v>
      </c>
      <c r="E155" s="287" t="s">
        <v>1695</v>
      </c>
      <c r="F155" s="287" t="s">
        <v>2063</v>
      </c>
      <c r="G155" s="287" t="s">
        <v>759</v>
      </c>
      <c r="H155" s="287" t="s">
        <v>830</v>
      </c>
      <c r="I155" s="287" t="s">
        <v>2064</v>
      </c>
      <c r="J155" s="287" t="s">
        <v>2065</v>
      </c>
    </row>
    <row r="156" spans="1:10" x14ac:dyDescent="0.25">
      <c r="A156" s="288" t="s">
        <v>166</v>
      </c>
      <c r="B156" s="295" t="s">
        <v>167</v>
      </c>
      <c r="C156" s="291" t="s">
        <v>833</v>
      </c>
      <c r="D156" s="291" t="s">
        <v>717</v>
      </c>
      <c r="E156" s="291" t="s">
        <v>1695</v>
      </c>
      <c r="F156" s="291" t="s">
        <v>2063</v>
      </c>
      <c r="G156" s="291" t="s">
        <v>759</v>
      </c>
      <c r="H156" s="291" t="s">
        <v>830</v>
      </c>
      <c r="I156" s="291" t="s">
        <v>2064</v>
      </c>
      <c r="J156" s="291" t="s">
        <v>2065</v>
      </c>
    </row>
    <row r="157" spans="1:10" x14ac:dyDescent="0.25">
      <c r="A157" s="659" t="s">
        <v>21</v>
      </c>
      <c r="B157" s="659"/>
      <c r="C157" s="287" t="s">
        <v>740</v>
      </c>
      <c r="D157" s="287" t="s">
        <v>792</v>
      </c>
      <c r="E157" s="287" t="s">
        <v>1784</v>
      </c>
      <c r="F157" s="287" t="s">
        <v>2066</v>
      </c>
      <c r="G157" s="287" t="s">
        <v>749</v>
      </c>
      <c r="H157" s="287" t="s">
        <v>759</v>
      </c>
      <c r="I157" s="287" t="s">
        <v>2067</v>
      </c>
      <c r="J157" s="287" t="s">
        <v>2068</v>
      </c>
    </row>
    <row r="158" spans="1:10" hidden="1" x14ac:dyDescent="0.25">
      <c r="A158" s="288" t="s">
        <v>168</v>
      </c>
      <c r="B158" s="295" t="s">
        <v>169</v>
      </c>
      <c r="C158" s="291">
        <v>0</v>
      </c>
      <c r="D158" s="291">
        <v>0</v>
      </c>
      <c r="E158" s="291">
        <v>2</v>
      </c>
      <c r="F158" s="291">
        <v>0</v>
      </c>
      <c r="G158" s="291">
        <v>0</v>
      </c>
      <c r="H158" s="291">
        <v>0</v>
      </c>
      <c r="I158" s="291">
        <v>0</v>
      </c>
      <c r="J158" s="294"/>
    </row>
    <row r="159" spans="1:10" x14ac:dyDescent="0.25">
      <c r="A159" s="288" t="s">
        <v>166</v>
      </c>
      <c r="B159" s="295" t="s">
        <v>167</v>
      </c>
      <c r="C159" s="291" t="s">
        <v>749</v>
      </c>
      <c r="D159" s="291" t="s">
        <v>749</v>
      </c>
      <c r="E159" s="291" t="s">
        <v>732</v>
      </c>
      <c r="F159" s="291" t="s">
        <v>749</v>
      </c>
      <c r="G159" s="291" t="s">
        <v>749</v>
      </c>
      <c r="H159" s="291" t="s">
        <v>749</v>
      </c>
      <c r="I159" s="291" t="s">
        <v>750</v>
      </c>
      <c r="J159" s="294"/>
    </row>
    <row r="160" spans="1:10" x14ac:dyDescent="0.25">
      <c r="A160" s="288" t="s">
        <v>170</v>
      </c>
      <c r="B160" s="295" t="s">
        <v>171</v>
      </c>
      <c r="C160" s="291" t="s">
        <v>749</v>
      </c>
      <c r="D160" s="291" t="s">
        <v>749</v>
      </c>
      <c r="E160" s="291" t="s">
        <v>833</v>
      </c>
      <c r="F160" s="291" t="s">
        <v>749</v>
      </c>
      <c r="G160" s="291" t="s">
        <v>749</v>
      </c>
      <c r="H160" s="291" t="s">
        <v>749</v>
      </c>
      <c r="I160" s="291" t="s">
        <v>750</v>
      </c>
      <c r="J160" s="294"/>
    </row>
    <row r="161" spans="1:10" x14ac:dyDescent="0.25">
      <c r="A161" s="288" t="s">
        <v>164</v>
      </c>
      <c r="B161" s="295" t="s">
        <v>165</v>
      </c>
      <c r="C161" s="291">
        <v>0</v>
      </c>
      <c r="D161" s="291">
        <v>0</v>
      </c>
      <c r="E161" s="291">
        <v>22</v>
      </c>
      <c r="F161" s="291">
        <v>0</v>
      </c>
      <c r="G161" s="291">
        <v>0</v>
      </c>
      <c r="H161" s="291">
        <v>0</v>
      </c>
      <c r="I161" s="291">
        <v>0</v>
      </c>
      <c r="J161" s="294"/>
    </row>
    <row r="162" spans="1:10" x14ac:dyDescent="0.25">
      <c r="A162" s="288" t="s">
        <v>166</v>
      </c>
      <c r="B162" s="295" t="s">
        <v>167</v>
      </c>
      <c r="C162" s="291" t="s">
        <v>749</v>
      </c>
      <c r="D162" s="291" t="s">
        <v>749</v>
      </c>
      <c r="E162" s="291" t="s">
        <v>740</v>
      </c>
      <c r="F162" s="291" t="s">
        <v>749</v>
      </c>
      <c r="G162" s="291" t="s">
        <v>749</v>
      </c>
      <c r="H162" s="291" t="s">
        <v>749</v>
      </c>
      <c r="I162" s="291" t="s">
        <v>750</v>
      </c>
      <c r="J162" s="291"/>
    </row>
    <row r="163" spans="1:10" x14ac:dyDescent="0.25">
      <c r="A163" s="288" t="s">
        <v>172</v>
      </c>
      <c r="B163" s="295" t="s">
        <v>173</v>
      </c>
      <c r="C163" s="291" t="s">
        <v>740</v>
      </c>
      <c r="D163" s="291" t="s">
        <v>830</v>
      </c>
      <c r="E163" s="291" t="s">
        <v>836</v>
      </c>
      <c r="F163" s="291" t="s">
        <v>748</v>
      </c>
      <c r="G163" s="291" t="s">
        <v>749</v>
      </c>
      <c r="H163" s="291" t="s">
        <v>830</v>
      </c>
      <c r="I163" s="291" t="s">
        <v>2069</v>
      </c>
      <c r="J163" s="294" t="s">
        <v>2070</v>
      </c>
    </row>
    <row r="164" spans="1:10" x14ac:dyDescent="0.25">
      <c r="A164" s="288" t="s">
        <v>174</v>
      </c>
      <c r="B164" s="295" t="s">
        <v>175</v>
      </c>
      <c r="C164" s="291" t="s">
        <v>749</v>
      </c>
      <c r="D164" s="291" t="s">
        <v>776</v>
      </c>
      <c r="E164" s="291" t="s">
        <v>727</v>
      </c>
      <c r="F164" s="291" t="s">
        <v>2071</v>
      </c>
      <c r="G164" s="291" t="s">
        <v>749</v>
      </c>
      <c r="H164" s="291" t="s">
        <v>736</v>
      </c>
      <c r="I164" s="291" t="s">
        <v>2072</v>
      </c>
      <c r="J164" s="291" t="s">
        <v>2073</v>
      </c>
    </row>
    <row r="165" spans="1:10" x14ac:dyDescent="0.25">
      <c r="A165" s="659" t="s">
        <v>22</v>
      </c>
      <c r="B165" s="659"/>
      <c r="C165" s="287" t="s">
        <v>2074</v>
      </c>
      <c r="D165" s="287" t="s">
        <v>775</v>
      </c>
      <c r="E165" s="287" t="s">
        <v>2075</v>
      </c>
      <c r="F165" s="287" t="s">
        <v>2076</v>
      </c>
      <c r="G165" s="287" t="s">
        <v>1197</v>
      </c>
      <c r="H165" s="287" t="s">
        <v>2077</v>
      </c>
      <c r="I165" s="287" t="s">
        <v>2078</v>
      </c>
      <c r="J165" s="287" t="s">
        <v>2079</v>
      </c>
    </row>
    <row r="166" spans="1:10" x14ac:dyDescent="0.25">
      <c r="A166" s="288" t="s">
        <v>166</v>
      </c>
      <c r="B166" s="295" t="s">
        <v>167</v>
      </c>
      <c r="C166" s="291" t="s">
        <v>913</v>
      </c>
      <c r="D166" s="291" t="s">
        <v>1939</v>
      </c>
      <c r="E166" s="291" t="s">
        <v>2080</v>
      </c>
      <c r="F166" s="291" t="s">
        <v>2081</v>
      </c>
      <c r="G166" s="291" t="s">
        <v>771</v>
      </c>
      <c r="H166" s="291" t="s">
        <v>1893</v>
      </c>
      <c r="I166" s="291" t="s">
        <v>2082</v>
      </c>
      <c r="J166" s="291" t="s">
        <v>2083</v>
      </c>
    </row>
    <row r="167" spans="1:10" x14ac:dyDescent="0.25">
      <c r="A167" s="288" t="s">
        <v>176</v>
      </c>
      <c r="B167" s="295" t="s">
        <v>177</v>
      </c>
      <c r="C167" s="291" t="s">
        <v>709</v>
      </c>
      <c r="D167" s="291" t="s">
        <v>741</v>
      </c>
      <c r="E167" s="291" t="s">
        <v>709</v>
      </c>
      <c r="F167" s="291" t="s">
        <v>1482</v>
      </c>
      <c r="G167" s="291" t="s">
        <v>736</v>
      </c>
      <c r="H167" s="291" t="s">
        <v>727</v>
      </c>
      <c r="I167" s="291" t="s">
        <v>2084</v>
      </c>
      <c r="J167" s="291" t="s">
        <v>2085</v>
      </c>
    </row>
    <row r="168" spans="1:10" x14ac:dyDescent="0.25">
      <c r="A168" s="288" t="s">
        <v>174</v>
      </c>
      <c r="B168" s="295" t="s">
        <v>175</v>
      </c>
      <c r="C168" s="291" t="s">
        <v>887</v>
      </c>
      <c r="D168" s="291" t="s">
        <v>1770</v>
      </c>
      <c r="E168" s="291" t="s">
        <v>2086</v>
      </c>
      <c r="F168" s="291" t="s">
        <v>2087</v>
      </c>
      <c r="G168" s="291" t="s">
        <v>809</v>
      </c>
      <c r="H168" s="291" t="s">
        <v>2088</v>
      </c>
      <c r="I168" s="291" t="s">
        <v>2089</v>
      </c>
      <c r="J168" s="291" t="s">
        <v>2090</v>
      </c>
    </row>
    <row r="169" spans="1:10" x14ac:dyDescent="0.25">
      <c r="A169" s="659" t="s">
        <v>54</v>
      </c>
      <c r="B169" s="659"/>
      <c r="C169" s="287" t="s">
        <v>749</v>
      </c>
      <c r="D169" s="287" t="s">
        <v>709</v>
      </c>
      <c r="E169" s="287" t="s">
        <v>2091</v>
      </c>
      <c r="F169" s="287" t="s">
        <v>2092</v>
      </c>
      <c r="G169" s="287" t="s">
        <v>749</v>
      </c>
      <c r="H169" s="287" t="s">
        <v>830</v>
      </c>
      <c r="I169" s="287" t="s">
        <v>2093</v>
      </c>
      <c r="J169" s="303" t="s">
        <v>840</v>
      </c>
    </row>
    <row r="170" spans="1:10" x14ac:dyDescent="0.25">
      <c r="A170" s="288" t="s">
        <v>166</v>
      </c>
      <c r="B170" s="295" t="s">
        <v>167</v>
      </c>
      <c r="C170" s="291" t="s">
        <v>749</v>
      </c>
      <c r="D170" s="291" t="s">
        <v>709</v>
      </c>
      <c r="E170" s="291" t="s">
        <v>2091</v>
      </c>
      <c r="F170" s="291" t="s">
        <v>2092</v>
      </c>
      <c r="G170" s="291" t="s">
        <v>749</v>
      </c>
      <c r="H170" s="291" t="s">
        <v>830</v>
      </c>
      <c r="I170" s="291" t="s">
        <v>2093</v>
      </c>
      <c r="J170" s="304" t="s">
        <v>840</v>
      </c>
    </row>
    <row r="171" spans="1:10" ht="18" x14ac:dyDescent="0.25">
      <c r="A171" s="660" t="s">
        <v>52</v>
      </c>
      <c r="B171" s="660"/>
      <c r="C171" s="296" t="s">
        <v>2094</v>
      </c>
      <c r="D171" s="296" t="s">
        <v>2095</v>
      </c>
      <c r="E171" s="296" t="s">
        <v>2096</v>
      </c>
      <c r="F171" s="296" t="s">
        <v>2097</v>
      </c>
      <c r="G171" s="296" t="s">
        <v>710</v>
      </c>
      <c r="H171" s="296" t="s">
        <v>2098</v>
      </c>
      <c r="I171" s="296" t="s">
        <v>2099</v>
      </c>
      <c r="J171" s="296" t="s">
        <v>2100</v>
      </c>
    </row>
    <row r="172" spans="1:10" x14ac:dyDescent="0.25">
      <c r="A172" s="286">
        <v>12</v>
      </c>
      <c r="B172" s="663" t="s">
        <v>178</v>
      </c>
      <c r="C172" s="663"/>
      <c r="D172" s="663"/>
      <c r="E172" s="663"/>
      <c r="F172" s="663"/>
      <c r="G172" s="663"/>
      <c r="H172" s="663"/>
      <c r="I172" s="663"/>
      <c r="J172" s="663"/>
    </row>
    <row r="173" spans="1:10" x14ac:dyDescent="0.25">
      <c r="A173" s="659" t="s">
        <v>18</v>
      </c>
      <c r="B173" s="659"/>
      <c r="C173" s="287">
        <v>0</v>
      </c>
      <c r="D173" s="287">
        <v>0</v>
      </c>
      <c r="E173" s="287">
        <v>0</v>
      </c>
      <c r="F173" s="287">
        <v>0</v>
      </c>
      <c r="G173" s="287">
        <v>0</v>
      </c>
      <c r="H173" s="287">
        <v>0</v>
      </c>
      <c r="I173" s="287">
        <v>0</v>
      </c>
      <c r="J173" s="302"/>
    </row>
    <row r="174" spans="1:10" x14ac:dyDescent="0.25">
      <c r="A174" s="288" t="s">
        <v>179</v>
      </c>
      <c r="B174" s="295" t="s">
        <v>180</v>
      </c>
      <c r="C174" s="291">
        <v>0</v>
      </c>
      <c r="D174" s="291">
        <v>0</v>
      </c>
      <c r="E174" s="291">
        <v>0</v>
      </c>
      <c r="F174" s="291">
        <v>0</v>
      </c>
      <c r="G174" s="291">
        <v>0</v>
      </c>
      <c r="H174" s="291">
        <v>0</v>
      </c>
      <c r="I174" s="291">
        <v>0</v>
      </c>
      <c r="J174" s="294"/>
    </row>
    <row r="175" spans="1:10" x14ac:dyDescent="0.25">
      <c r="A175" s="659" t="s">
        <v>21</v>
      </c>
      <c r="B175" s="659"/>
      <c r="C175" s="287" t="s">
        <v>749</v>
      </c>
      <c r="D175" s="287" t="s">
        <v>749</v>
      </c>
      <c r="E175" s="287" t="s">
        <v>759</v>
      </c>
      <c r="F175" s="287" t="s">
        <v>749</v>
      </c>
      <c r="G175" s="287" t="s">
        <v>749</v>
      </c>
      <c r="H175" s="287" t="s">
        <v>749</v>
      </c>
      <c r="I175" s="287" t="s">
        <v>750</v>
      </c>
      <c r="J175" s="302"/>
    </row>
    <row r="176" spans="1:10" x14ac:dyDescent="0.25">
      <c r="A176" s="288" t="s">
        <v>181</v>
      </c>
      <c r="B176" s="295" t="s">
        <v>182</v>
      </c>
      <c r="C176" s="291" t="s">
        <v>749</v>
      </c>
      <c r="D176" s="291" t="s">
        <v>749</v>
      </c>
      <c r="E176" s="291" t="s">
        <v>740</v>
      </c>
      <c r="F176" s="291" t="s">
        <v>749</v>
      </c>
      <c r="G176" s="291" t="s">
        <v>749</v>
      </c>
      <c r="H176" s="291" t="s">
        <v>749</v>
      </c>
      <c r="I176" s="291" t="s">
        <v>750</v>
      </c>
      <c r="J176" s="294"/>
    </row>
    <row r="177" spans="1:10" x14ac:dyDescent="0.25">
      <c r="A177" s="299" t="s">
        <v>11</v>
      </c>
      <c r="B177" s="295" t="s">
        <v>183</v>
      </c>
      <c r="C177" s="291" t="s">
        <v>749</v>
      </c>
      <c r="D177" s="291" t="s">
        <v>749</v>
      </c>
      <c r="E177" s="291" t="s">
        <v>741</v>
      </c>
      <c r="F177" s="291" t="s">
        <v>749</v>
      </c>
      <c r="G177" s="291" t="s">
        <v>749</v>
      </c>
      <c r="H177" s="291" t="s">
        <v>749</v>
      </c>
      <c r="I177" s="291" t="s">
        <v>750</v>
      </c>
      <c r="J177" s="294"/>
    </row>
    <row r="178" spans="1:10" x14ac:dyDescent="0.25">
      <c r="A178" s="659" t="s">
        <v>22</v>
      </c>
      <c r="B178" s="659"/>
      <c r="C178" s="287" t="s">
        <v>2101</v>
      </c>
      <c r="D178" s="287" t="s">
        <v>2102</v>
      </c>
      <c r="E178" s="287" t="s">
        <v>2103</v>
      </c>
      <c r="F178" s="287" t="s">
        <v>2104</v>
      </c>
      <c r="G178" s="287" t="s">
        <v>825</v>
      </c>
      <c r="H178" s="287" t="s">
        <v>1167</v>
      </c>
      <c r="I178" s="287" t="s">
        <v>2105</v>
      </c>
      <c r="J178" s="287" t="s">
        <v>2106</v>
      </c>
    </row>
    <row r="179" spans="1:10" x14ac:dyDescent="0.25">
      <c r="A179" s="288" t="s">
        <v>181</v>
      </c>
      <c r="B179" s="295" t="s">
        <v>182</v>
      </c>
      <c r="C179" s="291" t="s">
        <v>2101</v>
      </c>
      <c r="D179" s="291" t="s">
        <v>2102</v>
      </c>
      <c r="E179" s="291" t="s">
        <v>2103</v>
      </c>
      <c r="F179" s="291" t="s">
        <v>2104</v>
      </c>
      <c r="G179" s="291" t="s">
        <v>825</v>
      </c>
      <c r="H179" s="291" t="s">
        <v>1167</v>
      </c>
      <c r="I179" s="291" t="s">
        <v>2105</v>
      </c>
      <c r="J179" s="291" t="s">
        <v>2106</v>
      </c>
    </row>
    <row r="180" spans="1:10" ht="18" x14ac:dyDescent="0.25">
      <c r="A180" s="660" t="s">
        <v>52</v>
      </c>
      <c r="B180" s="660"/>
      <c r="C180" s="296" t="s">
        <v>2101</v>
      </c>
      <c r="D180" s="296" t="s">
        <v>2102</v>
      </c>
      <c r="E180" s="296" t="s">
        <v>2107</v>
      </c>
      <c r="F180" s="296" t="s">
        <v>2104</v>
      </c>
      <c r="G180" s="296" t="s">
        <v>825</v>
      </c>
      <c r="H180" s="296" t="s">
        <v>1167</v>
      </c>
      <c r="I180" s="296" t="s">
        <v>2108</v>
      </c>
      <c r="J180" s="296" t="s">
        <v>2106</v>
      </c>
    </row>
    <row r="181" spans="1:10" x14ac:dyDescent="0.25">
      <c r="A181" s="286">
        <v>13</v>
      </c>
      <c r="B181" s="663" t="s">
        <v>184</v>
      </c>
      <c r="C181" s="663"/>
      <c r="D181" s="663"/>
      <c r="E181" s="663"/>
      <c r="F181" s="663"/>
      <c r="G181" s="663"/>
      <c r="H181" s="663"/>
      <c r="I181" s="663"/>
      <c r="J181" s="663"/>
    </row>
    <row r="182" spans="1:10" x14ac:dyDescent="0.25">
      <c r="A182" s="659" t="s">
        <v>18</v>
      </c>
      <c r="B182" s="659"/>
      <c r="C182" s="287" t="s">
        <v>2109</v>
      </c>
      <c r="D182" s="287" t="s">
        <v>2110</v>
      </c>
      <c r="E182" s="287" t="s">
        <v>2111</v>
      </c>
      <c r="F182" s="287" t="s">
        <v>2112</v>
      </c>
      <c r="G182" s="287" t="s">
        <v>749</v>
      </c>
      <c r="H182" s="287" t="s">
        <v>2113</v>
      </c>
      <c r="I182" s="287" t="s">
        <v>2114</v>
      </c>
      <c r="J182" s="287" t="s">
        <v>2022</v>
      </c>
    </row>
    <row r="183" spans="1:10" x14ac:dyDescent="0.25">
      <c r="A183" s="288" t="s">
        <v>185</v>
      </c>
      <c r="B183" s="295" t="s">
        <v>186</v>
      </c>
      <c r="C183" s="291" t="s">
        <v>2109</v>
      </c>
      <c r="D183" s="291" t="s">
        <v>2110</v>
      </c>
      <c r="E183" s="291" t="s">
        <v>2111</v>
      </c>
      <c r="F183" s="291" t="s">
        <v>2112</v>
      </c>
      <c r="G183" s="291" t="s">
        <v>749</v>
      </c>
      <c r="H183" s="291" t="s">
        <v>2113</v>
      </c>
      <c r="I183" s="291" t="s">
        <v>2114</v>
      </c>
      <c r="J183" s="291" t="s">
        <v>2022</v>
      </c>
    </row>
    <row r="184" spans="1:10" x14ac:dyDescent="0.25">
      <c r="A184" s="659" t="s">
        <v>33</v>
      </c>
      <c r="B184" s="659"/>
      <c r="C184" s="287" t="s">
        <v>1302</v>
      </c>
      <c r="D184" s="287" t="s">
        <v>1302</v>
      </c>
      <c r="E184" s="287" t="s">
        <v>2115</v>
      </c>
      <c r="F184" s="287" t="s">
        <v>2116</v>
      </c>
      <c r="G184" s="287" t="s">
        <v>809</v>
      </c>
      <c r="H184" s="287" t="s">
        <v>916</v>
      </c>
      <c r="I184" s="287" t="s">
        <v>2117</v>
      </c>
      <c r="J184" s="287" t="s">
        <v>2118</v>
      </c>
    </row>
    <row r="185" spans="1:10" x14ac:dyDescent="0.25">
      <c r="A185" s="288" t="s">
        <v>185</v>
      </c>
      <c r="B185" s="295" t="s">
        <v>186</v>
      </c>
      <c r="C185" s="291" t="s">
        <v>1302</v>
      </c>
      <c r="D185" s="291" t="s">
        <v>1302</v>
      </c>
      <c r="E185" s="291" t="s">
        <v>2115</v>
      </c>
      <c r="F185" s="291" t="s">
        <v>2116</v>
      </c>
      <c r="G185" s="291" t="s">
        <v>809</v>
      </c>
      <c r="H185" s="291" t="s">
        <v>916</v>
      </c>
      <c r="I185" s="291" t="s">
        <v>2117</v>
      </c>
      <c r="J185" s="291" t="s">
        <v>2118</v>
      </c>
    </row>
    <row r="186" spans="1:10" x14ac:dyDescent="0.25">
      <c r="A186" s="659" t="s">
        <v>19</v>
      </c>
      <c r="B186" s="659"/>
      <c r="C186" s="287" t="s">
        <v>2119</v>
      </c>
      <c r="D186" s="287" t="s">
        <v>1113</v>
      </c>
      <c r="E186" s="287" t="s">
        <v>1986</v>
      </c>
      <c r="F186" s="287" t="s">
        <v>2120</v>
      </c>
      <c r="G186" s="287" t="s">
        <v>890</v>
      </c>
      <c r="H186" s="287" t="s">
        <v>1889</v>
      </c>
      <c r="I186" s="287" t="s">
        <v>2121</v>
      </c>
      <c r="J186" s="287" t="s">
        <v>2122</v>
      </c>
    </row>
    <row r="187" spans="1:10" x14ac:dyDescent="0.25">
      <c r="A187" s="288" t="s">
        <v>185</v>
      </c>
      <c r="B187" s="295" t="s">
        <v>186</v>
      </c>
      <c r="C187" s="291" t="s">
        <v>2119</v>
      </c>
      <c r="D187" s="291" t="s">
        <v>1113</v>
      </c>
      <c r="E187" s="291" t="s">
        <v>1986</v>
      </c>
      <c r="F187" s="291" t="s">
        <v>2120</v>
      </c>
      <c r="G187" s="291" t="s">
        <v>890</v>
      </c>
      <c r="H187" s="291" t="s">
        <v>1889</v>
      </c>
      <c r="I187" s="291" t="s">
        <v>2121</v>
      </c>
      <c r="J187" s="291" t="s">
        <v>2122</v>
      </c>
    </row>
    <row r="188" spans="1:10" ht="15" customHeight="1" x14ac:dyDescent="0.25">
      <c r="A188" s="661" t="s">
        <v>20</v>
      </c>
      <c r="B188" s="661"/>
      <c r="C188" s="287" t="s">
        <v>1293</v>
      </c>
      <c r="D188" s="287" t="s">
        <v>2077</v>
      </c>
      <c r="E188" s="287" t="s">
        <v>2159</v>
      </c>
      <c r="F188" s="287" t="s">
        <v>2160</v>
      </c>
      <c r="G188" s="287" t="s">
        <v>1657</v>
      </c>
      <c r="H188" s="287" t="s">
        <v>2161</v>
      </c>
      <c r="I188" s="287" t="s">
        <v>2162</v>
      </c>
      <c r="J188" s="287" t="s">
        <v>2163</v>
      </c>
    </row>
    <row r="189" spans="1:10" x14ac:dyDescent="0.25">
      <c r="A189" s="288" t="s">
        <v>2164</v>
      </c>
      <c r="B189" s="295" t="s">
        <v>186</v>
      </c>
      <c r="C189" s="291" t="s">
        <v>1293</v>
      </c>
      <c r="D189" s="291" t="s">
        <v>2077</v>
      </c>
      <c r="E189" s="291" t="s">
        <v>2159</v>
      </c>
      <c r="F189" s="291" t="s">
        <v>2160</v>
      </c>
      <c r="G189" s="291" t="s">
        <v>1657</v>
      </c>
      <c r="H189" s="291" t="s">
        <v>2161</v>
      </c>
      <c r="I189" s="291" t="s">
        <v>2162</v>
      </c>
      <c r="J189" s="291" t="s">
        <v>2163</v>
      </c>
    </row>
    <row r="190" spans="1:10" x14ac:dyDescent="0.25">
      <c r="A190" s="659" t="s">
        <v>21</v>
      </c>
      <c r="B190" s="659"/>
      <c r="C190" s="287" t="s">
        <v>830</v>
      </c>
      <c r="D190" s="287" t="s">
        <v>1866</v>
      </c>
      <c r="E190" s="287" t="s">
        <v>2123</v>
      </c>
      <c r="F190" s="287" t="s">
        <v>2124</v>
      </c>
      <c r="G190" s="287" t="s">
        <v>749</v>
      </c>
      <c r="H190" s="287" t="s">
        <v>2125</v>
      </c>
      <c r="I190" s="287" t="s">
        <v>2126</v>
      </c>
      <c r="J190" s="287" t="s">
        <v>2127</v>
      </c>
    </row>
    <row r="191" spans="1:10" x14ac:dyDescent="0.25">
      <c r="A191" s="288" t="s">
        <v>185</v>
      </c>
      <c r="B191" s="295" t="s">
        <v>186</v>
      </c>
      <c r="C191" s="291" t="s">
        <v>833</v>
      </c>
      <c r="D191" s="291" t="s">
        <v>717</v>
      </c>
      <c r="E191" s="291" t="s">
        <v>1752</v>
      </c>
      <c r="F191" s="291" t="s">
        <v>1025</v>
      </c>
      <c r="G191" s="291" t="s">
        <v>749</v>
      </c>
      <c r="H191" s="291" t="s">
        <v>717</v>
      </c>
      <c r="I191" s="291" t="s">
        <v>2128</v>
      </c>
      <c r="J191" s="291" t="s">
        <v>2129</v>
      </c>
    </row>
    <row r="192" spans="1:10" x14ac:dyDescent="0.25">
      <c r="A192" s="288" t="s">
        <v>187</v>
      </c>
      <c r="B192" s="295" t="s">
        <v>188</v>
      </c>
      <c r="C192" s="291" t="s">
        <v>833</v>
      </c>
      <c r="D192" s="291" t="s">
        <v>896</v>
      </c>
      <c r="E192" s="291" t="s">
        <v>2130</v>
      </c>
      <c r="F192" s="291" t="s">
        <v>2131</v>
      </c>
      <c r="G192" s="291" t="s">
        <v>749</v>
      </c>
      <c r="H192" s="291" t="s">
        <v>1288</v>
      </c>
      <c r="I192" s="291" t="s">
        <v>2132</v>
      </c>
      <c r="J192" s="291" t="s">
        <v>2133</v>
      </c>
    </row>
    <row r="193" spans="1:10" x14ac:dyDescent="0.25">
      <c r="A193" s="659" t="s">
        <v>22</v>
      </c>
      <c r="B193" s="659"/>
      <c r="C193" s="287" t="s">
        <v>2134</v>
      </c>
      <c r="D193" s="287" t="s">
        <v>2135</v>
      </c>
      <c r="E193" s="287" t="s">
        <v>2136</v>
      </c>
      <c r="F193" s="287" t="s">
        <v>2137</v>
      </c>
      <c r="G193" s="287" t="s">
        <v>2138</v>
      </c>
      <c r="H193" s="287" t="s">
        <v>2139</v>
      </c>
      <c r="I193" s="287" t="s">
        <v>2140</v>
      </c>
      <c r="J193" s="287" t="s">
        <v>2141</v>
      </c>
    </row>
    <row r="194" spans="1:10" x14ac:dyDescent="0.25">
      <c r="A194" s="288" t="s">
        <v>185</v>
      </c>
      <c r="B194" s="295" t="s">
        <v>186</v>
      </c>
      <c r="C194" s="291" t="s">
        <v>2134</v>
      </c>
      <c r="D194" s="291" t="s">
        <v>2135</v>
      </c>
      <c r="E194" s="291" t="s">
        <v>2136</v>
      </c>
      <c r="F194" s="291" t="s">
        <v>2137</v>
      </c>
      <c r="G194" s="291" t="s">
        <v>2138</v>
      </c>
      <c r="H194" s="291" t="s">
        <v>2139</v>
      </c>
      <c r="I194" s="291" t="s">
        <v>2140</v>
      </c>
      <c r="J194" s="291" t="s">
        <v>2141</v>
      </c>
    </row>
    <row r="195" spans="1:10" x14ac:dyDescent="0.25">
      <c r="A195" s="659" t="s">
        <v>54</v>
      </c>
      <c r="B195" s="659"/>
      <c r="C195" s="287" t="s">
        <v>759</v>
      </c>
      <c r="D195" s="287" t="s">
        <v>1293</v>
      </c>
      <c r="E195" s="287" t="s">
        <v>2142</v>
      </c>
      <c r="F195" s="287" t="s">
        <v>2143</v>
      </c>
      <c r="G195" s="287" t="s">
        <v>749</v>
      </c>
      <c r="H195" s="287" t="s">
        <v>955</v>
      </c>
      <c r="I195" s="287" t="s">
        <v>2144</v>
      </c>
      <c r="J195" s="287" t="s">
        <v>914</v>
      </c>
    </row>
    <row r="196" spans="1:10" x14ac:dyDescent="0.25">
      <c r="A196" s="288" t="s">
        <v>185</v>
      </c>
      <c r="B196" s="295" t="s">
        <v>186</v>
      </c>
      <c r="C196" s="291" t="s">
        <v>759</v>
      </c>
      <c r="D196" s="291" t="s">
        <v>1293</v>
      </c>
      <c r="E196" s="291" t="s">
        <v>2142</v>
      </c>
      <c r="F196" s="291" t="s">
        <v>2143</v>
      </c>
      <c r="G196" s="291" t="s">
        <v>749</v>
      </c>
      <c r="H196" s="291" t="s">
        <v>955</v>
      </c>
      <c r="I196" s="291" t="s">
        <v>2144</v>
      </c>
      <c r="J196" s="291" t="s">
        <v>914</v>
      </c>
    </row>
    <row r="197" spans="1:10" ht="18" x14ac:dyDescent="0.25">
      <c r="A197" s="660" t="s">
        <v>52</v>
      </c>
      <c r="B197" s="660"/>
      <c r="C197" s="296">
        <f>1827+66</f>
        <v>1893</v>
      </c>
      <c r="D197" s="296">
        <f>2221+212</f>
        <v>2433</v>
      </c>
      <c r="E197" s="296">
        <f>7339+711</f>
        <v>8050</v>
      </c>
      <c r="F197" s="296">
        <f>338064+13726</f>
        <v>351790</v>
      </c>
      <c r="G197" s="296">
        <f>211+24</f>
        <v>235</v>
      </c>
      <c r="H197" s="296">
        <f>3448+221</f>
        <v>3669</v>
      </c>
      <c r="I197" s="296" t="s">
        <v>2145</v>
      </c>
      <c r="J197" s="296" t="s">
        <v>2146</v>
      </c>
    </row>
    <row r="198" spans="1:10" hidden="1" x14ac:dyDescent="0.25">
      <c r="A198" s="286">
        <v>14</v>
      </c>
      <c r="B198" s="666"/>
      <c r="C198" s="666"/>
      <c r="D198" s="666"/>
      <c r="E198" s="666"/>
      <c r="F198" s="666"/>
      <c r="G198" s="666"/>
      <c r="H198" s="666"/>
      <c r="I198" s="666"/>
      <c r="J198" s="666"/>
    </row>
    <row r="199" spans="1:10" hidden="1" x14ac:dyDescent="0.25">
      <c r="A199" s="659" t="s">
        <v>21</v>
      </c>
      <c r="B199" s="659"/>
      <c r="C199" s="287">
        <v>0</v>
      </c>
      <c r="D199" s="287">
        <v>4</v>
      </c>
      <c r="E199" s="287">
        <v>46</v>
      </c>
      <c r="F199" s="287">
        <v>135</v>
      </c>
      <c r="G199" s="287">
        <v>0</v>
      </c>
      <c r="H199" s="287">
        <v>4</v>
      </c>
      <c r="I199" s="287">
        <v>8.6999999999999993</v>
      </c>
      <c r="J199" s="287">
        <v>33.75</v>
      </c>
    </row>
    <row r="200" spans="1:10" ht="12.75" hidden="1" customHeight="1" x14ac:dyDescent="0.25">
      <c r="A200" s="299" t="s">
        <v>0</v>
      </c>
      <c r="B200" s="295"/>
      <c r="C200" s="291">
        <v>0</v>
      </c>
      <c r="D200" s="291">
        <v>4</v>
      </c>
      <c r="E200" s="291">
        <v>41</v>
      </c>
      <c r="F200" s="291">
        <v>135</v>
      </c>
      <c r="G200" s="291">
        <v>0</v>
      </c>
      <c r="H200" s="291">
        <v>4</v>
      </c>
      <c r="I200" s="291">
        <v>9.76</v>
      </c>
      <c r="J200" s="291">
        <v>33.75</v>
      </c>
    </row>
    <row r="201" spans="1:10" ht="12.75" hidden="1" customHeight="1" x14ac:dyDescent="0.25">
      <c r="A201" s="299" t="s">
        <v>1</v>
      </c>
      <c r="B201" s="295"/>
      <c r="C201" s="291">
        <v>0</v>
      </c>
      <c r="D201" s="291">
        <v>0</v>
      </c>
      <c r="E201" s="291">
        <v>5</v>
      </c>
      <c r="F201" s="291">
        <v>0</v>
      </c>
      <c r="G201" s="291">
        <v>0</v>
      </c>
      <c r="H201" s="291">
        <v>0</v>
      </c>
      <c r="I201" s="291">
        <v>0</v>
      </c>
      <c r="J201" s="294"/>
    </row>
    <row r="202" spans="1:10" ht="18" hidden="1" x14ac:dyDescent="0.25">
      <c r="A202" s="660" t="s">
        <v>52</v>
      </c>
      <c r="B202" s="660"/>
      <c r="C202" s="296">
        <v>0</v>
      </c>
      <c r="D202" s="296">
        <v>4</v>
      </c>
      <c r="E202" s="296">
        <v>46</v>
      </c>
      <c r="F202" s="296">
        <v>135</v>
      </c>
      <c r="G202" s="296">
        <v>0</v>
      </c>
      <c r="H202" s="296">
        <v>4</v>
      </c>
      <c r="I202" s="296">
        <v>8.6999999999999993</v>
      </c>
      <c r="J202" s="296">
        <v>33.75</v>
      </c>
    </row>
    <row r="203" spans="1:10" ht="20.25" x14ac:dyDescent="0.25">
      <c r="A203" s="667" t="s">
        <v>189</v>
      </c>
      <c r="B203" s="667"/>
      <c r="C203" s="305" t="s">
        <v>2147</v>
      </c>
      <c r="D203" s="305" t="s">
        <v>2148</v>
      </c>
      <c r="E203" s="305" t="s">
        <v>2149</v>
      </c>
      <c r="F203" s="305" t="s">
        <v>2150</v>
      </c>
      <c r="G203" s="305" t="s">
        <v>2151</v>
      </c>
      <c r="H203" s="305" t="s">
        <v>2152</v>
      </c>
      <c r="I203" s="305" t="s">
        <v>2153</v>
      </c>
      <c r="J203" s="305" t="s">
        <v>2154</v>
      </c>
    </row>
    <row r="204" spans="1:10" x14ac:dyDescent="0.25">
      <c r="A204" s="652" t="s">
        <v>408</v>
      </c>
      <c r="B204" s="652"/>
      <c r="C204" s="652"/>
      <c r="D204" s="652"/>
      <c r="E204" s="652"/>
      <c r="F204" s="652"/>
      <c r="G204" s="652"/>
      <c r="H204" s="652"/>
    </row>
    <row r="205" spans="1:10" x14ac:dyDescent="0.25">
      <c r="A205" s="665" t="s">
        <v>30</v>
      </c>
      <c r="B205" s="665"/>
    </row>
    <row r="206" spans="1:10" x14ac:dyDescent="0.25">
      <c r="A206" s="665" t="s">
        <v>190</v>
      </c>
      <c r="B206" s="665"/>
    </row>
  </sheetData>
  <mergeCells count="83">
    <mergeCell ref="A1:J1"/>
    <mergeCell ref="A3:J3"/>
    <mergeCell ref="A30:B30"/>
    <mergeCell ref="A32:B32"/>
    <mergeCell ref="A22:B22"/>
    <mergeCell ref="A24:B24"/>
    <mergeCell ref="A15:B15"/>
    <mergeCell ref="A17:B17"/>
    <mergeCell ref="B6:J6"/>
    <mergeCell ref="B16:J16"/>
    <mergeCell ref="A53:B53"/>
    <mergeCell ref="A55:B55"/>
    <mergeCell ref="A46:B46"/>
    <mergeCell ref="A50:B50"/>
    <mergeCell ref="A34:B34"/>
    <mergeCell ref="A36:B36"/>
    <mergeCell ref="B35:J35"/>
    <mergeCell ref="B54:J54"/>
    <mergeCell ref="A197:B197"/>
    <mergeCell ref="A180:B180"/>
    <mergeCell ref="A175:B175"/>
    <mergeCell ref="A178:B178"/>
    <mergeCell ref="A169:B169"/>
    <mergeCell ref="A171:B171"/>
    <mergeCell ref="A173:B173"/>
    <mergeCell ref="B181:J181"/>
    <mergeCell ref="B172:J172"/>
    <mergeCell ref="A195:B195"/>
    <mergeCell ref="A188:B188"/>
    <mergeCell ref="A184:B184"/>
    <mergeCell ref="A186:B186"/>
    <mergeCell ref="A193:B193"/>
    <mergeCell ref="A190:B190"/>
    <mergeCell ref="A205:B205"/>
    <mergeCell ref="A206:B206"/>
    <mergeCell ref="B198:J198"/>
    <mergeCell ref="A199:B199"/>
    <mergeCell ref="A202:B202"/>
    <mergeCell ref="A203:B203"/>
    <mergeCell ref="A204:H204"/>
    <mergeCell ref="B68:J68"/>
    <mergeCell ref="A9:B9"/>
    <mergeCell ref="A7:B7"/>
    <mergeCell ref="A165:B165"/>
    <mergeCell ref="A157:B157"/>
    <mergeCell ref="A150:B150"/>
    <mergeCell ref="A152:B152"/>
    <mergeCell ref="A155:B155"/>
    <mergeCell ref="A144:B144"/>
    <mergeCell ref="A148:B148"/>
    <mergeCell ref="A139:B139"/>
    <mergeCell ref="A141:B141"/>
    <mergeCell ref="A132:B132"/>
    <mergeCell ref="A134:B134"/>
    <mergeCell ref="B140:J140"/>
    <mergeCell ref="B151:J151"/>
    <mergeCell ref="B112:J112"/>
    <mergeCell ref="A91:B91"/>
    <mergeCell ref="A137:B137"/>
    <mergeCell ref="A126:B126"/>
    <mergeCell ref="A128:B128"/>
    <mergeCell ref="A130:B130"/>
    <mergeCell ref="A122:B122"/>
    <mergeCell ref="A124:B124"/>
    <mergeCell ref="B127:J127"/>
    <mergeCell ref="B133:J133"/>
    <mergeCell ref="A103:B103"/>
    <mergeCell ref="A65:B65"/>
    <mergeCell ref="A67:B67"/>
    <mergeCell ref="A69:B69"/>
    <mergeCell ref="A62:B62"/>
    <mergeCell ref="A182:B182"/>
    <mergeCell ref="A83:B83"/>
    <mergeCell ref="A76:B76"/>
    <mergeCell ref="A81:B81"/>
    <mergeCell ref="A72:B72"/>
    <mergeCell ref="A74:B74"/>
    <mergeCell ref="A111:B111"/>
    <mergeCell ref="A113:B113"/>
    <mergeCell ref="A105:B105"/>
    <mergeCell ref="A98:B98"/>
    <mergeCell ref="A89:B89"/>
    <mergeCell ref="B90:J90"/>
  </mergeCells>
  <pageMargins left="0.25" right="0.25" top="0.25" bottom="0.25" header="0" footer="0"/>
  <pageSetup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K13" sqref="K13"/>
    </sheetView>
  </sheetViews>
  <sheetFormatPr defaultColWidth="8.85546875" defaultRowHeight="33" customHeight="1" x14ac:dyDescent="0.2"/>
  <cols>
    <col min="1" max="1" width="3.85546875" style="57" customWidth="1"/>
    <col min="2" max="2" width="17.28515625" style="57" customWidth="1"/>
    <col min="3" max="3" width="7.28515625" style="57" customWidth="1"/>
    <col min="4" max="4" width="8.42578125" style="57" customWidth="1"/>
    <col min="5" max="5" width="8.7109375" style="57" customWidth="1"/>
    <col min="6" max="6" width="11.28515625" style="57" customWidth="1"/>
    <col min="7" max="7" width="10.140625" style="57" customWidth="1"/>
    <col min="8" max="8" width="7.85546875" style="57" customWidth="1"/>
    <col min="9" max="9" width="8.85546875" style="57" customWidth="1"/>
    <col min="10" max="10" width="9.85546875" style="57" customWidth="1"/>
    <col min="11" max="11" width="8.140625" style="57" customWidth="1"/>
    <col min="12" max="12" width="8.85546875" style="57" customWidth="1"/>
    <col min="13" max="13" width="10.85546875" style="57" customWidth="1"/>
    <col min="14" max="14" width="11.42578125" style="57" customWidth="1"/>
    <col min="15" max="256" width="8.85546875" style="57"/>
    <col min="257" max="257" width="3.85546875" style="57" customWidth="1"/>
    <col min="258" max="258" width="20" style="57" customWidth="1"/>
    <col min="259" max="259" width="7.28515625" style="57" customWidth="1"/>
    <col min="260" max="260" width="8.42578125" style="57" customWidth="1"/>
    <col min="261" max="261" width="8.7109375" style="57" customWidth="1"/>
    <col min="262" max="262" width="11.28515625" style="57" customWidth="1"/>
    <col min="263" max="263" width="10.140625" style="57" customWidth="1"/>
    <col min="264" max="264" width="7.85546875" style="57" customWidth="1"/>
    <col min="265" max="265" width="8.85546875" style="57" customWidth="1"/>
    <col min="266" max="266" width="9.85546875" style="57" customWidth="1"/>
    <col min="267" max="267" width="8.140625" style="57" customWidth="1"/>
    <col min="268" max="268" width="8.85546875" style="57" customWidth="1"/>
    <col min="269" max="269" width="10.85546875" style="57" customWidth="1"/>
    <col min="270" max="270" width="11.42578125" style="57" customWidth="1"/>
    <col min="271" max="512" width="8.85546875" style="57"/>
    <col min="513" max="513" width="3.85546875" style="57" customWidth="1"/>
    <col min="514" max="514" width="20" style="57" customWidth="1"/>
    <col min="515" max="515" width="7.28515625" style="57" customWidth="1"/>
    <col min="516" max="516" width="8.42578125" style="57" customWidth="1"/>
    <col min="517" max="517" width="8.7109375" style="57" customWidth="1"/>
    <col min="518" max="518" width="11.28515625" style="57" customWidth="1"/>
    <col min="519" max="519" width="10.140625" style="57" customWidth="1"/>
    <col min="520" max="520" width="7.85546875" style="57" customWidth="1"/>
    <col min="521" max="521" width="8.85546875" style="57" customWidth="1"/>
    <col min="522" max="522" width="9.85546875" style="57" customWidth="1"/>
    <col min="523" max="523" width="8.140625" style="57" customWidth="1"/>
    <col min="524" max="524" width="8.85546875" style="57" customWidth="1"/>
    <col min="525" max="525" width="10.85546875" style="57" customWidth="1"/>
    <col min="526" max="526" width="11.42578125" style="57" customWidth="1"/>
    <col min="527" max="768" width="8.85546875" style="57"/>
    <col min="769" max="769" width="3.85546875" style="57" customWidth="1"/>
    <col min="770" max="770" width="20" style="57" customWidth="1"/>
    <col min="771" max="771" width="7.28515625" style="57" customWidth="1"/>
    <col min="772" max="772" width="8.42578125" style="57" customWidth="1"/>
    <col min="773" max="773" width="8.7109375" style="57" customWidth="1"/>
    <col min="774" max="774" width="11.28515625" style="57" customWidth="1"/>
    <col min="775" max="775" width="10.140625" style="57" customWidth="1"/>
    <col min="776" max="776" width="7.85546875" style="57" customWidth="1"/>
    <col min="777" max="777" width="8.85546875" style="57" customWidth="1"/>
    <col min="778" max="778" width="9.85546875" style="57" customWidth="1"/>
    <col min="779" max="779" width="8.140625" style="57" customWidth="1"/>
    <col min="780" max="780" width="8.85546875" style="57" customWidth="1"/>
    <col min="781" max="781" width="10.85546875" style="57" customWidth="1"/>
    <col min="782" max="782" width="11.42578125" style="57" customWidth="1"/>
    <col min="783" max="1024" width="8.85546875" style="57"/>
    <col min="1025" max="1025" width="3.85546875" style="57" customWidth="1"/>
    <col min="1026" max="1026" width="20" style="57" customWidth="1"/>
    <col min="1027" max="1027" width="7.28515625" style="57" customWidth="1"/>
    <col min="1028" max="1028" width="8.42578125" style="57" customWidth="1"/>
    <col min="1029" max="1029" width="8.7109375" style="57" customWidth="1"/>
    <col min="1030" max="1030" width="11.28515625" style="57" customWidth="1"/>
    <col min="1031" max="1031" width="10.140625" style="57" customWidth="1"/>
    <col min="1032" max="1032" width="7.85546875" style="57" customWidth="1"/>
    <col min="1033" max="1033" width="8.85546875" style="57" customWidth="1"/>
    <col min="1034" max="1034" width="9.85546875" style="57" customWidth="1"/>
    <col min="1035" max="1035" width="8.140625" style="57" customWidth="1"/>
    <col min="1036" max="1036" width="8.85546875" style="57" customWidth="1"/>
    <col min="1037" max="1037" width="10.85546875" style="57" customWidth="1"/>
    <col min="1038" max="1038" width="11.42578125" style="57" customWidth="1"/>
    <col min="1039" max="1280" width="8.85546875" style="57"/>
    <col min="1281" max="1281" width="3.85546875" style="57" customWidth="1"/>
    <col min="1282" max="1282" width="20" style="57" customWidth="1"/>
    <col min="1283" max="1283" width="7.28515625" style="57" customWidth="1"/>
    <col min="1284" max="1284" width="8.42578125" style="57" customWidth="1"/>
    <col min="1285" max="1285" width="8.7109375" style="57" customWidth="1"/>
    <col min="1286" max="1286" width="11.28515625" style="57" customWidth="1"/>
    <col min="1287" max="1287" width="10.140625" style="57" customWidth="1"/>
    <col min="1288" max="1288" width="7.85546875" style="57" customWidth="1"/>
    <col min="1289" max="1289" width="8.85546875" style="57" customWidth="1"/>
    <col min="1290" max="1290" width="9.85546875" style="57" customWidth="1"/>
    <col min="1291" max="1291" width="8.140625" style="57" customWidth="1"/>
    <col min="1292" max="1292" width="8.85546875" style="57" customWidth="1"/>
    <col min="1293" max="1293" width="10.85546875" style="57" customWidth="1"/>
    <col min="1294" max="1294" width="11.42578125" style="57" customWidth="1"/>
    <col min="1295" max="1536" width="8.85546875" style="57"/>
    <col min="1537" max="1537" width="3.85546875" style="57" customWidth="1"/>
    <col min="1538" max="1538" width="20" style="57" customWidth="1"/>
    <col min="1539" max="1539" width="7.28515625" style="57" customWidth="1"/>
    <col min="1540" max="1540" width="8.42578125" style="57" customWidth="1"/>
    <col min="1541" max="1541" width="8.7109375" style="57" customWidth="1"/>
    <col min="1542" max="1542" width="11.28515625" style="57" customWidth="1"/>
    <col min="1543" max="1543" width="10.140625" style="57" customWidth="1"/>
    <col min="1544" max="1544" width="7.85546875" style="57" customWidth="1"/>
    <col min="1545" max="1545" width="8.85546875" style="57" customWidth="1"/>
    <col min="1546" max="1546" width="9.85546875" style="57" customWidth="1"/>
    <col min="1547" max="1547" width="8.140625" style="57" customWidth="1"/>
    <col min="1548" max="1548" width="8.85546875" style="57" customWidth="1"/>
    <col min="1549" max="1549" width="10.85546875" style="57" customWidth="1"/>
    <col min="1550" max="1550" width="11.42578125" style="57" customWidth="1"/>
    <col min="1551" max="1792" width="8.85546875" style="57"/>
    <col min="1793" max="1793" width="3.85546875" style="57" customWidth="1"/>
    <col min="1794" max="1794" width="20" style="57" customWidth="1"/>
    <col min="1795" max="1795" width="7.28515625" style="57" customWidth="1"/>
    <col min="1796" max="1796" width="8.42578125" style="57" customWidth="1"/>
    <col min="1797" max="1797" width="8.7109375" style="57" customWidth="1"/>
    <col min="1798" max="1798" width="11.28515625" style="57" customWidth="1"/>
    <col min="1799" max="1799" width="10.140625" style="57" customWidth="1"/>
    <col min="1800" max="1800" width="7.85546875" style="57" customWidth="1"/>
    <col min="1801" max="1801" width="8.85546875" style="57" customWidth="1"/>
    <col min="1802" max="1802" width="9.85546875" style="57" customWidth="1"/>
    <col min="1803" max="1803" width="8.140625" style="57" customWidth="1"/>
    <col min="1804" max="1804" width="8.85546875" style="57" customWidth="1"/>
    <col min="1805" max="1805" width="10.85546875" style="57" customWidth="1"/>
    <col min="1806" max="1806" width="11.42578125" style="57" customWidth="1"/>
    <col min="1807" max="2048" width="8.85546875" style="57"/>
    <col min="2049" max="2049" width="3.85546875" style="57" customWidth="1"/>
    <col min="2050" max="2050" width="20" style="57" customWidth="1"/>
    <col min="2051" max="2051" width="7.28515625" style="57" customWidth="1"/>
    <col min="2052" max="2052" width="8.42578125" style="57" customWidth="1"/>
    <col min="2053" max="2053" width="8.7109375" style="57" customWidth="1"/>
    <col min="2054" max="2054" width="11.28515625" style="57" customWidth="1"/>
    <col min="2055" max="2055" width="10.140625" style="57" customWidth="1"/>
    <col min="2056" max="2056" width="7.85546875" style="57" customWidth="1"/>
    <col min="2057" max="2057" width="8.85546875" style="57" customWidth="1"/>
    <col min="2058" max="2058" width="9.85546875" style="57" customWidth="1"/>
    <col min="2059" max="2059" width="8.140625" style="57" customWidth="1"/>
    <col min="2060" max="2060" width="8.85546875" style="57" customWidth="1"/>
    <col min="2061" max="2061" width="10.85546875" style="57" customWidth="1"/>
    <col min="2062" max="2062" width="11.42578125" style="57" customWidth="1"/>
    <col min="2063" max="2304" width="8.85546875" style="57"/>
    <col min="2305" max="2305" width="3.85546875" style="57" customWidth="1"/>
    <col min="2306" max="2306" width="20" style="57" customWidth="1"/>
    <col min="2307" max="2307" width="7.28515625" style="57" customWidth="1"/>
    <col min="2308" max="2308" width="8.42578125" style="57" customWidth="1"/>
    <col min="2309" max="2309" width="8.7109375" style="57" customWidth="1"/>
    <col min="2310" max="2310" width="11.28515625" style="57" customWidth="1"/>
    <col min="2311" max="2311" width="10.140625" style="57" customWidth="1"/>
    <col min="2312" max="2312" width="7.85546875" style="57" customWidth="1"/>
    <col min="2313" max="2313" width="8.85546875" style="57" customWidth="1"/>
    <col min="2314" max="2314" width="9.85546875" style="57" customWidth="1"/>
    <col min="2315" max="2315" width="8.140625" style="57" customWidth="1"/>
    <col min="2316" max="2316" width="8.85546875" style="57" customWidth="1"/>
    <col min="2317" max="2317" width="10.85546875" style="57" customWidth="1"/>
    <col min="2318" max="2318" width="11.42578125" style="57" customWidth="1"/>
    <col min="2319" max="2560" width="8.85546875" style="57"/>
    <col min="2561" max="2561" width="3.85546875" style="57" customWidth="1"/>
    <col min="2562" max="2562" width="20" style="57" customWidth="1"/>
    <col min="2563" max="2563" width="7.28515625" style="57" customWidth="1"/>
    <col min="2564" max="2564" width="8.42578125" style="57" customWidth="1"/>
    <col min="2565" max="2565" width="8.7109375" style="57" customWidth="1"/>
    <col min="2566" max="2566" width="11.28515625" style="57" customWidth="1"/>
    <col min="2567" max="2567" width="10.140625" style="57" customWidth="1"/>
    <col min="2568" max="2568" width="7.85546875" style="57" customWidth="1"/>
    <col min="2569" max="2569" width="8.85546875" style="57" customWidth="1"/>
    <col min="2570" max="2570" width="9.85546875" style="57" customWidth="1"/>
    <col min="2571" max="2571" width="8.140625" style="57" customWidth="1"/>
    <col min="2572" max="2572" width="8.85546875" style="57" customWidth="1"/>
    <col min="2573" max="2573" width="10.85546875" style="57" customWidth="1"/>
    <col min="2574" max="2574" width="11.42578125" style="57" customWidth="1"/>
    <col min="2575" max="2816" width="8.85546875" style="57"/>
    <col min="2817" max="2817" width="3.85546875" style="57" customWidth="1"/>
    <col min="2818" max="2818" width="20" style="57" customWidth="1"/>
    <col min="2819" max="2819" width="7.28515625" style="57" customWidth="1"/>
    <col min="2820" max="2820" width="8.42578125" style="57" customWidth="1"/>
    <col min="2821" max="2821" width="8.7109375" style="57" customWidth="1"/>
    <col min="2822" max="2822" width="11.28515625" style="57" customWidth="1"/>
    <col min="2823" max="2823" width="10.140625" style="57" customWidth="1"/>
    <col min="2824" max="2824" width="7.85546875" style="57" customWidth="1"/>
    <col min="2825" max="2825" width="8.85546875" style="57" customWidth="1"/>
    <col min="2826" max="2826" width="9.85546875" style="57" customWidth="1"/>
    <col min="2827" max="2827" width="8.140625" style="57" customWidth="1"/>
    <col min="2828" max="2828" width="8.85546875" style="57" customWidth="1"/>
    <col min="2829" max="2829" width="10.85546875" style="57" customWidth="1"/>
    <col min="2830" max="2830" width="11.42578125" style="57" customWidth="1"/>
    <col min="2831" max="3072" width="8.85546875" style="57"/>
    <col min="3073" max="3073" width="3.85546875" style="57" customWidth="1"/>
    <col min="3074" max="3074" width="20" style="57" customWidth="1"/>
    <col min="3075" max="3075" width="7.28515625" style="57" customWidth="1"/>
    <col min="3076" max="3076" width="8.42578125" style="57" customWidth="1"/>
    <col min="3077" max="3077" width="8.7109375" style="57" customWidth="1"/>
    <col min="3078" max="3078" width="11.28515625" style="57" customWidth="1"/>
    <col min="3079" max="3079" width="10.140625" style="57" customWidth="1"/>
    <col min="3080" max="3080" width="7.85546875" style="57" customWidth="1"/>
    <col min="3081" max="3081" width="8.85546875" style="57" customWidth="1"/>
    <col min="3082" max="3082" width="9.85546875" style="57" customWidth="1"/>
    <col min="3083" max="3083" width="8.140625" style="57" customWidth="1"/>
    <col min="3084" max="3084" width="8.85546875" style="57" customWidth="1"/>
    <col min="3085" max="3085" width="10.85546875" style="57" customWidth="1"/>
    <col min="3086" max="3086" width="11.42578125" style="57" customWidth="1"/>
    <col min="3087" max="3328" width="8.85546875" style="57"/>
    <col min="3329" max="3329" width="3.85546875" style="57" customWidth="1"/>
    <col min="3330" max="3330" width="20" style="57" customWidth="1"/>
    <col min="3331" max="3331" width="7.28515625" style="57" customWidth="1"/>
    <col min="3332" max="3332" width="8.42578125" style="57" customWidth="1"/>
    <col min="3333" max="3333" width="8.7109375" style="57" customWidth="1"/>
    <col min="3334" max="3334" width="11.28515625" style="57" customWidth="1"/>
    <col min="3335" max="3335" width="10.140625" style="57" customWidth="1"/>
    <col min="3336" max="3336" width="7.85546875" style="57" customWidth="1"/>
    <col min="3337" max="3337" width="8.85546875" style="57" customWidth="1"/>
    <col min="3338" max="3338" width="9.85546875" style="57" customWidth="1"/>
    <col min="3339" max="3339" width="8.140625" style="57" customWidth="1"/>
    <col min="3340" max="3340" width="8.85546875" style="57" customWidth="1"/>
    <col min="3341" max="3341" width="10.85546875" style="57" customWidth="1"/>
    <col min="3342" max="3342" width="11.42578125" style="57" customWidth="1"/>
    <col min="3343" max="3584" width="8.85546875" style="57"/>
    <col min="3585" max="3585" width="3.85546875" style="57" customWidth="1"/>
    <col min="3586" max="3586" width="20" style="57" customWidth="1"/>
    <col min="3587" max="3587" width="7.28515625" style="57" customWidth="1"/>
    <col min="3588" max="3588" width="8.42578125" style="57" customWidth="1"/>
    <col min="3589" max="3589" width="8.7109375" style="57" customWidth="1"/>
    <col min="3590" max="3590" width="11.28515625" style="57" customWidth="1"/>
    <col min="3591" max="3591" width="10.140625" style="57" customWidth="1"/>
    <col min="3592" max="3592" width="7.85546875" style="57" customWidth="1"/>
    <col min="3593" max="3593" width="8.85546875" style="57" customWidth="1"/>
    <col min="3594" max="3594" width="9.85546875" style="57" customWidth="1"/>
    <col min="3595" max="3595" width="8.140625" style="57" customWidth="1"/>
    <col min="3596" max="3596" width="8.85546875" style="57" customWidth="1"/>
    <col min="3597" max="3597" width="10.85546875" style="57" customWidth="1"/>
    <col min="3598" max="3598" width="11.42578125" style="57" customWidth="1"/>
    <col min="3599" max="3840" width="8.85546875" style="57"/>
    <col min="3841" max="3841" width="3.85546875" style="57" customWidth="1"/>
    <col min="3842" max="3842" width="20" style="57" customWidth="1"/>
    <col min="3843" max="3843" width="7.28515625" style="57" customWidth="1"/>
    <col min="3844" max="3844" width="8.42578125" style="57" customWidth="1"/>
    <col min="3845" max="3845" width="8.7109375" style="57" customWidth="1"/>
    <col min="3846" max="3846" width="11.28515625" style="57" customWidth="1"/>
    <col min="3847" max="3847" width="10.140625" style="57" customWidth="1"/>
    <col min="3848" max="3848" width="7.85546875" style="57" customWidth="1"/>
    <col min="3849" max="3849" width="8.85546875" style="57" customWidth="1"/>
    <col min="3850" max="3850" width="9.85546875" style="57" customWidth="1"/>
    <col min="3851" max="3851" width="8.140625" style="57" customWidth="1"/>
    <col min="3852" max="3852" width="8.85546875" style="57" customWidth="1"/>
    <col min="3853" max="3853" width="10.85546875" style="57" customWidth="1"/>
    <col min="3854" max="3854" width="11.42578125" style="57" customWidth="1"/>
    <col min="3855" max="4096" width="8.85546875" style="57"/>
    <col min="4097" max="4097" width="3.85546875" style="57" customWidth="1"/>
    <col min="4098" max="4098" width="20" style="57" customWidth="1"/>
    <col min="4099" max="4099" width="7.28515625" style="57" customWidth="1"/>
    <col min="4100" max="4100" width="8.42578125" style="57" customWidth="1"/>
    <col min="4101" max="4101" width="8.7109375" style="57" customWidth="1"/>
    <col min="4102" max="4102" width="11.28515625" style="57" customWidth="1"/>
    <col min="4103" max="4103" width="10.140625" style="57" customWidth="1"/>
    <col min="4104" max="4104" width="7.85546875" style="57" customWidth="1"/>
    <col min="4105" max="4105" width="8.85546875" style="57" customWidth="1"/>
    <col min="4106" max="4106" width="9.85546875" style="57" customWidth="1"/>
    <col min="4107" max="4107" width="8.140625" style="57" customWidth="1"/>
    <col min="4108" max="4108" width="8.85546875" style="57" customWidth="1"/>
    <col min="4109" max="4109" width="10.85546875" style="57" customWidth="1"/>
    <col min="4110" max="4110" width="11.42578125" style="57" customWidth="1"/>
    <col min="4111" max="4352" width="8.85546875" style="57"/>
    <col min="4353" max="4353" width="3.85546875" style="57" customWidth="1"/>
    <col min="4354" max="4354" width="20" style="57" customWidth="1"/>
    <col min="4355" max="4355" width="7.28515625" style="57" customWidth="1"/>
    <col min="4356" max="4356" width="8.42578125" style="57" customWidth="1"/>
    <col min="4357" max="4357" width="8.7109375" style="57" customWidth="1"/>
    <col min="4358" max="4358" width="11.28515625" style="57" customWidth="1"/>
    <col min="4359" max="4359" width="10.140625" style="57" customWidth="1"/>
    <col min="4360" max="4360" width="7.85546875" style="57" customWidth="1"/>
    <col min="4361" max="4361" width="8.85546875" style="57" customWidth="1"/>
    <col min="4362" max="4362" width="9.85546875" style="57" customWidth="1"/>
    <col min="4363" max="4363" width="8.140625" style="57" customWidth="1"/>
    <col min="4364" max="4364" width="8.85546875" style="57" customWidth="1"/>
    <col min="4365" max="4365" width="10.85546875" style="57" customWidth="1"/>
    <col min="4366" max="4366" width="11.42578125" style="57" customWidth="1"/>
    <col min="4367" max="4608" width="8.85546875" style="57"/>
    <col min="4609" max="4609" width="3.85546875" style="57" customWidth="1"/>
    <col min="4610" max="4610" width="20" style="57" customWidth="1"/>
    <col min="4611" max="4611" width="7.28515625" style="57" customWidth="1"/>
    <col min="4612" max="4612" width="8.42578125" style="57" customWidth="1"/>
    <col min="4613" max="4613" width="8.7109375" style="57" customWidth="1"/>
    <col min="4614" max="4614" width="11.28515625" style="57" customWidth="1"/>
    <col min="4615" max="4615" width="10.140625" style="57" customWidth="1"/>
    <col min="4616" max="4616" width="7.85546875" style="57" customWidth="1"/>
    <col min="4617" max="4617" width="8.85546875" style="57" customWidth="1"/>
    <col min="4618" max="4618" width="9.85546875" style="57" customWidth="1"/>
    <col min="4619" max="4619" width="8.140625" style="57" customWidth="1"/>
    <col min="4620" max="4620" width="8.85546875" style="57" customWidth="1"/>
    <col min="4621" max="4621" width="10.85546875" style="57" customWidth="1"/>
    <col min="4622" max="4622" width="11.42578125" style="57" customWidth="1"/>
    <col min="4623" max="4864" width="8.85546875" style="57"/>
    <col min="4865" max="4865" width="3.85546875" style="57" customWidth="1"/>
    <col min="4866" max="4866" width="20" style="57" customWidth="1"/>
    <col min="4867" max="4867" width="7.28515625" style="57" customWidth="1"/>
    <col min="4868" max="4868" width="8.42578125" style="57" customWidth="1"/>
    <col min="4869" max="4869" width="8.7109375" style="57" customWidth="1"/>
    <col min="4870" max="4870" width="11.28515625" style="57" customWidth="1"/>
    <col min="4871" max="4871" width="10.140625" style="57" customWidth="1"/>
    <col min="4872" max="4872" width="7.85546875" style="57" customWidth="1"/>
    <col min="4873" max="4873" width="8.85546875" style="57" customWidth="1"/>
    <col min="4874" max="4874" width="9.85546875" style="57" customWidth="1"/>
    <col min="4875" max="4875" width="8.140625" style="57" customWidth="1"/>
    <col min="4876" max="4876" width="8.85546875" style="57" customWidth="1"/>
    <col min="4877" max="4877" width="10.85546875" style="57" customWidth="1"/>
    <col min="4878" max="4878" width="11.42578125" style="57" customWidth="1"/>
    <col min="4879" max="5120" width="8.85546875" style="57"/>
    <col min="5121" max="5121" width="3.85546875" style="57" customWidth="1"/>
    <col min="5122" max="5122" width="20" style="57" customWidth="1"/>
    <col min="5123" max="5123" width="7.28515625" style="57" customWidth="1"/>
    <col min="5124" max="5124" width="8.42578125" style="57" customWidth="1"/>
    <col min="5125" max="5125" width="8.7109375" style="57" customWidth="1"/>
    <col min="5126" max="5126" width="11.28515625" style="57" customWidth="1"/>
    <col min="5127" max="5127" width="10.140625" style="57" customWidth="1"/>
    <col min="5128" max="5128" width="7.85546875" style="57" customWidth="1"/>
    <col min="5129" max="5129" width="8.85546875" style="57" customWidth="1"/>
    <col min="5130" max="5130" width="9.85546875" style="57" customWidth="1"/>
    <col min="5131" max="5131" width="8.140625" style="57" customWidth="1"/>
    <col min="5132" max="5132" width="8.85546875" style="57" customWidth="1"/>
    <col min="5133" max="5133" width="10.85546875" style="57" customWidth="1"/>
    <col min="5134" max="5134" width="11.42578125" style="57" customWidth="1"/>
    <col min="5135" max="5376" width="8.85546875" style="57"/>
    <col min="5377" max="5377" width="3.85546875" style="57" customWidth="1"/>
    <col min="5378" max="5378" width="20" style="57" customWidth="1"/>
    <col min="5379" max="5379" width="7.28515625" style="57" customWidth="1"/>
    <col min="5380" max="5380" width="8.42578125" style="57" customWidth="1"/>
    <col min="5381" max="5381" width="8.7109375" style="57" customWidth="1"/>
    <col min="5382" max="5382" width="11.28515625" style="57" customWidth="1"/>
    <col min="5383" max="5383" width="10.140625" style="57" customWidth="1"/>
    <col min="5384" max="5384" width="7.85546875" style="57" customWidth="1"/>
    <col min="5385" max="5385" width="8.85546875" style="57" customWidth="1"/>
    <col min="5386" max="5386" width="9.85546875" style="57" customWidth="1"/>
    <col min="5387" max="5387" width="8.140625" style="57" customWidth="1"/>
    <col min="5388" max="5388" width="8.85546875" style="57" customWidth="1"/>
    <col min="5389" max="5389" width="10.85546875" style="57" customWidth="1"/>
    <col min="5390" max="5390" width="11.42578125" style="57" customWidth="1"/>
    <col min="5391" max="5632" width="8.85546875" style="57"/>
    <col min="5633" max="5633" width="3.85546875" style="57" customWidth="1"/>
    <col min="5634" max="5634" width="20" style="57" customWidth="1"/>
    <col min="5635" max="5635" width="7.28515625" style="57" customWidth="1"/>
    <col min="5636" max="5636" width="8.42578125" style="57" customWidth="1"/>
    <col min="5637" max="5637" width="8.7109375" style="57" customWidth="1"/>
    <col min="5638" max="5638" width="11.28515625" style="57" customWidth="1"/>
    <col min="5639" max="5639" width="10.140625" style="57" customWidth="1"/>
    <col min="5640" max="5640" width="7.85546875" style="57" customWidth="1"/>
    <col min="5641" max="5641" width="8.85546875" style="57" customWidth="1"/>
    <col min="5642" max="5642" width="9.85546875" style="57" customWidth="1"/>
    <col min="5643" max="5643" width="8.140625" style="57" customWidth="1"/>
    <col min="5644" max="5644" width="8.85546875" style="57" customWidth="1"/>
    <col min="5645" max="5645" width="10.85546875" style="57" customWidth="1"/>
    <col min="5646" max="5646" width="11.42578125" style="57" customWidth="1"/>
    <col min="5647" max="5888" width="8.85546875" style="57"/>
    <col min="5889" max="5889" width="3.85546875" style="57" customWidth="1"/>
    <col min="5890" max="5890" width="20" style="57" customWidth="1"/>
    <col min="5891" max="5891" width="7.28515625" style="57" customWidth="1"/>
    <col min="5892" max="5892" width="8.42578125" style="57" customWidth="1"/>
    <col min="5893" max="5893" width="8.7109375" style="57" customWidth="1"/>
    <col min="5894" max="5894" width="11.28515625" style="57" customWidth="1"/>
    <col min="5895" max="5895" width="10.140625" style="57" customWidth="1"/>
    <col min="5896" max="5896" width="7.85546875" style="57" customWidth="1"/>
    <col min="5897" max="5897" width="8.85546875" style="57" customWidth="1"/>
    <col min="5898" max="5898" width="9.85546875" style="57" customWidth="1"/>
    <col min="5899" max="5899" width="8.140625" style="57" customWidth="1"/>
    <col min="5900" max="5900" width="8.85546875" style="57" customWidth="1"/>
    <col min="5901" max="5901" width="10.85546875" style="57" customWidth="1"/>
    <col min="5902" max="5902" width="11.42578125" style="57" customWidth="1"/>
    <col min="5903" max="6144" width="8.85546875" style="57"/>
    <col min="6145" max="6145" width="3.85546875" style="57" customWidth="1"/>
    <col min="6146" max="6146" width="20" style="57" customWidth="1"/>
    <col min="6147" max="6147" width="7.28515625" style="57" customWidth="1"/>
    <col min="6148" max="6148" width="8.42578125" style="57" customWidth="1"/>
    <col min="6149" max="6149" width="8.7109375" style="57" customWidth="1"/>
    <col min="6150" max="6150" width="11.28515625" style="57" customWidth="1"/>
    <col min="6151" max="6151" width="10.140625" style="57" customWidth="1"/>
    <col min="6152" max="6152" width="7.85546875" style="57" customWidth="1"/>
    <col min="6153" max="6153" width="8.85546875" style="57" customWidth="1"/>
    <col min="6154" max="6154" width="9.85546875" style="57" customWidth="1"/>
    <col min="6155" max="6155" width="8.140625" style="57" customWidth="1"/>
    <col min="6156" max="6156" width="8.85546875" style="57" customWidth="1"/>
    <col min="6157" max="6157" width="10.85546875" style="57" customWidth="1"/>
    <col min="6158" max="6158" width="11.42578125" style="57" customWidth="1"/>
    <col min="6159" max="6400" width="8.85546875" style="57"/>
    <col min="6401" max="6401" width="3.85546875" style="57" customWidth="1"/>
    <col min="6402" max="6402" width="20" style="57" customWidth="1"/>
    <col min="6403" max="6403" width="7.28515625" style="57" customWidth="1"/>
    <col min="6404" max="6404" width="8.42578125" style="57" customWidth="1"/>
    <col min="6405" max="6405" width="8.7109375" style="57" customWidth="1"/>
    <col min="6406" max="6406" width="11.28515625" style="57" customWidth="1"/>
    <col min="6407" max="6407" width="10.140625" style="57" customWidth="1"/>
    <col min="6408" max="6408" width="7.85546875" style="57" customWidth="1"/>
    <col min="6409" max="6409" width="8.85546875" style="57" customWidth="1"/>
    <col min="6410" max="6410" width="9.85546875" style="57" customWidth="1"/>
    <col min="6411" max="6411" width="8.140625" style="57" customWidth="1"/>
    <col min="6412" max="6412" width="8.85546875" style="57" customWidth="1"/>
    <col min="6413" max="6413" width="10.85546875" style="57" customWidth="1"/>
    <col min="6414" max="6414" width="11.42578125" style="57" customWidth="1"/>
    <col min="6415" max="6656" width="8.85546875" style="57"/>
    <col min="6657" max="6657" width="3.85546875" style="57" customWidth="1"/>
    <col min="6658" max="6658" width="20" style="57" customWidth="1"/>
    <col min="6659" max="6659" width="7.28515625" style="57" customWidth="1"/>
    <col min="6660" max="6660" width="8.42578125" style="57" customWidth="1"/>
    <col min="6661" max="6661" width="8.7109375" style="57" customWidth="1"/>
    <col min="6662" max="6662" width="11.28515625" style="57" customWidth="1"/>
    <col min="6663" max="6663" width="10.140625" style="57" customWidth="1"/>
    <col min="6664" max="6664" width="7.85546875" style="57" customWidth="1"/>
    <col min="6665" max="6665" width="8.85546875" style="57" customWidth="1"/>
    <col min="6666" max="6666" width="9.85546875" style="57" customWidth="1"/>
    <col min="6667" max="6667" width="8.140625" style="57" customWidth="1"/>
    <col min="6668" max="6668" width="8.85546875" style="57" customWidth="1"/>
    <col min="6669" max="6669" width="10.85546875" style="57" customWidth="1"/>
    <col min="6670" max="6670" width="11.42578125" style="57" customWidth="1"/>
    <col min="6671" max="6912" width="8.85546875" style="57"/>
    <col min="6913" max="6913" width="3.85546875" style="57" customWidth="1"/>
    <col min="6914" max="6914" width="20" style="57" customWidth="1"/>
    <col min="6915" max="6915" width="7.28515625" style="57" customWidth="1"/>
    <col min="6916" max="6916" width="8.42578125" style="57" customWidth="1"/>
    <col min="6917" max="6917" width="8.7109375" style="57" customWidth="1"/>
    <col min="6918" max="6918" width="11.28515625" style="57" customWidth="1"/>
    <col min="6919" max="6919" width="10.140625" style="57" customWidth="1"/>
    <col min="6920" max="6920" width="7.85546875" style="57" customWidth="1"/>
    <col min="6921" max="6921" width="8.85546875" style="57" customWidth="1"/>
    <col min="6922" max="6922" width="9.85546875" style="57" customWidth="1"/>
    <col min="6923" max="6923" width="8.140625" style="57" customWidth="1"/>
    <col min="6924" max="6924" width="8.85546875" style="57" customWidth="1"/>
    <col min="6925" max="6925" width="10.85546875" style="57" customWidth="1"/>
    <col min="6926" max="6926" width="11.42578125" style="57" customWidth="1"/>
    <col min="6927" max="7168" width="8.85546875" style="57"/>
    <col min="7169" max="7169" width="3.85546875" style="57" customWidth="1"/>
    <col min="7170" max="7170" width="20" style="57" customWidth="1"/>
    <col min="7171" max="7171" width="7.28515625" style="57" customWidth="1"/>
    <col min="7172" max="7172" width="8.42578125" style="57" customWidth="1"/>
    <col min="7173" max="7173" width="8.7109375" style="57" customWidth="1"/>
    <col min="7174" max="7174" width="11.28515625" style="57" customWidth="1"/>
    <col min="7175" max="7175" width="10.140625" style="57" customWidth="1"/>
    <col min="7176" max="7176" width="7.85546875" style="57" customWidth="1"/>
    <col min="7177" max="7177" width="8.85546875" style="57" customWidth="1"/>
    <col min="7178" max="7178" width="9.85546875" style="57" customWidth="1"/>
    <col min="7179" max="7179" width="8.140625" style="57" customWidth="1"/>
    <col min="7180" max="7180" width="8.85546875" style="57" customWidth="1"/>
    <col min="7181" max="7181" width="10.85546875" style="57" customWidth="1"/>
    <col min="7182" max="7182" width="11.42578125" style="57" customWidth="1"/>
    <col min="7183" max="7424" width="8.85546875" style="57"/>
    <col min="7425" max="7425" width="3.85546875" style="57" customWidth="1"/>
    <col min="7426" max="7426" width="20" style="57" customWidth="1"/>
    <col min="7427" max="7427" width="7.28515625" style="57" customWidth="1"/>
    <col min="7428" max="7428" width="8.42578125" style="57" customWidth="1"/>
    <col min="7429" max="7429" width="8.7109375" style="57" customWidth="1"/>
    <col min="7430" max="7430" width="11.28515625" style="57" customWidth="1"/>
    <col min="7431" max="7431" width="10.140625" style="57" customWidth="1"/>
    <col min="7432" max="7432" width="7.85546875" style="57" customWidth="1"/>
    <col min="7433" max="7433" width="8.85546875" style="57" customWidth="1"/>
    <col min="7434" max="7434" width="9.85546875" style="57" customWidth="1"/>
    <col min="7435" max="7435" width="8.140625" style="57" customWidth="1"/>
    <col min="7436" max="7436" width="8.85546875" style="57" customWidth="1"/>
    <col min="7437" max="7437" width="10.85546875" style="57" customWidth="1"/>
    <col min="7438" max="7438" width="11.42578125" style="57" customWidth="1"/>
    <col min="7439" max="7680" width="8.85546875" style="57"/>
    <col min="7681" max="7681" width="3.85546875" style="57" customWidth="1"/>
    <col min="7682" max="7682" width="20" style="57" customWidth="1"/>
    <col min="7683" max="7683" width="7.28515625" style="57" customWidth="1"/>
    <col min="7684" max="7684" width="8.42578125" style="57" customWidth="1"/>
    <col min="7685" max="7685" width="8.7109375" style="57" customWidth="1"/>
    <col min="7686" max="7686" width="11.28515625" style="57" customWidth="1"/>
    <col min="7687" max="7687" width="10.140625" style="57" customWidth="1"/>
    <col min="7688" max="7688" width="7.85546875" style="57" customWidth="1"/>
    <col min="7689" max="7689" width="8.85546875" style="57" customWidth="1"/>
    <col min="7690" max="7690" width="9.85546875" style="57" customWidth="1"/>
    <col min="7691" max="7691" width="8.140625" style="57" customWidth="1"/>
    <col min="7692" max="7692" width="8.85546875" style="57" customWidth="1"/>
    <col min="7693" max="7693" width="10.85546875" style="57" customWidth="1"/>
    <col min="7694" max="7694" width="11.42578125" style="57" customWidth="1"/>
    <col min="7695" max="7936" width="8.85546875" style="57"/>
    <col min="7937" max="7937" width="3.85546875" style="57" customWidth="1"/>
    <col min="7938" max="7938" width="20" style="57" customWidth="1"/>
    <col min="7939" max="7939" width="7.28515625" style="57" customWidth="1"/>
    <col min="7940" max="7940" width="8.42578125" style="57" customWidth="1"/>
    <col min="7941" max="7941" width="8.7109375" style="57" customWidth="1"/>
    <col min="7942" max="7942" width="11.28515625" style="57" customWidth="1"/>
    <col min="7943" max="7943" width="10.140625" style="57" customWidth="1"/>
    <col min="7944" max="7944" width="7.85546875" style="57" customWidth="1"/>
    <col min="7945" max="7945" width="8.85546875" style="57" customWidth="1"/>
    <col min="7946" max="7946" width="9.85546875" style="57" customWidth="1"/>
    <col min="7947" max="7947" width="8.140625" style="57" customWidth="1"/>
    <col min="7948" max="7948" width="8.85546875" style="57" customWidth="1"/>
    <col min="7949" max="7949" width="10.85546875" style="57" customWidth="1"/>
    <col min="7950" max="7950" width="11.42578125" style="57" customWidth="1"/>
    <col min="7951" max="8192" width="8.85546875" style="57"/>
    <col min="8193" max="8193" width="3.85546875" style="57" customWidth="1"/>
    <col min="8194" max="8194" width="20" style="57" customWidth="1"/>
    <col min="8195" max="8195" width="7.28515625" style="57" customWidth="1"/>
    <col min="8196" max="8196" width="8.42578125" style="57" customWidth="1"/>
    <col min="8197" max="8197" width="8.7109375" style="57" customWidth="1"/>
    <col min="8198" max="8198" width="11.28515625" style="57" customWidth="1"/>
    <col min="8199" max="8199" width="10.140625" style="57" customWidth="1"/>
    <col min="8200" max="8200" width="7.85546875" style="57" customWidth="1"/>
    <col min="8201" max="8201" width="8.85546875" style="57" customWidth="1"/>
    <col min="8202" max="8202" width="9.85546875" style="57" customWidth="1"/>
    <col min="8203" max="8203" width="8.140625" style="57" customWidth="1"/>
    <col min="8204" max="8204" width="8.85546875" style="57" customWidth="1"/>
    <col min="8205" max="8205" width="10.85546875" style="57" customWidth="1"/>
    <col min="8206" max="8206" width="11.42578125" style="57" customWidth="1"/>
    <col min="8207" max="8448" width="8.85546875" style="57"/>
    <col min="8449" max="8449" width="3.85546875" style="57" customWidth="1"/>
    <col min="8450" max="8450" width="20" style="57" customWidth="1"/>
    <col min="8451" max="8451" width="7.28515625" style="57" customWidth="1"/>
    <col min="8452" max="8452" width="8.42578125" style="57" customWidth="1"/>
    <col min="8453" max="8453" width="8.7109375" style="57" customWidth="1"/>
    <col min="8454" max="8454" width="11.28515625" style="57" customWidth="1"/>
    <col min="8455" max="8455" width="10.140625" style="57" customWidth="1"/>
    <col min="8456" max="8456" width="7.85546875" style="57" customWidth="1"/>
    <col min="8457" max="8457" width="8.85546875" style="57" customWidth="1"/>
    <col min="8458" max="8458" width="9.85546875" style="57" customWidth="1"/>
    <col min="8459" max="8459" width="8.140625" style="57" customWidth="1"/>
    <col min="8460" max="8460" width="8.85546875" style="57" customWidth="1"/>
    <col min="8461" max="8461" width="10.85546875" style="57" customWidth="1"/>
    <col min="8462" max="8462" width="11.42578125" style="57" customWidth="1"/>
    <col min="8463" max="8704" width="8.85546875" style="57"/>
    <col min="8705" max="8705" width="3.85546875" style="57" customWidth="1"/>
    <col min="8706" max="8706" width="20" style="57" customWidth="1"/>
    <col min="8707" max="8707" width="7.28515625" style="57" customWidth="1"/>
    <col min="8708" max="8708" width="8.42578125" style="57" customWidth="1"/>
    <col min="8709" max="8709" width="8.7109375" style="57" customWidth="1"/>
    <col min="8710" max="8710" width="11.28515625" style="57" customWidth="1"/>
    <col min="8711" max="8711" width="10.140625" style="57" customWidth="1"/>
    <col min="8712" max="8712" width="7.85546875" style="57" customWidth="1"/>
    <col min="8713" max="8713" width="8.85546875" style="57" customWidth="1"/>
    <col min="8714" max="8714" width="9.85546875" style="57" customWidth="1"/>
    <col min="8715" max="8715" width="8.140625" style="57" customWidth="1"/>
    <col min="8716" max="8716" width="8.85546875" style="57" customWidth="1"/>
    <col min="8717" max="8717" width="10.85546875" style="57" customWidth="1"/>
    <col min="8718" max="8718" width="11.42578125" style="57" customWidth="1"/>
    <col min="8719" max="8960" width="8.85546875" style="57"/>
    <col min="8961" max="8961" width="3.85546875" style="57" customWidth="1"/>
    <col min="8962" max="8962" width="20" style="57" customWidth="1"/>
    <col min="8963" max="8963" width="7.28515625" style="57" customWidth="1"/>
    <col min="8964" max="8964" width="8.42578125" style="57" customWidth="1"/>
    <col min="8965" max="8965" width="8.7109375" style="57" customWidth="1"/>
    <col min="8966" max="8966" width="11.28515625" style="57" customWidth="1"/>
    <col min="8967" max="8967" width="10.140625" style="57" customWidth="1"/>
    <col min="8968" max="8968" width="7.85546875" style="57" customWidth="1"/>
    <col min="8969" max="8969" width="8.85546875" style="57" customWidth="1"/>
    <col min="8970" max="8970" width="9.85546875" style="57" customWidth="1"/>
    <col min="8971" max="8971" width="8.140625" style="57" customWidth="1"/>
    <col min="8972" max="8972" width="8.85546875" style="57" customWidth="1"/>
    <col min="8973" max="8973" width="10.85546875" style="57" customWidth="1"/>
    <col min="8974" max="8974" width="11.42578125" style="57" customWidth="1"/>
    <col min="8975" max="9216" width="8.85546875" style="57"/>
    <col min="9217" max="9217" width="3.85546875" style="57" customWidth="1"/>
    <col min="9218" max="9218" width="20" style="57" customWidth="1"/>
    <col min="9219" max="9219" width="7.28515625" style="57" customWidth="1"/>
    <col min="9220" max="9220" width="8.42578125" style="57" customWidth="1"/>
    <col min="9221" max="9221" width="8.7109375" style="57" customWidth="1"/>
    <col min="9222" max="9222" width="11.28515625" style="57" customWidth="1"/>
    <col min="9223" max="9223" width="10.140625" style="57" customWidth="1"/>
    <col min="9224" max="9224" width="7.85546875" style="57" customWidth="1"/>
    <col min="9225" max="9225" width="8.85546875" style="57" customWidth="1"/>
    <col min="9226" max="9226" width="9.85546875" style="57" customWidth="1"/>
    <col min="9227" max="9227" width="8.140625" style="57" customWidth="1"/>
    <col min="9228" max="9228" width="8.85546875" style="57" customWidth="1"/>
    <col min="9229" max="9229" width="10.85546875" style="57" customWidth="1"/>
    <col min="9230" max="9230" width="11.42578125" style="57" customWidth="1"/>
    <col min="9231" max="9472" width="8.85546875" style="57"/>
    <col min="9473" max="9473" width="3.85546875" style="57" customWidth="1"/>
    <col min="9474" max="9474" width="20" style="57" customWidth="1"/>
    <col min="9475" max="9475" width="7.28515625" style="57" customWidth="1"/>
    <col min="9476" max="9476" width="8.42578125" style="57" customWidth="1"/>
    <col min="9477" max="9477" width="8.7109375" style="57" customWidth="1"/>
    <col min="9478" max="9478" width="11.28515625" style="57" customWidth="1"/>
    <col min="9479" max="9479" width="10.140625" style="57" customWidth="1"/>
    <col min="9480" max="9480" width="7.85546875" style="57" customWidth="1"/>
    <col min="9481" max="9481" width="8.85546875" style="57" customWidth="1"/>
    <col min="9482" max="9482" width="9.85546875" style="57" customWidth="1"/>
    <col min="9483" max="9483" width="8.140625" style="57" customWidth="1"/>
    <col min="9484" max="9484" width="8.85546875" style="57" customWidth="1"/>
    <col min="9485" max="9485" width="10.85546875" style="57" customWidth="1"/>
    <col min="9486" max="9486" width="11.42578125" style="57" customWidth="1"/>
    <col min="9487" max="9728" width="8.85546875" style="57"/>
    <col min="9729" max="9729" width="3.85546875" style="57" customWidth="1"/>
    <col min="9730" max="9730" width="20" style="57" customWidth="1"/>
    <col min="9731" max="9731" width="7.28515625" style="57" customWidth="1"/>
    <col min="9732" max="9732" width="8.42578125" style="57" customWidth="1"/>
    <col min="9733" max="9733" width="8.7109375" style="57" customWidth="1"/>
    <col min="9734" max="9734" width="11.28515625" style="57" customWidth="1"/>
    <col min="9735" max="9735" width="10.140625" style="57" customWidth="1"/>
    <col min="9736" max="9736" width="7.85546875" style="57" customWidth="1"/>
    <col min="9737" max="9737" width="8.85546875" style="57" customWidth="1"/>
    <col min="9738" max="9738" width="9.85546875" style="57" customWidth="1"/>
    <col min="9739" max="9739" width="8.140625" style="57" customWidth="1"/>
    <col min="9740" max="9740" width="8.85546875" style="57" customWidth="1"/>
    <col min="9741" max="9741" width="10.85546875" style="57" customWidth="1"/>
    <col min="9742" max="9742" width="11.42578125" style="57" customWidth="1"/>
    <col min="9743" max="9984" width="8.85546875" style="57"/>
    <col min="9985" max="9985" width="3.85546875" style="57" customWidth="1"/>
    <col min="9986" max="9986" width="20" style="57" customWidth="1"/>
    <col min="9987" max="9987" width="7.28515625" style="57" customWidth="1"/>
    <col min="9988" max="9988" width="8.42578125" style="57" customWidth="1"/>
    <col min="9989" max="9989" width="8.7109375" style="57" customWidth="1"/>
    <col min="9990" max="9990" width="11.28515625" style="57" customWidth="1"/>
    <col min="9991" max="9991" width="10.140625" style="57" customWidth="1"/>
    <col min="9992" max="9992" width="7.85546875" style="57" customWidth="1"/>
    <col min="9993" max="9993" width="8.85546875" style="57" customWidth="1"/>
    <col min="9994" max="9994" width="9.85546875" style="57" customWidth="1"/>
    <col min="9995" max="9995" width="8.140625" style="57" customWidth="1"/>
    <col min="9996" max="9996" width="8.85546875" style="57" customWidth="1"/>
    <col min="9997" max="9997" width="10.85546875" style="57" customWidth="1"/>
    <col min="9998" max="9998" width="11.42578125" style="57" customWidth="1"/>
    <col min="9999" max="10240" width="8.85546875" style="57"/>
    <col min="10241" max="10241" width="3.85546875" style="57" customWidth="1"/>
    <col min="10242" max="10242" width="20" style="57" customWidth="1"/>
    <col min="10243" max="10243" width="7.28515625" style="57" customWidth="1"/>
    <col min="10244" max="10244" width="8.42578125" style="57" customWidth="1"/>
    <col min="10245" max="10245" width="8.7109375" style="57" customWidth="1"/>
    <col min="10246" max="10246" width="11.28515625" style="57" customWidth="1"/>
    <col min="10247" max="10247" width="10.140625" style="57" customWidth="1"/>
    <col min="10248" max="10248" width="7.85546875" style="57" customWidth="1"/>
    <col min="10249" max="10249" width="8.85546875" style="57" customWidth="1"/>
    <col min="10250" max="10250" width="9.85546875" style="57" customWidth="1"/>
    <col min="10251" max="10251" width="8.140625" style="57" customWidth="1"/>
    <col min="10252" max="10252" width="8.85546875" style="57" customWidth="1"/>
    <col min="10253" max="10253" width="10.85546875" style="57" customWidth="1"/>
    <col min="10254" max="10254" width="11.42578125" style="57" customWidth="1"/>
    <col min="10255" max="10496" width="8.85546875" style="57"/>
    <col min="10497" max="10497" width="3.85546875" style="57" customWidth="1"/>
    <col min="10498" max="10498" width="20" style="57" customWidth="1"/>
    <col min="10499" max="10499" width="7.28515625" style="57" customWidth="1"/>
    <col min="10500" max="10500" width="8.42578125" style="57" customWidth="1"/>
    <col min="10501" max="10501" width="8.7109375" style="57" customWidth="1"/>
    <col min="10502" max="10502" width="11.28515625" style="57" customWidth="1"/>
    <col min="10503" max="10503" width="10.140625" style="57" customWidth="1"/>
    <col min="10504" max="10504" width="7.85546875" style="57" customWidth="1"/>
    <col min="10505" max="10505" width="8.85546875" style="57" customWidth="1"/>
    <col min="10506" max="10506" width="9.85546875" style="57" customWidth="1"/>
    <col min="10507" max="10507" width="8.140625" style="57" customWidth="1"/>
    <col min="10508" max="10508" width="8.85546875" style="57" customWidth="1"/>
    <col min="10509" max="10509" width="10.85546875" style="57" customWidth="1"/>
    <col min="10510" max="10510" width="11.42578125" style="57" customWidth="1"/>
    <col min="10511" max="10752" width="8.85546875" style="57"/>
    <col min="10753" max="10753" width="3.85546875" style="57" customWidth="1"/>
    <col min="10754" max="10754" width="20" style="57" customWidth="1"/>
    <col min="10755" max="10755" width="7.28515625" style="57" customWidth="1"/>
    <col min="10756" max="10756" width="8.42578125" style="57" customWidth="1"/>
    <col min="10757" max="10757" width="8.7109375" style="57" customWidth="1"/>
    <col min="10758" max="10758" width="11.28515625" style="57" customWidth="1"/>
    <col min="10759" max="10759" width="10.140625" style="57" customWidth="1"/>
    <col min="10760" max="10760" width="7.85546875" style="57" customWidth="1"/>
    <col min="10761" max="10761" width="8.85546875" style="57" customWidth="1"/>
    <col min="10762" max="10762" width="9.85546875" style="57" customWidth="1"/>
    <col min="10763" max="10763" width="8.140625" style="57" customWidth="1"/>
    <col min="10764" max="10764" width="8.85546875" style="57" customWidth="1"/>
    <col min="10765" max="10765" width="10.85546875" style="57" customWidth="1"/>
    <col min="10766" max="10766" width="11.42578125" style="57" customWidth="1"/>
    <col min="10767" max="11008" width="8.85546875" style="57"/>
    <col min="11009" max="11009" width="3.85546875" style="57" customWidth="1"/>
    <col min="11010" max="11010" width="20" style="57" customWidth="1"/>
    <col min="11011" max="11011" width="7.28515625" style="57" customWidth="1"/>
    <col min="11012" max="11012" width="8.42578125" style="57" customWidth="1"/>
    <col min="11013" max="11013" width="8.7109375" style="57" customWidth="1"/>
    <col min="11014" max="11014" width="11.28515625" style="57" customWidth="1"/>
    <col min="11015" max="11015" width="10.140625" style="57" customWidth="1"/>
    <col min="11016" max="11016" width="7.85546875" style="57" customWidth="1"/>
    <col min="11017" max="11017" width="8.85546875" style="57" customWidth="1"/>
    <col min="11018" max="11018" width="9.85546875" style="57" customWidth="1"/>
    <col min="11019" max="11019" width="8.140625" style="57" customWidth="1"/>
    <col min="11020" max="11020" width="8.85546875" style="57" customWidth="1"/>
    <col min="11021" max="11021" width="10.85546875" style="57" customWidth="1"/>
    <col min="11022" max="11022" width="11.42578125" style="57" customWidth="1"/>
    <col min="11023" max="11264" width="8.85546875" style="57"/>
    <col min="11265" max="11265" width="3.85546875" style="57" customWidth="1"/>
    <col min="11266" max="11266" width="20" style="57" customWidth="1"/>
    <col min="11267" max="11267" width="7.28515625" style="57" customWidth="1"/>
    <col min="11268" max="11268" width="8.42578125" style="57" customWidth="1"/>
    <col min="11269" max="11269" width="8.7109375" style="57" customWidth="1"/>
    <col min="11270" max="11270" width="11.28515625" style="57" customWidth="1"/>
    <col min="11271" max="11271" width="10.140625" style="57" customWidth="1"/>
    <col min="11272" max="11272" width="7.85546875" style="57" customWidth="1"/>
    <col min="11273" max="11273" width="8.85546875" style="57" customWidth="1"/>
    <col min="11274" max="11274" width="9.85546875" style="57" customWidth="1"/>
    <col min="11275" max="11275" width="8.140625" style="57" customWidth="1"/>
    <col min="11276" max="11276" width="8.85546875" style="57" customWidth="1"/>
    <col min="11277" max="11277" width="10.85546875" style="57" customWidth="1"/>
    <col min="11278" max="11278" width="11.42578125" style="57" customWidth="1"/>
    <col min="11279" max="11520" width="8.85546875" style="57"/>
    <col min="11521" max="11521" width="3.85546875" style="57" customWidth="1"/>
    <col min="11522" max="11522" width="20" style="57" customWidth="1"/>
    <col min="11523" max="11523" width="7.28515625" style="57" customWidth="1"/>
    <col min="11524" max="11524" width="8.42578125" style="57" customWidth="1"/>
    <col min="11525" max="11525" width="8.7109375" style="57" customWidth="1"/>
    <col min="11526" max="11526" width="11.28515625" style="57" customWidth="1"/>
    <col min="11527" max="11527" width="10.140625" style="57" customWidth="1"/>
    <col min="11528" max="11528" width="7.85546875" style="57" customWidth="1"/>
    <col min="11529" max="11529" width="8.85546875" style="57" customWidth="1"/>
    <col min="11530" max="11530" width="9.85546875" style="57" customWidth="1"/>
    <col min="11531" max="11531" width="8.140625" style="57" customWidth="1"/>
    <col min="11532" max="11532" width="8.85546875" style="57" customWidth="1"/>
    <col min="11533" max="11533" width="10.85546875" style="57" customWidth="1"/>
    <col min="11534" max="11534" width="11.42578125" style="57" customWidth="1"/>
    <col min="11535" max="11776" width="8.85546875" style="57"/>
    <col min="11777" max="11777" width="3.85546875" style="57" customWidth="1"/>
    <col min="11778" max="11778" width="20" style="57" customWidth="1"/>
    <col min="11779" max="11779" width="7.28515625" style="57" customWidth="1"/>
    <col min="11780" max="11780" width="8.42578125" style="57" customWidth="1"/>
    <col min="11781" max="11781" width="8.7109375" style="57" customWidth="1"/>
    <col min="11782" max="11782" width="11.28515625" style="57" customWidth="1"/>
    <col min="11783" max="11783" width="10.140625" style="57" customWidth="1"/>
    <col min="11784" max="11784" width="7.85546875" style="57" customWidth="1"/>
    <col min="11785" max="11785" width="8.85546875" style="57" customWidth="1"/>
    <col min="11786" max="11786" width="9.85546875" style="57" customWidth="1"/>
    <col min="11787" max="11787" width="8.140625" style="57" customWidth="1"/>
    <col min="11788" max="11788" width="8.85546875" style="57" customWidth="1"/>
    <col min="11789" max="11789" width="10.85546875" style="57" customWidth="1"/>
    <col min="11790" max="11790" width="11.42578125" style="57" customWidth="1"/>
    <col min="11791" max="12032" width="8.85546875" style="57"/>
    <col min="12033" max="12033" width="3.85546875" style="57" customWidth="1"/>
    <col min="12034" max="12034" width="20" style="57" customWidth="1"/>
    <col min="12035" max="12035" width="7.28515625" style="57" customWidth="1"/>
    <col min="12036" max="12036" width="8.42578125" style="57" customWidth="1"/>
    <col min="12037" max="12037" width="8.7109375" style="57" customWidth="1"/>
    <col min="12038" max="12038" width="11.28515625" style="57" customWidth="1"/>
    <col min="12039" max="12039" width="10.140625" style="57" customWidth="1"/>
    <col min="12040" max="12040" width="7.85546875" style="57" customWidth="1"/>
    <col min="12041" max="12041" width="8.85546875" style="57" customWidth="1"/>
    <col min="12042" max="12042" width="9.85546875" style="57" customWidth="1"/>
    <col min="12043" max="12043" width="8.140625" style="57" customWidth="1"/>
    <col min="12044" max="12044" width="8.85546875" style="57" customWidth="1"/>
    <col min="12045" max="12045" width="10.85546875" style="57" customWidth="1"/>
    <col min="12046" max="12046" width="11.42578125" style="57" customWidth="1"/>
    <col min="12047" max="12288" width="8.85546875" style="57"/>
    <col min="12289" max="12289" width="3.85546875" style="57" customWidth="1"/>
    <col min="12290" max="12290" width="20" style="57" customWidth="1"/>
    <col min="12291" max="12291" width="7.28515625" style="57" customWidth="1"/>
    <col min="12292" max="12292" width="8.42578125" style="57" customWidth="1"/>
    <col min="12293" max="12293" width="8.7109375" style="57" customWidth="1"/>
    <col min="12294" max="12294" width="11.28515625" style="57" customWidth="1"/>
    <col min="12295" max="12295" width="10.140625" style="57" customWidth="1"/>
    <col min="12296" max="12296" width="7.85546875" style="57" customWidth="1"/>
    <col min="12297" max="12297" width="8.85546875" style="57" customWidth="1"/>
    <col min="12298" max="12298" width="9.85546875" style="57" customWidth="1"/>
    <col min="12299" max="12299" width="8.140625" style="57" customWidth="1"/>
    <col min="12300" max="12300" width="8.85546875" style="57" customWidth="1"/>
    <col min="12301" max="12301" width="10.85546875" style="57" customWidth="1"/>
    <col min="12302" max="12302" width="11.42578125" style="57" customWidth="1"/>
    <col min="12303" max="12544" width="8.85546875" style="57"/>
    <col min="12545" max="12545" width="3.85546875" style="57" customWidth="1"/>
    <col min="12546" max="12546" width="20" style="57" customWidth="1"/>
    <col min="12547" max="12547" width="7.28515625" style="57" customWidth="1"/>
    <col min="12548" max="12548" width="8.42578125" style="57" customWidth="1"/>
    <col min="12549" max="12549" width="8.7109375" style="57" customWidth="1"/>
    <col min="12550" max="12550" width="11.28515625" style="57" customWidth="1"/>
    <col min="12551" max="12551" width="10.140625" style="57" customWidth="1"/>
    <col min="12552" max="12552" width="7.85546875" style="57" customWidth="1"/>
    <col min="12553" max="12553" width="8.85546875" style="57" customWidth="1"/>
    <col min="12554" max="12554" width="9.85546875" style="57" customWidth="1"/>
    <col min="12555" max="12555" width="8.140625" style="57" customWidth="1"/>
    <col min="12556" max="12556" width="8.85546875" style="57" customWidth="1"/>
    <col min="12557" max="12557" width="10.85546875" style="57" customWidth="1"/>
    <col min="12558" max="12558" width="11.42578125" style="57" customWidth="1"/>
    <col min="12559" max="12800" width="8.85546875" style="57"/>
    <col min="12801" max="12801" width="3.85546875" style="57" customWidth="1"/>
    <col min="12802" max="12802" width="20" style="57" customWidth="1"/>
    <col min="12803" max="12803" width="7.28515625" style="57" customWidth="1"/>
    <col min="12804" max="12804" width="8.42578125" style="57" customWidth="1"/>
    <col min="12805" max="12805" width="8.7109375" style="57" customWidth="1"/>
    <col min="12806" max="12806" width="11.28515625" style="57" customWidth="1"/>
    <col min="12807" max="12807" width="10.140625" style="57" customWidth="1"/>
    <col min="12808" max="12808" width="7.85546875" style="57" customWidth="1"/>
    <col min="12809" max="12809" width="8.85546875" style="57" customWidth="1"/>
    <col min="12810" max="12810" width="9.85546875" style="57" customWidth="1"/>
    <col min="12811" max="12811" width="8.140625" style="57" customWidth="1"/>
    <col min="12812" max="12812" width="8.85546875" style="57" customWidth="1"/>
    <col min="12813" max="12813" width="10.85546875" style="57" customWidth="1"/>
    <col min="12814" max="12814" width="11.42578125" style="57" customWidth="1"/>
    <col min="12815" max="13056" width="8.85546875" style="57"/>
    <col min="13057" max="13057" width="3.85546875" style="57" customWidth="1"/>
    <col min="13058" max="13058" width="20" style="57" customWidth="1"/>
    <col min="13059" max="13059" width="7.28515625" style="57" customWidth="1"/>
    <col min="13060" max="13060" width="8.42578125" style="57" customWidth="1"/>
    <col min="13061" max="13061" width="8.7109375" style="57" customWidth="1"/>
    <col min="13062" max="13062" width="11.28515625" style="57" customWidth="1"/>
    <col min="13063" max="13063" width="10.140625" style="57" customWidth="1"/>
    <col min="13064" max="13064" width="7.85546875" style="57" customWidth="1"/>
    <col min="13065" max="13065" width="8.85546875" style="57" customWidth="1"/>
    <col min="13066" max="13066" width="9.85546875" style="57" customWidth="1"/>
    <col min="13067" max="13067" width="8.140625" style="57" customWidth="1"/>
    <col min="13068" max="13068" width="8.85546875" style="57" customWidth="1"/>
    <col min="13069" max="13069" width="10.85546875" style="57" customWidth="1"/>
    <col min="13070" max="13070" width="11.42578125" style="57" customWidth="1"/>
    <col min="13071" max="13312" width="8.85546875" style="57"/>
    <col min="13313" max="13313" width="3.85546875" style="57" customWidth="1"/>
    <col min="13314" max="13314" width="20" style="57" customWidth="1"/>
    <col min="13315" max="13315" width="7.28515625" style="57" customWidth="1"/>
    <col min="13316" max="13316" width="8.42578125" style="57" customWidth="1"/>
    <col min="13317" max="13317" width="8.7109375" style="57" customWidth="1"/>
    <col min="13318" max="13318" width="11.28515625" style="57" customWidth="1"/>
    <col min="13319" max="13319" width="10.140625" style="57" customWidth="1"/>
    <col min="13320" max="13320" width="7.85546875" style="57" customWidth="1"/>
    <col min="13321" max="13321" width="8.85546875" style="57" customWidth="1"/>
    <col min="13322" max="13322" width="9.85546875" style="57" customWidth="1"/>
    <col min="13323" max="13323" width="8.140625" style="57" customWidth="1"/>
    <col min="13324" max="13324" width="8.85546875" style="57" customWidth="1"/>
    <col min="13325" max="13325" width="10.85546875" style="57" customWidth="1"/>
    <col min="13326" max="13326" width="11.42578125" style="57" customWidth="1"/>
    <col min="13327" max="13568" width="8.85546875" style="57"/>
    <col min="13569" max="13569" width="3.85546875" style="57" customWidth="1"/>
    <col min="13570" max="13570" width="20" style="57" customWidth="1"/>
    <col min="13571" max="13571" width="7.28515625" style="57" customWidth="1"/>
    <col min="13572" max="13572" width="8.42578125" style="57" customWidth="1"/>
    <col min="13573" max="13573" width="8.7109375" style="57" customWidth="1"/>
    <col min="13574" max="13574" width="11.28515625" style="57" customWidth="1"/>
    <col min="13575" max="13575" width="10.140625" style="57" customWidth="1"/>
    <col min="13576" max="13576" width="7.85546875" style="57" customWidth="1"/>
    <col min="13577" max="13577" width="8.85546875" style="57" customWidth="1"/>
    <col min="13578" max="13578" width="9.85546875" style="57" customWidth="1"/>
    <col min="13579" max="13579" width="8.140625" style="57" customWidth="1"/>
    <col min="13580" max="13580" width="8.85546875" style="57" customWidth="1"/>
    <col min="13581" max="13581" width="10.85546875" style="57" customWidth="1"/>
    <col min="13582" max="13582" width="11.42578125" style="57" customWidth="1"/>
    <col min="13583" max="13824" width="8.85546875" style="57"/>
    <col min="13825" max="13825" width="3.85546875" style="57" customWidth="1"/>
    <col min="13826" max="13826" width="20" style="57" customWidth="1"/>
    <col min="13827" max="13827" width="7.28515625" style="57" customWidth="1"/>
    <col min="13828" max="13828" width="8.42578125" style="57" customWidth="1"/>
    <col min="13829" max="13829" width="8.7109375" style="57" customWidth="1"/>
    <col min="13830" max="13830" width="11.28515625" style="57" customWidth="1"/>
    <col min="13831" max="13831" width="10.140625" style="57" customWidth="1"/>
    <col min="13832" max="13832" width="7.85546875" style="57" customWidth="1"/>
    <col min="13833" max="13833" width="8.85546875" style="57" customWidth="1"/>
    <col min="13834" max="13834" width="9.85546875" style="57" customWidth="1"/>
    <col min="13835" max="13835" width="8.140625" style="57" customWidth="1"/>
    <col min="13836" max="13836" width="8.85546875" style="57" customWidth="1"/>
    <col min="13837" max="13837" width="10.85546875" style="57" customWidth="1"/>
    <col min="13838" max="13838" width="11.42578125" style="57" customWidth="1"/>
    <col min="13839" max="14080" width="8.85546875" style="57"/>
    <col min="14081" max="14081" width="3.85546875" style="57" customWidth="1"/>
    <col min="14082" max="14082" width="20" style="57" customWidth="1"/>
    <col min="14083" max="14083" width="7.28515625" style="57" customWidth="1"/>
    <col min="14084" max="14084" width="8.42578125" style="57" customWidth="1"/>
    <col min="14085" max="14085" width="8.7109375" style="57" customWidth="1"/>
    <col min="14086" max="14086" width="11.28515625" style="57" customWidth="1"/>
    <col min="14087" max="14087" width="10.140625" style="57" customWidth="1"/>
    <col min="14088" max="14088" width="7.85546875" style="57" customWidth="1"/>
    <col min="14089" max="14089" width="8.85546875" style="57" customWidth="1"/>
    <col min="14090" max="14090" width="9.85546875" style="57" customWidth="1"/>
    <col min="14091" max="14091" width="8.140625" style="57" customWidth="1"/>
    <col min="14092" max="14092" width="8.85546875" style="57" customWidth="1"/>
    <col min="14093" max="14093" width="10.85546875" style="57" customWidth="1"/>
    <col min="14094" max="14094" width="11.42578125" style="57" customWidth="1"/>
    <col min="14095" max="14336" width="8.85546875" style="57"/>
    <col min="14337" max="14337" width="3.85546875" style="57" customWidth="1"/>
    <col min="14338" max="14338" width="20" style="57" customWidth="1"/>
    <col min="14339" max="14339" width="7.28515625" style="57" customWidth="1"/>
    <col min="14340" max="14340" width="8.42578125" style="57" customWidth="1"/>
    <col min="14341" max="14341" width="8.7109375" style="57" customWidth="1"/>
    <col min="14342" max="14342" width="11.28515625" style="57" customWidth="1"/>
    <col min="14343" max="14343" width="10.140625" style="57" customWidth="1"/>
    <col min="14344" max="14344" width="7.85546875" style="57" customWidth="1"/>
    <col min="14345" max="14345" width="8.85546875" style="57" customWidth="1"/>
    <col min="14346" max="14346" width="9.85546875" style="57" customWidth="1"/>
    <col min="14347" max="14347" width="8.140625" style="57" customWidth="1"/>
    <col min="14348" max="14348" width="8.85546875" style="57" customWidth="1"/>
    <col min="14349" max="14349" width="10.85546875" style="57" customWidth="1"/>
    <col min="14350" max="14350" width="11.42578125" style="57" customWidth="1"/>
    <col min="14351" max="14592" width="8.85546875" style="57"/>
    <col min="14593" max="14593" width="3.85546875" style="57" customWidth="1"/>
    <col min="14594" max="14594" width="20" style="57" customWidth="1"/>
    <col min="14595" max="14595" width="7.28515625" style="57" customWidth="1"/>
    <col min="14596" max="14596" width="8.42578125" style="57" customWidth="1"/>
    <col min="14597" max="14597" width="8.7109375" style="57" customWidth="1"/>
    <col min="14598" max="14598" width="11.28515625" style="57" customWidth="1"/>
    <col min="14599" max="14599" width="10.140625" style="57" customWidth="1"/>
    <col min="14600" max="14600" width="7.85546875" style="57" customWidth="1"/>
    <col min="14601" max="14601" width="8.85546875" style="57" customWidth="1"/>
    <col min="14602" max="14602" width="9.85546875" style="57" customWidth="1"/>
    <col min="14603" max="14603" width="8.140625" style="57" customWidth="1"/>
    <col min="14604" max="14604" width="8.85546875" style="57" customWidth="1"/>
    <col min="14605" max="14605" width="10.85546875" style="57" customWidth="1"/>
    <col min="14606" max="14606" width="11.42578125" style="57" customWidth="1"/>
    <col min="14607" max="14848" width="8.85546875" style="57"/>
    <col min="14849" max="14849" width="3.85546875" style="57" customWidth="1"/>
    <col min="14850" max="14850" width="20" style="57" customWidth="1"/>
    <col min="14851" max="14851" width="7.28515625" style="57" customWidth="1"/>
    <col min="14852" max="14852" width="8.42578125" style="57" customWidth="1"/>
    <col min="14853" max="14853" width="8.7109375" style="57" customWidth="1"/>
    <col min="14854" max="14854" width="11.28515625" style="57" customWidth="1"/>
    <col min="14855" max="14855" width="10.140625" style="57" customWidth="1"/>
    <col min="14856" max="14856" width="7.85546875" style="57" customWidth="1"/>
    <col min="14857" max="14857" width="8.85546875" style="57" customWidth="1"/>
    <col min="14858" max="14858" width="9.85546875" style="57" customWidth="1"/>
    <col min="14859" max="14859" width="8.140625" style="57" customWidth="1"/>
    <col min="14860" max="14860" width="8.85546875" style="57" customWidth="1"/>
    <col min="14861" max="14861" width="10.85546875" style="57" customWidth="1"/>
    <col min="14862" max="14862" width="11.42578125" style="57" customWidth="1"/>
    <col min="14863" max="15104" width="8.85546875" style="57"/>
    <col min="15105" max="15105" width="3.85546875" style="57" customWidth="1"/>
    <col min="15106" max="15106" width="20" style="57" customWidth="1"/>
    <col min="15107" max="15107" width="7.28515625" style="57" customWidth="1"/>
    <col min="15108" max="15108" width="8.42578125" style="57" customWidth="1"/>
    <col min="15109" max="15109" width="8.7109375" style="57" customWidth="1"/>
    <col min="15110" max="15110" width="11.28515625" style="57" customWidth="1"/>
    <col min="15111" max="15111" width="10.140625" style="57" customWidth="1"/>
    <col min="15112" max="15112" width="7.85546875" style="57" customWidth="1"/>
    <col min="15113" max="15113" width="8.85546875" style="57" customWidth="1"/>
    <col min="15114" max="15114" width="9.85546875" style="57" customWidth="1"/>
    <col min="15115" max="15115" width="8.140625" style="57" customWidth="1"/>
    <col min="15116" max="15116" width="8.85546875" style="57" customWidth="1"/>
    <col min="15117" max="15117" width="10.85546875" style="57" customWidth="1"/>
    <col min="15118" max="15118" width="11.42578125" style="57" customWidth="1"/>
    <col min="15119" max="15360" width="8.85546875" style="57"/>
    <col min="15361" max="15361" width="3.85546875" style="57" customWidth="1"/>
    <col min="15362" max="15362" width="20" style="57" customWidth="1"/>
    <col min="15363" max="15363" width="7.28515625" style="57" customWidth="1"/>
    <col min="15364" max="15364" width="8.42578125" style="57" customWidth="1"/>
    <col min="15365" max="15365" width="8.7109375" style="57" customWidth="1"/>
    <col min="15366" max="15366" width="11.28515625" style="57" customWidth="1"/>
    <col min="15367" max="15367" width="10.140625" style="57" customWidth="1"/>
    <col min="15368" max="15368" width="7.85546875" style="57" customWidth="1"/>
    <col min="15369" max="15369" width="8.85546875" style="57" customWidth="1"/>
    <col min="15370" max="15370" width="9.85546875" style="57" customWidth="1"/>
    <col min="15371" max="15371" width="8.140625" style="57" customWidth="1"/>
    <col min="15372" max="15372" width="8.85546875" style="57" customWidth="1"/>
    <col min="15373" max="15373" width="10.85546875" style="57" customWidth="1"/>
    <col min="15374" max="15374" width="11.42578125" style="57" customWidth="1"/>
    <col min="15375" max="15616" width="8.85546875" style="57"/>
    <col min="15617" max="15617" width="3.85546875" style="57" customWidth="1"/>
    <col min="15618" max="15618" width="20" style="57" customWidth="1"/>
    <col min="15619" max="15619" width="7.28515625" style="57" customWidth="1"/>
    <col min="15620" max="15620" width="8.42578125" style="57" customWidth="1"/>
    <col min="15621" max="15621" width="8.7109375" style="57" customWidth="1"/>
    <col min="15622" max="15622" width="11.28515625" style="57" customWidth="1"/>
    <col min="15623" max="15623" width="10.140625" style="57" customWidth="1"/>
    <col min="15624" max="15624" width="7.85546875" style="57" customWidth="1"/>
    <col min="15625" max="15625" width="8.85546875" style="57" customWidth="1"/>
    <col min="15626" max="15626" width="9.85546875" style="57" customWidth="1"/>
    <col min="15627" max="15627" width="8.140625" style="57" customWidth="1"/>
    <col min="15628" max="15628" width="8.85546875" style="57" customWidth="1"/>
    <col min="15629" max="15629" width="10.85546875" style="57" customWidth="1"/>
    <col min="15630" max="15630" width="11.42578125" style="57" customWidth="1"/>
    <col min="15631" max="15872" width="8.85546875" style="57"/>
    <col min="15873" max="15873" width="3.85546875" style="57" customWidth="1"/>
    <col min="15874" max="15874" width="20" style="57" customWidth="1"/>
    <col min="15875" max="15875" width="7.28515625" style="57" customWidth="1"/>
    <col min="15876" max="15876" width="8.42578125" style="57" customWidth="1"/>
    <col min="15877" max="15877" width="8.7109375" style="57" customWidth="1"/>
    <col min="15878" max="15878" width="11.28515625" style="57" customWidth="1"/>
    <col min="15879" max="15879" width="10.140625" style="57" customWidth="1"/>
    <col min="15880" max="15880" width="7.85546875" style="57" customWidth="1"/>
    <col min="15881" max="15881" width="8.85546875" style="57" customWidth="1"/>
    <col min="15882" max="15882" width="9.85546875" style="57" customWidth="1"/>
    <col min="15883" max="15883" width="8.140625" style="57" customWidth="1"/>
    <col min="15884" max="15884" width="8.85546875" style="57" customWidth="1"/>
    <col min="15885" max="15885" width="10.85546875" style="57" customWidth="1"/>
    <col min="15886" max="15886" width="11.42578125" style="57" customWidth="1"/>
    <col min="15887" max="16128" width="8.85546875" style="57"/>
    <col min="16129" max="16129" width="3.85546875" style="57" customWidth="1"/>
    <col min="16130" max="16130" width="20" style="57" customWidth="1"/>
    <col min="16131" max="16131" width="7.28515625" style="57" customWidth="1"/>
    <col min="16132" max="16132" width="8.42578125" style="57" customWidth="1"/>
    <col min="16133" max="16133" width="8.7109375" style="57" customWidth="1"/>
    <col min="16134" max="16134" width="11.28515625" style="57" customWidth="1"/>
    <col min="16135" max="16135" width="10.140625" style="57" customWidth="1"/>
    <col min="16136" max="16136" width="7.85546875" style="57" customWidth="1"/>
    <col min="16137" max="16137" width="8.85546875" style="57" customWidth="1"/>
    <col min="16138" max="16138" width="9.85546875" style="57" customWidth="1"/>
    <col min="16139" max="16139" width="8.140625" style="57" customWidth="1"/>
    <col min="16140" max="16140" width="8.85546875" style="57" customWidth="1"/>
    <col min="16141" max="16141" width="10.85546875" style="57" customWidth="1"/>
    <col min="16142" max="16142" width="11.42578125" style="57" customWidth="1"/>
    <col min="16143" max="16384" width="8.85546875" style="57"/>
  </cols>
  <sheetData>
    <row r="1" spans="1:14" ht="33" customHeight="1" x14ac:dyDescent="0.2">
      <c r="A1" s="678" t="s">
        <v>1778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</row>
    <row r="2" spans="1:14" ht="33" customHeight="1" x14ac:dyDescent="0.25">
      <c r="N2" s="58" t="s">
        <v>472</v>
      </c>
    </row>
    <row r="3" spans="1:14" ht="33" customHeight="1" x14ac:dyDescent="0.2">
      <c r="A3" s="671" t="s">
        <v>473</v>
      </c>
      <c r="B3" s="679" t="s">
        <v>386</v>
      </c>
      <c r="C3" s="673" t="s">
        <v>474</v>
      </c>
      <c r="D3" s="671" t="s">
        <v>475</v>
      </c>
      <c r="E3" s="671" t="s">
        <v>476</v>
      </c>
      <c r="F3" s="671" t="s">
        <v>477</v>
      </c>
      <c r="G3" s="671" t="s">
        <v>478</v>
      </c>
      <c r="H3" s="671" t="s">
        <v>479</v>
      </c>
      <c r="I3" s="671" t="s">
        <v>480</v>
      </c>
      <c r="J3" s="671" t="s">
        <v>481</v>
      </c>
      <c r="K3" s="671" t="s">
        <v>482</v>
      </c>
      <c r="L3" s="671" t="s">
        <v>483</v>
      </c>
      <c r="M3" s="671" t="s">
        <v>484</v>
      </c>
      <c r="N3" s="673" t="s">
        <v>485</v>
      </c>
    </row>
    <row r="4" spans="1:14" ht="33" customHeight="1" thickBot="1" x14ac:dyDescent="0.25">
      <c r="A4" s="672"/>
      <c r="B4" s="680"/>
      <c r="C4" s="674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4"/>
    </row>
    <row r="5" spans="1:14" s="61" customFormat="1" ht="11.25" customHeight="1" thickTop="1" thickBot="1" x14ac:dyDescent="0.3">
      <c r="A5" s="60">
        <v>0</v>
      </c>
      <c r="B5" s="59">
        <v>1</v>
      </c>
      <c r="C5" s="60">
        <v>2</v>
      </c>
      <c r="D5" s="60">
        <v>3</v>
      </c>
      <c r="E5" s="60">
        <v>4</v>
      </c>
      <c r="F5" s="60">
        <v>5</v>
      </c>
      <c r="G5" s="60">
        <v>6</v>
      </c>
      <c r="H5" s="60">
        <v>7</v>
      </c>
      <c r="I5" s="60">
        <v>8</v>
      </c>
      <c r="J5" s="60">
        <v>9</v>
      </c>
      <c r="K5" s="60">
        <v>10</v>
      </c>
      <c r="L5" s="60">
        <v>11</v>
      </c>
      <c r="M5" s="60">
        <v>12</v>
      </c>
      <c r="N5" s="60">
        <v>13</v>
      </c>
    </row>
    <row r="6" spans="1:14" ht="33" customHeight="1" thickTop="1" thickBot="1" x14ac:dyDescent="0.25">
      <c r="A6" s="69">
        <v>1</v>
      </c>
      <c r="B6" s="132" t="s">
        <v>393</v>
      </c>
      <c r="C6" s="64">
        <v>6</v>
      </c>
      <c r="D6" s="65">
        <v>1279</v>
      </c>
      <c r="E6" s="65">
        <v>3761</v>
      </c>
      <c r="F6" s="65">
        <v>5376</v>
      </c>
      <c r="G6" s="65">
        <v>112</v>
      </c>
      <c r="H6" s="65">
        <v>5040</v>
      </c>
      <c r="I6" s="62">
        <v>840</v>
      </c>
      <c r="J6" s="63">
        <v>2.2200000000000002</v>
      </c>
      <c r="K6" s="66">
        <v>25.38</v>
      </c>
      <c r="L6" s="64">
        <v>0</v>
      </c>
      <c r="M6" s="65">
        <v>97.99</v>
      </c>
      <c r="N6" s="70">
        <v>1387.7</v>
      </c>
    </row>
    <row r="7" spans="1:14" ht="33" customHeight="1" thickTop="1" x14ac:dyDescent="0.2">
      <c r="A7" s="675" t="s">
        <v>29</v>
      </c>
      <c r="B7" s="676"/>
      <c r="C7" s="71">
        <f t="shared" ref="C7:H7" si="0">SUM(C6:C6)</f>
        <v>6</v>
      </c>
      <c r="D7" s="71">
        <f t="shared" si="0"/>
        <v>1279</v>
      </c>
      <c r="E7" s="71">
        <f t="shared" si="0"/>
        <v>3761</v>
      </c>
      <c r="F7" s="71">
        <f t="shared" si="0"/>
        <v>5376</v>
      </c>
      <c r="G7" s="71">
        <f t="shared" si="0"/>
        <v>112</v>
      </c>
      <c r="H7" s="71">
        <f t="shared" si="0"/>
        <v>5040</v>
      </c>
      <c r="I7" s="72">
        <f>H7/C7</f>
        <v>840</v>
      </c>
      <c r="J7" s="73">
        <f>G7/H7*100</f>
        <v>2.2222222222222223</v>
      </c>
      <c r="K7" s="73">
        <f>D7/H7*100</f>
        <v>25.376984126984127</v>
      </c>
      <c r="L7" s="74">
        <v>0.13</v>
      </c>
      <c r="M7" s="71">
        <v>100</v>
      </c>
      <c r="N7" s="75">
        <f>F7/C7</f>
        <v>896</v>
      </c>
    </row>
    <row r="8" spans="1:14" ht="18.75" customHeight="1" x14ac:dyDescent="0.2">
      <c r="A8" s="652" t="s">
        <v>486</v>
      </c>
      <c r="B8" s="652"/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</row>
    <row r="9" spans="1:14" s="83" customFormat="1" ht="13.7" customHeight="1" x14ac:dyDescent="0.25">
      <c r="A9" s="677" t="s">
        <v>30</v>
      </c>
      <c r="B9" s="677"/>
      <c r="C9" s="677"/>
      <c r="D9" s="677"/>
      <c r="E9" s="677"/>
    </row>
    <row r="10" spans="1:14" s="83" customFormat="1" ht="12.75" customHeight="1" x14ac:dyDescent="0.25">
      <c r="A10" s="677" t="s">
        <v>31</v>
      </c>
      <c r="B10" s="677"/>
      <c r="C10" s="677"/>
      <c r="D10" s="677"/>
      <c r="E10" s="677"/>
      <c r="F10" s="677"/>
      <c r="G10" s="677"/>
    </row>
  </sheetData>
  <mergeCells count="19">
    <mergeCell ref="A10:G10"/>
    <mergeCell ref="A8:N8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7:B7"/>
    <mergeCell ref="A9:E9"/>
  </mergeCells>
  <pageMargins left="0.25" right="0.25" top="0.75" bottom="0.75" header="0.3" footer="0.3"/>
  <pageSetup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K13" sqref="K13"/>
    </sheetView>
  </sheetViews>
  <sheetFormatPr defaultRowHeight="12.75" x14ac:dyDescent="0.2"/>
  <cols>
    <col min="1" max="1" width="3.28515625" style="119" customWidth="1"/>
    <col min="2" max="2" width="28.140625" style="119" customWidth="1"/>
    <col min="3" max="4" width="15.7109375" style="119" customWidth="1"/>
    <col min="5" max="5" width="14.5703125" style="119" customWidth="1"/>
    <col min="6" max="256" width="9.140625" style="33"/>
    <col min="257" max="257" width="3.28515625" style="33" customWidth="1"/>
    <col min="258" max="258" width="28.140625" style="33" customWidth="1"/>
    <col min="259" max="260" width="15.7109375" style="33" customWidth="1"/>
    <col min="261" max="261" width="14.5703125" style="33" customWidth="1"/>
    <col min="262" max="512" width="9.140625" style="33"/>
    <col min="513" max="513" width="3.28515625" style="33" customWidth="1"/>
    <col min="514" max="514" width="28.140625" style="33" customWidth="1"/>
    <col min="515" max="516" width="15.7109375" style="33" customWidth="1"/>
    <col min="517" max="517" width="14.5703125" style="33" customWidth="1"/>
    <col min="518" max="768" width="9.140625" style="33"/>
    <col min="769" max="769" width="3.28515625" style="33" customWidth="1"/>
    <col min="770" max="770" width="28.140625" style="33" customWidth="1"/>
    <col min="771" max="772" width="15.7109375" style="33" customWidth="1"/>
    <col min="773" max="773" width="14.5703125" style="33" customWidth="1"/>
    <col min="774" max="1024" width="9.140625" style="33"/>
    <col min="1025" max="1025" width="3.28515625" style="33" customWidth="1"/>
    <col min="1026" max="1026" width="28.140625" style="33" customWidth="1"/>
    <col min="1027" max="1028" width="15.7109375" style="33" customWidth="1"/>
    <col min="1029" max="1029" width="14.5703125" style="33" customWidth="1"/>
    <col min="1030" max="1280" width="9.140625" style="33"/>
    <col min="1281" max="1281" width="3.28515625" style="33" customWidth="1"/>
    <col min="1282" max="1282" width="28.140625" style="33" customWidth="1"/>
    <col min="1283" max="1284" width="15.7109375" style="33" customWidth="1"/>
    <col min="1285" max="1285" width="14.5703125" style="33" customWidth="1"/>
    <col min="1286" max="1536" width="9.140625" style="33"/>
    <col min="1537" max="1537" width="3.28515625" style="33" customWidth="1"/>
    <col min="1538" max="1538" width="28.140625" style="33" customWidth="1"/>
    <col min="1539" max="1540" width="15.7109375" style="33" customWidth="1"/>
    <col min="1541" max="1541" width="14.5703125" style="33" customWidth="1"/>
    <col min="1542" max="1792" width="9.140625" style="33"/>
    <col min="1793" max="1793" width="3.28515625" style="33" customWidth="1"/>
    <col min="1794" max="1794" width="28.140625" style="33" customWidth="1"/>
    <col min="1795" max="1796" width="15.7109375" style="33" customWidth="1"/>
    <col min="1797" max="1797" width="14.5703125" style="33" customWidth="1"/>
    <col min="1798" max="2048" width="9.140625" style="33"/>
    <col min="2049" max="2049" width="3.28515625" style="33" customWidth="1"/>
    <col min="2050" max="2050" width="28.140625" style="33" customWidth="1"/>
    <col min="2051" max="2052" width="15.7109375" style="33" customWidth="1"/>
    <col min="2053" max="2053" width="14.5703125" style="33" customWidth="1"/>
    <col min="2054" max="2304" width="9.140625" style="33"/>
    <col min="2305" max="2305" width="3.28515625" style="33" customWidth="1"/>
    <col min="2306" max="2306" width="28.140625" style="33" customWidth="1"/>
    <col min="2307" max="2308" width="15.7109375" style="33" customWidth="1"/>
    <col min="2309" max="2309" width="14.5703125" style="33" customWidth="1"/>
    <col min="2310" max="2560" width="9.140625" style="33"/>
    <col min="2561" max="2561" width="3.28515625" style="33" customWidth="1"/>
    <col min="2562" max="2562" width="28.140625" style="33" customWidth="1"/>
    <col min="2563" max="2564" width="15.7109375" style="33" customWidth="1"/>
    <col min="2565" max="2565" width="14.5703125" style="33" customWidth="1"/>
    <col min="2566" max="2816" width="9.140625" style="33"/>
    <col min="2817" max="2817" width="3.28515625" style="33" customWidth="1"/>
    <col min="2818" max="2818" width="28.140625" style="33" customWidth="1"/>
    <col min="2819" max="2820" width="15.7109375" style="33" customWidth="1"/>
    <col min="2821" max="2821" width="14.5703125" style="33" customWidth="1"/>
    <col min="2822" max="3072" width="9.140625" style="33"/>
    <col min="3073" max="3073" width="3.28515625" style="33" customWidth="1"/>
    <col min="3074" max="3074" width="28.140625" style="33" customWidth="1"/>
    <col min="3075" max="3076" width="15.7109375" style="33" customWidth="1"/>
    <col min="3077" max="3077" width="14.5703125" style="33" customWidth="1"/>
    <col min="3078" max="3328" width="9.140625" style="33"/>
    <col min="3329" max="3329" width="3.28515625" style="33" customWidth="1"/>
    <col min="3330" max="3330" width="28.140625" style="33" customWidth="1"/>
    <col min="3331" max="3332" width="15.7109375" style="33" customWidth="1"/>
    <col min="3333" max="3333" width="14.5703125" style="33" customWidth="1"/>
    <col min="3334" max="3584" width="9.140625" style="33"/>
    <col min="3585" max="3585" width="3.28515625" style="33" customWidth="1"/>
    <col min="3586" max="3586" width="28.140625" style="33" customWidth="1"/>
    <col min="3587" max="3588" width="15.7109375" style="33" customWidth="1"/>
    <col min="3589" max="3589" width="14.5703125" style="33" customWidth="1"/>
    <col min="3590" max="3840" width="9.140625" style="33"/>
    <col min="3841" max="3841" width="3.28515625" style="33" customWidth="1"/>
    <col min="3842" max="3842" width="28.140625" style="33" customWidth="1"/>
    <col min="3843" max="3844" width="15.7109375" style="33" customWidth="1"/>
    <col min="3845" max="3845" width="14.5703125" style="33" customWidth="1"/>
    <col min="3846" max="4096" width="9.140625" style="33"/>
    <col min="4097" max="4097" width="3.28515625" style="33" customWidth="1"/>
    <col min="4098" max="4098" width="28.140625" style="33" customWidth="1"/>
    <col min="4099" max="4100" width="15.7109375" style="33" customWidth="1"/>
    <col min="4101" max="4101" width="14.5703125" style="33" customWidth="1"/>
    <col min="4102" max="4352" width="9.140625" style="33"/>
    <col min="4353" max="4353" width="3.28515625" style="33" customWidth="1"/>
    <col min="4354" max="4354" width="28.140625" style="33" customWidth="1"/>
    <col min="4355" max="4356" width="15.7109375" style="33" customWidth="1"/>
    <col min="4357" max="4357" width="14.5703125" style="33" customWidth="1"/>
    <col min="4358" max="4608" width="9.140625" style="33"/>
    <col min="4609" max="4609" width="3.28515625" style="33" customWidth="1"/>
    <col min="4610" max="4610" width="28.140625" style="33" customWidth="1"/>
    <col min="4611" max="4612" width="15.7109375" style="33" customWidth="1"/>
    <col min="4613" max="4613" width="14.5703125" style="33" customWidth="1"/>
    <col min="4614" max="4864" width="9.140625" style="33"/>
    <col min="4865" max="4865" width="3.28515625" style="33" customWidth="1"/>
    <col min="4866" max="4866" width="28.140625" style="33" customWidth="1"/>
    <col min="4867" max="4868" width="15.7109375" style="33" customWidth="1"/>
    <col min="4869" max="4869" width="14.5703125" style="33" customWidth="1"/>
    <col min="4870" max="5120" width="9.140625" style="33"/>
    <col min="5121" max="5121" width="3.28515625" style="33" customWidth="1"/>
    <col min="5122" max="5122" width="28.140625" style="33" customWidth="1"/>
    <col min="5123" max="5124" width="15.7109375" style="33" customWidth="1"/>
    <col min="5125" max="5125" width="14.5703125" style="33" customWidth="1"/>
    <col min="5126" max="5376" width="9.140625" style="33"/>
    <col min="5377" max="5377" width="3.28515625" style="33" customWidth="1"/>
    <col min="5378" max="5378" width="28.140625" style="33" customWidth="1"/>
    <col min="5379" max="5380" width="15.7109375" style="33" customWidth="1"/>
    <col min="5381" max="5381" width="14.5703125" style="33" customWidth="1"/>
    <col min="5382" max="5632" width="9.140625" style="33"/>
    <col min="5633" max="5633" width="3.28515625" style="33" customWidth="1"/>
    <col min="5634" max="5634" width="28.140625" style="33" customWidth="1"/>
    <col min="5635" max="5636" width="15.7109375" style="33" customWidth="1"/>
    <col min="5637" max="5637" width="14.5703125" style="33" customWidth="1"/>
    <col min="5638" max="5888" width="9.140625" style="33"/>
    <col min="5889" max="5889" width="3.28515625" style="33" customWidth="1"/>
    <col min="5890" max="5890" width="28.140625" style="33" customWidth="1"/>
    <col min="5891" max="5892" width="15.7109375" style="33" customWidth="1"/>
    <col min="5893" max="5893" width="14.5703125" style="33" customWidth="1"/>
    <col min="5894" max="6144" width="9.140625" style="33"/>
    <col min="6145" max="6145" width="3.28515625" style="33" customWidth="1"/>
    <col min="6146" max="6146" width="28.140625" style="33" customWidth="1"/>
    <col min="6147" max="6148" width="15.7109375" style="33" customWidth="1"/>
    <col min="6149" max="6149" width="14.5703125" style="33" customWidth="1"/>
    <col min="6150" max="6400" width="9.140625" style="33"/>
    <col min="6401" max="6401" width="3.28515625" style="33" customWidth="1"/>
    <col min="6402" max="6402" width="28.140625" style="33" customWidth="1"/>
    <col min="6403" max="6404" width="15.7109375" style="33" customWidth="1"/>
    <col min="6405" max="6405" width="14.5703125" style="33" customWidth="1"/>
    <col min="6406" max="6656" width="9.140625" style="33"/>
    <col min="6657" max="6657" width="3.28515625" style="33" customWidth="1"/>
    <col min="6658" max="6658" width="28.140625" style="33" customWidth="1"/>
    <col min="6659" max="6660" width="15.7109375" style="33" customWidth="1"/>
    <col min="6661" max="6661" width="14.5703125" style="33" customWidth="1"/>
    <col min="6662" max="6912" width="9.140625" style="33"/>
    <col min="6913" max="6913" width="3.28515625" style="33" customWidth="1"/>
    <col min="6914" max="6914" width="28.140625" style="33" customWidth="1"/>
    <col min="6915" max="6916" width="15.7109375" style="33" customWidth="1"/>
    <col min="6917" max="6917" width="14.5703125" style="33" customWidth="1"/>
    <col min="6918" max="7168" width="9.140625" style="33"/>
    <col min="7169" max="7169" width="3.28515625" style="33" customWidth="1"/>
    <col min="7170" max="7170" width="28.140625" style="33" customWidth="1"/>
    <col min="7171" max="7172" width="15.7109375" style="33" customWidth="1"/>
    <col min="7173" max="7173" width="14.5703125" style="33" customWidth="1"/>
    <col min="7174" max="7424" width="9.140625" style="33"/>
    <col min="7425" max="7425" width="3.28515625" style="33" customWidth="1"/>
    <col min="7426" max="7426" width="28.140625" style="33" customWidth="1"/>
    <col min="7427" max="7428" width="15.7109375" style="33" customWidth="1"/>
    <col min="7429" max="7429" width="14.5703125" style="33" customWidth="1"/>
    <col min="7430" max="7680" width="9.140625" style="33"/>
    <col min="7681" max="7681" width="3.28515625" style="33" customWidth="1"/>
    <col min="7682" max="7682" width="28.140625" style="33" customWidth="1"/>
    <col min="7683" max="7684" width="15.7109375" style="33" customWidth="1"/>
    <col min="7685" max="7685" width="14.5703125" style="33" customWidth="1"/>
    <col min="7686" max="7936" width="9.140625" style="33"/>
    <col min="7937" max="7937" width="3.28515625" style="33" customWidth="1"/>
    <col min="7938" max="7938" width="28.140625" style="33" customWidth="1"/>
    <col min="7939" max="7940" width="15.7109375" style="33" customWidth="1"/>
    <col min="7941" max="7941" width="14.5703125" style="33" customWidth="1"/>
    <col min="7942" max="8192" width="9.140625" style="33"/>
    <col min="8193" max="8193" width="3.28515625" style="33" customWidth="1"/>
    <col min="8194" max="8194" width="28.140625" style="33" customWidth="1"/>
    <col min="8195" max="8196" width="15.7109375" style="33" customWidth="1"/>
    <col min="8197" max="8197" width="14.5703125" style="33" customWidth="1"/>
    <col min="8198" max="8448" width="9.140625" style="33"/>
    <col min="8449" max="8449" width="3.28515625" style="33" customWidth="1"/>
    <col min="8450" max="8450" width="28.140625" style="33" customWidth="1"/>
    <col min="8451" max="8452" width="15.7109375" style="33" customWidth="1"/>
    <col min="8453" max="8453" width="14.5703125" style="33" customWidth="1"/>
    <col min="8454" max="8704" width="9.140625" style="33"/>
    <col min="8705" max="8705" width="3.28515625" style="33" customWidth="1"/>
    <col min="8706" max="8706" width="28.140625" style="33" customWidth="1"/>
    <col min="8707" max="8708" width="15.7109375" style="33" customWidth="1"/>
    <col min="8709" max="8709" width="14.5703125" style="33" customWidth="1"/>
    <col min="8710" max="8960" width="9.140625" style="33"/>
    <col min="8961" max="8961" width="3.28515625" style="33" customWidth="1"/>
    <col min="8962" max="8962" width="28.140625" style="33" customWidth="1"/>
    <col min="8963" max="8964" width="15.7109375" style="33" customWidth="1"/>
    <col min="8965" max="8965" width="14.5703125" style="33" customWidth="1"/>
    <col min="8966" max="9216" width="9.140625" style="33"/>
    <col min="9217" max="9217" width="3.28515625" style="33" customWidth="1"/>
    <col min="9218" max="9218" width="28.140625" style="33" customWidth="1"/>
    <col min="9219" max="9220" width="15.7109375" style="33" customWidth="1"/>
    <col min="9221" max="9221" width="14.5703125" style="33" customWidth="1"/>
    <col min="9222" max="9472" width="9.140625" style="33"/>
    <col min="9473" max="9473" width="3.28515625" style="33" customWidth="1"/>
    <col min="9474" max="9474" width="28.140625" style="33" customWidth="1"/>
    <col min="9475" max="9476" width="15.7109375" style="33" customWidth="1"/>
    <col min="9477" max="9477" width="14.5703125" style="33" customWidth="1"/>
    <col min="9478" max="9728" width="9.140625" style="33"/>
    <col min="9729" max="9729" width="3.28515625" style="33" customWidth="1"/>
    <col min="9730" max="9730" width="28.140625" style="33" customWidth="1"/>
    <col min="9731" max="9732" width="15.7109375" style="33" customWidth="1"/>
    <col min="9733" max="9733" width="14.5703125" style="33" customWidth="1"/>
    <col min="9734" max="9984" width="9.140625" style="33"/>
    <col min="9985" max="9985" width="3.28515625" style="33" customWidth="1"/>
    <col min="9986" max="9986" width="28.140625" style="33" customWidth="1"/>
    <col min="9987" max="9988" width="15.7109375" style="33" customWidth="1"/>
    <col min="9989" max="9989" width="14.5703125" style="33" customWidth="1"/>
    <col min="9990" max="10240" width="9.140625" style="33"/>
    <col min="10241" max="10241" width="3.28515625" style="33" customWidth="1"/>
    <col min="10242" max="10242" width="28.140625" style="33" customWidth="1"/>
    <col min="10243" max="10244" width="15.7109375" style="33" customWidth="1"/>
    <col min="10245" max="10245" width="14.5703125" style="33" customWidth="1"/>
    <col min="10246" max="10496" width="9.140625" style="33"/>
    <col min="10497" max="10497" width="3.28515625" style="33" customWidth="1"/>
    <col min="10498" max="10498" width="28.140625" style="33" customWidth="1"/>
    <col min="10499" max="10500" width="15.7109375" style="33" customWidth="1"/>
    <col min="10501" max="10501" width="14.5703125" style="33" customWidth="1"/>
    <col min="10502" max="10752" width="9.140625" style="33"/>
    <col min="10753" max="10753" width="3.28515625" style="33" customWidth="1"/>
    <col min="10754" max="10754" width="28.140625" style="33" customWidth="1"/>
    <col min="10755" max="10756" width="15.7109375" style="33" customWidth="1"/>
    <col min="10757" max="10757" width="14.5703125" style="33" customWidth="1"/>
    <col min="10758" max="11008" width="9.140625" style="33"/>
    <col min="11009" max="11009" width="3.28515625" style="33" customWidth="1"/>
    <col min="11010" max="11010" width="28.140625" style="33" customWidth="1"/>
    <col min="11011" max="11012" width="15.7109375" style="33" customWidth="1"/>
    <col min="11013" max="11013" width="14.5703125" style="33" customWidth="1"/>
    <col min="11014" max="11264" width="9.140625" style="33"/>
    <col min="11265" max="11265" width="3.28515625" style="33" customWidth="1"/>
    <col min="11266" max="11266" width="28.140625" style="33" customWidth="1"/>
    <col min="11267" max="11268" width="15.7109375" style="33" customWidth="1"/>
    <col min="11269" max="11269" width="14.5703125" style="33" customWidth="1"/>
    <col min="11270" max="11520" width="9.140625" style="33"/>
    <col min="11521" max="11521" width="3.28515625" style="33" customWidth="1"/>
    <col min="11522" max="11522" width="28.140625" style="33" customWidth="1"/>
    <col min="11523" max="11524" width="15.7109375" style="33" customWidth="1"/>
    <col min="11525" max="11525" width="14.5703125" style="33" customWidth="1"/>
    <col min="11526" max="11776" width="9.140625" style="33"/>
    <col min="11777" max="11777" width="3.28515625" style="33" customWidth="1"/>
    <col min="11778" max="11778" width="28.140625" style="33" customWidth="1"/>
    <col min="11779" max="11780" width="15.7109375" style="33" customWidth="1"/>
    <col min="11781" max="11781" width="14.5703125" style="33" customWidth="1"/>
    <col min="11782" max="12032" width="9.140625" style="33"/>
    <col min="12033" max="12033" width="3.28515625" style="33" customWidth="1"/>
    <col min="12034" max="12034" width="28.140625" style="33" customWidth="1"/>
    <col min="12035" max="12036" width="15.7109375" style="33" customWidth="1"/>
    <col min="12037" max="12037" width="14.5703125" style="33" customWidth="1"/>
    <col min="12038" max="12288" width="9.140625" style="33"/>
    <col min="12289" max="12289" width="3.28515625" style="33" customWidth="1"/>
    <col min="12290" max="12290" width="28.140625" style="33" customWidth="1"/>
    <col min="12291" max="12292" width="15.7109375" style="33" customWidth="1"/>
    <col min="12293" max="12293" width="14.5703125" style="33" customWidth="1"/>
    <col min="12294" max="12544" width="9.140625" style="33"/>
    <col min="12545" max="12545" width="3.28515625" style="33" customWidth="1"/>
    <col min="12546" max="12546" width="28.140625" style="33" customWidth="1"/>
    <col min="12547" max="12548" width="15.7109375" style="33" customWidth="1"/>
    <col min="12549" max="12549" width="14.5703125" style="33" customWidth="1"/>
    <col min="12550" max="12800" width="9.140625" style="33"/>
    <col min="12801" max="12801" width="3.28515625" style="33" customWidth="1"/>
    <col min="12802" max="12802" width="28.140625" style="33" customWidth="1"/>
    <col min="12803" max="12804" width="15.7109375" style="33" customWidth="1"/>
    <col min="12805" max="12805" width="14.5703125" style="33" customWidth="1"/>
    <col min="12806" max="13056" width="9.140625" style="33"/>
    <col min="13057" max="13057" width="3.28515625" style="33" customWidth="1"/>
    <col min="13058" max="13058" width="28.140625" style="33" customWidth="1"/>
    <col min="13059" max="13060" width="15.7109375" style="33" customWidth="1"/>
    <col min="13061" max="13061" width="14.5703125" style="33" customWidth="1"/>
    <col min="13062" max="13312" width="9.140625" style="33"/>
    <col min="13313" max="13313" width="3.28515625" style="33" customWidth="1"/>
    <col min="13314" max="13314" width="28.140625" style="33" customWidth="1"/>
    <col min="13315" max="13316" width="15.7109375" style="33" customWidth="1"/>
    <col min="13317" max="13317" width="14.5703125" style="33" customWidth="1"/>
    <col min="13318" max="13568" width="9.140625" style="33"/>
    <col min="13569" max="13569" width="3.28515625" style="33" customWidth="1"/>
    <col min="13570" max="13570" width="28.140625" style="33" customWidth="1"/>
    <col min="13571" max="13572" width="15.7109375" style="33" customWidth="1"/>
    <col min="13573" max="13573" width="14.5703125" style="33" customWidth="1"/>
    <col min="13574" max="13824" width="9.140625" style="33"/>
    <col min="13825" max="13825" width="3.28515625" style="33" customWidth="1"/>
    <col min="13826" max="13826" width="28.140625" style="33" customWidth="1"/>
    <col min="13827" max="13828" width="15.7109375" style="33" customWidth="1"/>
    <col min="13829" max="13829" width="14.5703125" style="33" customWidth="1"/>
    <col min="13830" max="14080" width="9.140625" style="33"/>
    <col min="14081" max="14081" width="3.28515625" style="33" customWidth="1"/>
    <col min="14082" max="14082" width="28.140625" style="33" customWidth="1"/>
    <col min="14083" max="14084" width="15.7109375" style="33" customWidth="1"/>
    <col min="14085" max="14085" width="14.5703125" style="33" customWidth="1"/>
    <col min="14086" max="14336" width="9.140625" style="33"/>
    <col min="14337" max="14337" width="3.28515625" style="33" customWidth="1"/>
    <col min="14338" max="14338" width="28.140625" style="33" customWidth="1"/>
    <col min="14339" max="14340" width="15.7109375" style="33" customWidth="1"/>
    <col min="14341" max="14341" width="14.5703125" style="33" customWidth="1"/>
    <col min="14342" max="14592" width="9.140625" style="33"/>
    <col min="14593" max="14593" width="3.28515625" style="33" customWidth="1"/>
    <col min="14594" max="14594" width="28.140625" style="33" customWidth="1"/>
    <col min="14595" max="14596" width="15.7109375" style="33" customWidth="1"/>
    <col min="14597" max="14597" width="14.5703125" style="33" customWidth="1"/>
    <col min="14598" max="14848" width="9.140625" style="33"/>
    <col min="14849" max="14849" width="3.28515625" style="33" customWidth="1"/>
    <col min="14850" max="14850" width="28.140625" style="33" customWidth="1"/>
    <col min="14851" max="14852" width="15.7109375" style="33" customWidth="1"/>
    <col min="14853" max="14853" width="14.5703125" style="33" customWidth="1"/>
    <col min="14854" max="15104" width="9.140625" style="33"/>
    <col min="15105" max="15105" width="3.28515625" style="33" customWidth="1"/>
    <col min="15106" max="15106" width="28.140625" style="33" customWidth="1"/>
    <col min="15107" max="15108" width="15.7109375" style="33" customWidth="1"/>
    <col min="15109" max="15109" width="14.5703125" style="33" customWidth="1"/>
    <col min="15110" max="15360" width="9.140625" style="33"/>
    <col min="15361" max="15361" width="3.28515625" style="33" customWidth="1"/>
    <col min="15362" max="15362" width="28.140625" style="33" customWidth="1"/>
    <col min="15363" max="15364" width="15.7109375" style="33" customWidth="1"/>
    <col min="15365" max="15365" width="14.5703125" style="33" customWidth="1"/>
    <col min="15366" max="15616" width="9.140625" style="33"/>
    <col min="15617" max="15617" width="3.28515625" style="33" customWidth="1"/>
    <col min="15618" max="15618" width="28.140625" style="33" customWidth="1"/>
    <col min="15619" max="15620" width="15.7109375" style="33" customWidth="1"/>
    <col min="15621" max="15621" width="14.5703125" style="33" customWidth="1"/>
    <col min="15622" max="15872" width="9.140625" style="33"/>
    <col min="15873" max="15873" width="3.28515625" style="33" customWidth="1"/>
    <col min="15874" max="15874" width="28.140625" style="33" customWidth="1"/>
    <col min="15875" max="15876" width="15.7109375" style="33" customWidth="1"/>
    <col min="15877" max="15877" width="14.5703125" style="33" customWidth="1"/>
    <col min="15878" max="16128" width="9.140625" style="33"/>
    <col min="16129" max="16129" width="3.28515625" style="33" customWidth="1"/>
    <col min="16130" max="16130" width="28.140625" style="33" customWidth="1"/>
    <col min="16131" max="16132" width="15.7109375" style="33" customWidth="1"/>
    <col min="16133" max="16133" width="14.5703125" style="33" customWidth="1"/>
    <col min="16134" max="16384" width="9.140625" style="33"/>
  </cols>
  <sheetData>
    <row r="1" spans="1:6" ht="31.7" customHeight="1" x14ac:dyDescent="0.2">
      <c r="A1" s="645" t="s">
        <v>1777</v>
      </c>
      <c r="B1" s="645"/>
      <c r="C1" s="645"/>
      <c r="D1" s="645"/>
      <c r="E1" s="645"/>
      <c r="F1" s="133"/>
    </row>
    <row r="2" spans="1:6" ht="20.100000000000001" customHeight="1" x14ac:dyDescent="0.2">
      <c r="B2" s="134"/>
      <c r="C2" s="134"/>
      <c r="D2" s="134"/>
      <c r="E2" s="7" t="s">
        <v>487</v>
      </c>
    </row>
    <row r="3" spans="1:6" ht="15" customHeight="1" x14ac:dyDescent="0.2">
      <c r="A3" s="685" t="s">
        <v>473</v>
      </c>
      <c r="B3" s="685" t="s">
        <v>488</v>
      </c>
      <c r="C3" s="687" t="s">
        <v>489</v>
      </c>
      <c r="D3" s="688"/>
      <c r="E3" s="687" t="s">
        <v>490</v>
      </c>
    </row>
    <row r="4" spans="1:6" ht="15" customHeight="1" x14ac:dyDescent="0.2">
      <c r="A4" s="685"/>
      <c r="B4" s="685"/>
      <c r="C4" s="687"/>
      <c r="D4" s="688"/>
      <c r="E4" s="687"/>
    </row>
    <row r="5" spans="1:6" ht="27" customHeight="1" thickBot="1" x14ac:dyDescent="0.25">
      <c r="A5" s="686"/>
      <c r="B5" s="686"/>
      <c r="C5" s="265" t="s">
        <v>491</v>
      </c>
      <c r="D5" s="265" t="s">
        <v>492</v>
      </c>
      <c r="E5" s="686"/>
    </row>
    <row r="6" spans="1:6" s="34" customFormat="1" thickTop="1" thickBot="1" x14ac:dyDescent="0.3">
      <c r="A6" s="266">
        <v>0</v>
      </c>
      <c r="B6" s="266">
        <v>1</v>
      </c>
      <c r="C6" s="266">
        <v>2</v>
      </c>
      <c r="D6" s="266">
        <v>3</v>
      </c>
      <c r="E6" s="266">
        <v>8</v>
      </c>
    </row>
    <row r="7" spans="1:6" s="57" customFormat="1" ht="13.15" customHeight="1" thickTop="1" x14ac:dyDescent="0.2">
      <c r="A7" s="683" t="s">
        <v>393</v>
      </c>
      <c r="B7" s="683"/>
      <c r="C7" s="683"/>
      <c r="D7" s="683"/>
      <c r="E7" s="683"/>
    </row>
    <row r="8" spans="1:6" s="57" customFormat="1" ht="13.15" customHeight="1" x14ac:dyDescent="0.2">
      <c r="A8" s="684"/>
      <c r="B8" s="684"/>
      <c r="C8" s="684"/>
      <c r="D8" s="684"/>
      <c r="E8" s="684"/>
    </row>
    <row r="9" spans="1:6" s="57" customFormat="1" ht="24.95" customHeight="1" x14ac:dyDescent="0.2">
      <c r="A9" s="684">
        <v>1</v>
      </c>
      <c r="B9" s="135" t="s">
        <v>493</v>
      </c>
      <c r="C9" s="136">
        <v>4846</v>
      </c>
      <c r="D9" s="136">
        <v>49</v>
      </c>
      <c r="E9" s="137">
        <f>D9/C9*100</f>
        <v>1.011143210895584</v>
      </c>
    </row>
    <row r="10" spans="1:6" s="57" customFormat="1" ht="24.95" customHeight="1" x14ac:dyDescent="0.2">
      <c r="A10" s="684"/>
      <c r="B10" s="135" t="s">
        <v>495</v>
      </c>
      <c r="C10" s="136">
        <v>2247</v>
      </c>
      <c r="D10" s="136">
        <v>87</v>
      </c>
      <c r="E10" s="137">
        <f>D10/C10*100</f>
        <v>3.8718291054739651</v>
      </c>
    </row>
    <row r="11" spans="1:6" s="57" customFormat="1" ht="24.95" customHeight="1" x14ac:dyDescent="0.2">
      <c r="A11" s="684"/>
      <c r="B11" s="135" t="s">
        <v>494</v>
      </c>
      <c r="C11" s="136">
        <v>4846</v>
      </c>
      <c r="D11" s="136">
        <v>53</v>
      </c>
      <c r="E11" s="137">
        <f>D11/C11*100</f>
        <v>1.0936855138258357</v>
      </c>
    </row>
    <row r="12" spans="1:6" x14ac:dyDescent="0.2">
      <c r="A12" s="652" t="s">
        <v>496</v>
      </c>
      <c r="B12" s="652"/>
      <c r="C12" s="652"/>
      <c r="D12" s="652"/>
      <c r="E12" s="652"/>
    </row>
    <row r="13" spans="1:6" s="13" customFormat="1" ht="14.25" customHeight="1" x14ac:dyDescent="0.25">
      <c r="A13" s="681" t="s">
        <v>30</v>
      </c>
      <c r="B13" s="681"/>
    </row>
    <row r="14" spans="1:6" s="13" customFormat="1" ht="15" x14ac:dyDescent="0.25">
      <c r="A14" s="682" t="s">
        <v>31</v>
      </c>
      <c r="B14" s="682"/>
      <c r="C14" s="682"/>
      <c r="D14" s="682"/>
      <c r="E14" s="682"/>
    </row>
  </sheetData>
  <mergeCells count="10">
    <mergeCell ref="A1:E1"/>
    <mergeCell ref="A3:A5"/>
    <mergeCell ref="B3:B5"/>
    <mergeCell ref="C3:D4"/>
    <mergeCell ref="E3:E5"/>
    <mergeCell ref="A13:B13"/>
    <mergeCell ref="A14:E14"/>
    <mergeCell ref="A7:E8"/>
    <mergeCell ref="A9:A11"/>
    <mergeCell ref="A12:E1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topLeftCell="A27" zoomScale="120" zoomScaleNormal="120" workbookViewId="0">
      <selection activeCell="Y38" sqref="Y38"/>
    </sheetView>
  </sheetViews>
  <sheetFormatPr defaultRowHeight="12.75" x14ac:dyDescent="0.2"/>
  <cols>
    <col min="1" max="1" width="3.7109375" style="36" customWidth="1"/>
    <col min="2" max="2" width="25.42578125" style="36" customWidth="1"/>
    <col min="3" max="3" width="4" style="33" customWidth="1"/>
    <col min="4" max="4" width="3.85546875" style="33" customWidth="1"/>
    <col min="5" max="6" width="3.7109375" style="33" customWidth="1"/>
    <col min="7" max="7" width="3.28515625" style="33" customWidth="1"/>
    <col min="8" max="8" width="3" style="33" customWidth="1"/>
    <col min="9" max="9" width="3.7109375" style="33" customWidth="1"/>
    <col min="10" max="10" width="3.140625" style="33" customWidth="1"/>
    <col min="11" max="12" width="4.140625" style="33" customWidth="1"/>
    <col min="13" max="14" width="4" style="33" customWidth="1"/>
    <col min="15" max="15" width="3.28515625" style="33" customWidth="1"/>
    <col min="16" max="17" width="3.85546875" style="33" customWidth="1"/>
    <col min="18" max="18" width="4" style="33" customWidth="1"/>
    <col min="19" max="19" width="3.28515625" style="33" customWidth="1"/>
    <col min="20" max="20" width="3.140625" style="33" customWidth="1"/>
    <col min="21" max="21" width="3.5703125" style="33" customWidth="1"/>
    <col min="22" max="22" width="2.7109375" style="33" customWidth="1"/>
    <col min="23" max="256" width="9.140625" style="33"/>
    <col min="257" max="257" width="3.7109375" style="33" customWidth="1"/>
    <col min="258" max="258" width="20.42578125" style="33" customWidth="1"/>
    <col min="259" max="259" width="4" style="33" customWidth="1"/>
    <col min="260" max="260" width="3.85546875" style="33" customWidth="1"/>
    <col min="261" max="262" width="3.7109375" style="33" customWidth="1"/>
    <col min="263" max="263" width="3.28515625" style="33" customWidth="1"/>
    <col min="264" max="264" width="3" style="33" customWidth="1"/>
    <col min="265" max="265" width="3.7109375" style="33" customWidth="1"/>
    <col min="266" max="266" width="3.140625" style="33" customWidth="1"/>
    <col min="267" max="268" width="4.140625" style="33" customWidth="1"/>
    <col min="269" max="270" width="4" style="33" customWidth="1"/>
    <col min="271" max="271" width="3.28515625" style="33" customWidth="1"/>
    <col min="272" max="273" width="3.85546875" style="33" customWidth="1"/>
    <col min="274" max="274" width="4" style="33" customWidth="1"/>
    <col min="275" max="275" width="3.28515625" style="33" customWidth="1"/>
    <col min="276" max="276" width="3.140625" style="33" customWidth="1"/>
    <col min="277" max="277" width="3.5703125" style="33" customWidth="1"/>
    <col min="278" max="278" width="2.7109375" style="33" customWidth="1"/>
    <col min="279" max="512" width="9.140625" style="33"/>
    <col min="513" max="513" width="3.7109375" style="33" customWidth="1"/>
    <col min="514" max="514" width="20.42578125" style="33" customWidth="1"/>
    <col min="515" max="515" width="4" style="33" customWidth="1"/>
    <col min="516" max="516" width="3.85546875" style="33" customWidth="1"/>
    <col min="517" max="518" width="3.7109375" style="33" customWidth="1"/>
    <col min="519" max="519" width="3.28515625" style="33" customWidth="1"/>
    <col min="520" max="520" width="3" style="33" customWidth="1"/>
    <col min="521" max="521" width="3.7109375" style="33" customWidth="1"/>
    <col min="522" max="522" width="3.140625" style="33" customWidth="1"/>
    <col min="523" max="524" width="4.140625" style="33" customWidth="1"/>
    <col min="525" max="526" width="4" style="33" customWidth="1"/>
    <col min="527" max="527" width="3.28515625" style="33" customWidth="1"/>
    <col min="528" max="529" width="3.85546875" style="33" customWidth="1"/>
    <col min="530" max="530" width="4" style="33" customWidth="1"/>
    <col min="531" max="531" width="3.28515625" style="33" customWidth="1"/>
    <col min="532" max="532" width="3.140625" style="33" customWidth="1"/>
    <col min="533" max="533" width="3.5703125" style="33" customWidth="1"/>
    <col min="534" max="534" width="2.7109375" style="33" customWidth="1"/>
    <col min="535" max="768" width="9.140625" style="33"/>
    <col min="769" max="769" width="3.7109375" style="33" customWidth="1"/>
    <col min="770" max="770" width="20.42578125" style="33" customWidth="1"/>
    <col min="771" max="771" width="4" style="33" customWidth="1"/>
    <col min="772" max="772" width="3.85546875" style="33" customWidth="1"/>
    <col min="773" max="774" width="3.7109375" style="33" customWidth="1"/>
    <col min="775" max="775" width="3.28515625" style="33" customWidth="1"/>
    <col min="776" max="776" width="3" style="33" customWidth="1"/>
    <col min="777" max="777" width="3.7109375" style="33" customWidth="1"/>
    <col min="778" max="778" width="3.140625" style="33" customWidth="1"/>
    <col min="779" max="780" width="4.140625" style="33" customWidth="1"/>
    <col min="781" max="782" width="4" style="33" customWidth="1"/>
    <col min="783" max="783" width="3.28515625" style="33" customWidth="1"/>
    <col min="784" max="785" width="3.85546875" style="33" customWidth="1"/>
    <col min="786" max="786" width="4" style="33" customWidth="1"/>
    <col min="787" max="787" width="3.28515625" style="33" customWidth="1"/>
    <col min="788" max="788" width="3.140625" style="33" customWidth="1"/>
    <col min="789" max="789" width="3.5703125" style="33" customWidth="1"/>
    <col min="790" max="790" width="2.7109375" style="33" customWidth="1"/>
    <col min="791" max="1024" width="9.140625" style="33"/>
    <col min="1025" max="1025" width="3.7109375" style="33" customWidth="1"/>
    <col min="1026" max="1026" width="20.42578125" style="33" customWidth="1"/>
    <col min="1027" max="1027" width="4" style="33" customWidth="1"/>
    <col min="1028" max="1028" width="3.85546875" style="33" customWidth="1"/>
    <col min="1029" max="1030" width="3.7109375" style="33" customWidth="1"/>
    <col min="1031" max="1031" width="3.28515625" style="33" customWidth="1"/>
    <col min="1032" max="1032" width="3" style="33" customWidth="1"/>
    <col min="1033" max="1033" width="3.7109375" style="33" customWidth="1"/>
    <col min="1034" max="1034" width="3.140625" style="33" customWidth="1"/>
    <col min="1035" max="1036" width="4.140625" style="33" customWidth="1"/>
    <col min="1037" max="1038" width="4" style="33" customWidth="1"/>
    <col min="1039" max="1039" width="3.28515625" style="33" customWidth="1"/>
    <col min="1040" max="1041" width="3.85546875" style="33" customWidth="1"/>
    <col min="1042" max="1042" width="4" style="33" customWidth="1"/>
    <col min="1043" max="1043" width="3.28515625" style="33" customWidth="1"/>
    <col min="1044" max="1044" width="3.140625" style="33" customWidth="1"/>
    <col min="1045" max="1045" width="3.5703125" style="33" customWidth="1"/>
    <col min="1046" max="1046" width="2.7109375" style="33" customWidth="1"/>
    <col min="1047" max="1280" width="9.140625" style="33"/>
    <col min="1281" max="1281" width="3.7109375" style="33" customWidth="1"/>
    <col min="1282" max="1282" width="20.42578125" style="33" customWidth="1"/>
    <col min="1283" max="1283" width="4" style="33" customWidth="1"/>
    <col min="1284" max="1284" width="3.85546875" style="33" customWidth="1"/>
    <col min="1285" max="1286" width="3.7109375" style="33" customWidth="1"/>
    <col min="1287" max="1287" width="3.28515625" style="33" customWidth="1"/>
    <col min="1288" max="1288" width="3" style="33" customWidth="1"/>
    <col min="1289" max="1289" width="3.7109375" style="33" customWidth="1"/>
    <col min="1290" max="1290" width="3.140625" style="33" customWidth="1"/>
    <col min="1291" max="1292" width="4.140625" style="33" customWidth="1"/>
    <col min="1293" max="1294" width="4" style="33" customWidth="1"/>
    <col min="1295" max="1295" width="3.28515625" style="33" customWidth="1"/>
    <col min="1296" max="1297" width="3.85546875" style="33" customWidth="1"/>
    <col min="1298" max="1298" width="4" style="33" customWidth="1"/>
    <col min="1299" max="1299" width="3.28515625" style="33" customWidth="1"/>
    <col min="1300" max="1300" width="3.140625" style="33" customWidth="1"/>
    <col min="1301" max="1301" width="3.5703125" style="33" customWidth="1"/>
    <col min="1302" max="1302" width="2.7109375" style="33" customWidth="1"/>
    <col min="1303" max="1536" width="9.140625" style="33"/>
    <col min="1537" max="1537" width="3.7109375" style="33" customWidth="1"/>
    <col min="1538" max="1538" width="20.42578125" style="33" customWidth="1"/>
    <col min="1539" max="1539" width="4" style="33" customWidth="1"/>
    <col min="1540" max="1540" width="3.85546875" style="33" customWidth="1"/>
    <col min="1541" max="1542" width="3.7109375" style="33" customWidth="1"/>
    <col min="1543" max="1543" width="3.28515625" style="33" customWidth="1"/>
    <col min="1544" max="1544" width="3" style="33" customWidth="1"/>
    <col min="1545" max="1545" width="3.7109375" style="33" customWidth="1"/>
    <col min="1546" max="1546" width="3.140625" style="33" customWidth="1"/>
    <col min="1547" max="1548" width="4.140625" style="33" customWidth="1"/>
    <col min="1549" max="1550" width="4" style="33" customWidth="1"/>
    <col min="1551" max="1551" width="3.28515625" style="33" customWidth="1"/>
    <col min="1552" max="1553" width="3.85546875" style="33" customWidth="1"/>
    <col min="1554" max="1554" width="4" style="33" customWidth="1"/>
    <col min="1555" max="1555" width="3.28515625" style="33" customWidth="1"/>
    <col min="1556" max="1556" width="3.140625" style="33" customWidth="1"/>
    <col min="1557" max="1557" width="3.5703125" style="33" customWidth="1"/>
    <col min="1558" max="1558" width="2.7109375" style="33" customWidth="1"/>
    <col min="1559" max="1792" width="9.140625" style="33"/>
    <col min="1793" max="1793" width="3.7109375" style="33" customWidth="1"/>
    <col min="1794" max="1794" width="20.42578125" style="33" customWidth="1"/>
    <col min="1795" max="1795" width="4" style="33" customWidth="1"/>
    <col min="1796" max="1796" width="3.85546875" style="33" customWidth="1"/>
    <col min="1797" max="1798" width="3.7109375" style="33" customWidth="1"/>
    <col min="1799" max="1799" width="3.28515625" style="33" customWidth="1"/>
    <col min="1800" max="1800" width="3" style="33" customWidth="1"/>
    <col min="1801" max="1801" width="3.7109375" style="33" customWidth="1"/>
    <col min="1802" max="1802" width="3.140625" style="33" customWidth="1"/>
    <col min="1803" max="1804" width="4.140625" style="33" customWidth="1"/>
    <col min="1805" max="1806" width="4" style="33" customWidth="1"/>
    <col min="1807" max="1807" width="3.28515625" style="33" customWidth="1"/>
    <col min="1808" max="1809" width="3.85546875" style="33" customWidth="1"/>
    <col min="1810" max="1810" width="4" style="33" customWidth="1"/>
    <col min="1811" max="1811" width="3.28515625" style="33" customWidth="1"/>
    <col min="1812" max="1812" width="3.140625" style="33" customWidth="1"/>
    <col min="1813" max="1813" width="3.5703125" style="33" customWidth="1"/>
    <col min="1814" max="1814" width="2.7109375" style="33" customWidth="1"/>
    <col min="1815" max="2048" width="9.140625" style="33"/>
    <col min="2049" max="2049" width="3.7109375" style="33" customWidth="1"/>
    <col min="2050" max="2050" width="20.42578125" style="33" customWidth="1"/>
    <col min="2051" max="2051" width="4" style="33" customWidth="1"/>
    <col min="2052" max="2052" width="3.85546875" style="33" customWidth="1"/>
    <col min="2053" max="2054" width="3.7109375" style="33" customWidth="1"/>
    <col min="2055" max="2055" width="3.28515625" style="33" customWidth="1"/>
    <col min="2056" max="2056" width="3" style="33" customWidth="1"/>
    <col min="2057" max="2057" width="3.7109375" style="33" customWidth="1"/>
    <col min="2058" max="2058" width="3.140625" style="33" customWidth="1"/>
    <col min="2059" max="2060" width="4.140625" style="33" customWidth="1"/>
    <col min="2061" max="2062" width="4" style="33" customWidth="1"/>
    <col min="2063" max="2063" width="3.28515625" style="33" customWidth="1"/>
    <col min="2064" max="2065" width="3.85546875" style="33" customWidth="1"/>
    <col min="2066" max="2066" width="4" style="33" customWidth="1"/>
    <col min="2067" max="2067" width="3.28515625" style="33" customWidth="1"/>
    <col min="2068" max="2068" width="3.140625" style="33" customWidth="1"/>
    <col min="2069" max="2069" width="3.5703125" style="33" customWidth="1"/>
    <col min="2070" max="2070" width="2.7109375" style="33" customWidth="1"/>
    <col min="2071" max="2304" width="9.140625" style="33"/>
    <col min="2305" max="2305" width="3.7109375" style="33" customWidth="1"/>
    <col min="2306" max="2306" width="20.42578125" style="33" customWidth="1"/>
    <col min="2307" max="2307" width="4" style="33" customWidth="1"/>
    <col min="2308" max="2308" width="3.85546875" style="33" customWidth="1"/>
    <col min="2309" max="2310" width="3.7109375" style="33" customWidth="1"/>
    <col min="2311" max="2311" width="3.28515625" style="33" customWidth="1"/>
    <col min="2312" max="2312" width="3" style="33" customWidth="1"/>
    <col min="2313" max="2313" width="3.7109375" style="33" customWidth="1"/>
    <col min="2314" max="2314" width="3.140625" style="33" customWidth="1"/>
    <col min="2315" max="2316" width="4.140625" style="33" customWidth="1"/>
    <col min="2317" max="2318" width="4" style="33" customWidth="1"/>
    <col min="2319" max="2319" width="3.28515625" style="33" customWidth="1"/>
    <col min="2320" max="2321" width="3.85546875" style="33" customWidth="1"/>
    <col min="2322" max="2322" width="4" style="33" customWidth="1"/>
    <col min="2323" max="2323" width="3.28515625" style="33" customWidth="1"/>
    <col min="2324" max="2324" width="3.140625" style="33" customWidth="1"/>
    <col min="2325" max="2325" width="3.5703125" style="33" customWidth="1"/>
    <col min="2326" max="2326" width="2.7109375" style="33" customWidth="1"/>
    <col min="2327" max="2560" width="9.140625" style="33"/>
    <col min="2561" max="2561" width="3.7109375" style="33" customWidth="1"/>
    <col min="2562" max="2562" width="20.42578125" style="33" customWidth="1"/>
    <col min="2563" max="2563" width="4" style="33" customWidth="1"/>
    <col min="2564" max="2564" width="3.85546875" style="33" customWidth="1"/>
    <col min="2565" max="2566" width="3.7109375" style="33" customWidth="1"/>
    <col min="2567" max="2567" width="3.28515625" style="33" customWidth="1"/>
    <col min="2568" max="2568" width="3" style="33" customWidth="1"/>
    <col min="2569" max="2569" width="3.7109375" style="33" customWidth="1"/>
    <col min="2570" max="2570" width="3.140625" style="33" customWidth="1"/>
    <col min="2571" max="2572" width="4.140625" style="33" customWidth="1"/>
    <col min="2573" max="2574" width="4" style="33" customWidth="1"/>
    <col min="2575" max="2575" width="3.28515625" style="33" customWidth="1"/>
    <col min="2576" max="2577" width="3.85546875" style="33" customWidth="1"/>
    <col min="2578" max="2578" width="4" style="33" customWidth="1"/>
    <col min="2579" max="2579" width="3.28515625" style="33" customWidth="1"/>
    <col min="2580" max="2580" width="3.140625" style="33" customWidth="1"/>
    <col min="2581" max="2581" width="3.5703125" style="33" customWidth="1"/>
    <col min="2582" max="2582" width="2.7109375" style="33" customWidth="1"/>
    <col min="2583" max="2816" width="9.140625" style="33"/>
    <col min="2817" max="2817" width="3.7109375" style="33" customWidth="1"/>
    <col min="2818" max="2818" width="20.42578125" style="33" customWidth="1"/>
    <col min="2819" max="2819" width="4" style="33" customWidth="1"/>
    <col min="2820" max="2820" width="3.85546875" style="33" customWidth="1"/>
    <col min="2821" max="2822" width="3.7109375" style="33" customWidth="1"/>
    <col min="2823" max="2823" width="3.28515625" style="33" customWidth="1"/>
    <col min="2824" max="2824" width="3" style="33" customWidth="1"/>
    <col min="2825" max="2825" width="3.7109375" style="33" customWidth="1"/>
    <col min="2826" max="2826" width="3.140625" style="33" customWidth="1"/>
    <col min="2827" max="2828" width="4.140625" style="33" customWidth="1"/>
    <col min="2829" max="2830" width="4" style="33" customWidth="1"/>
    <col min="2831" max="2831" width="3.28515625" style="33" customWidth="1"/>
    <col min="2832" max="2833" width="3.85546875" style="33" customWidth="1"/>
    <col min="2834" max="2834" width="4" style="33" customWidth="1"/>
    <col min="2835" max="2835" width="3.28515625" style="33" customWidth="1"/>
    <col min="2836" max="2836" width="3.140625" style="33" customWidth="1"/>
    <col min="2837" max="2837" width="3.5703125" style="33" customWidth="1"/>
    <col min="2838" max="2838" width="2.7109375" style="33" customWidth="1"/>
    <col min="2839" max="3072" width="9.140625" style="33"/>
    <col min="3073" max="3073" width="3.7109375" style="33" customWidth="1"/>
    <col min="3074" max="3074" width="20.42578125" style="33" customWidth="1"/>
    <col min="3075" max="3075" width="4" style="33" customWidth="1"/>
    <col min="3076" max="3076" width="3.85546875" style="33" customWidth="1"/>
    <col min="3077" max="3078" width="3.7109375" style="33" customWidth="1"/>
    <col min="3079" max="3079" width="3.28515625" style="33" customWidth="1"/>
    <col min="3080" max="3080" width="3" style="33" customWidth="1"/>
    <col min="3081" max="3081" width="3.7109375" style="33" customWidth="1"/>
    <col min="3082" max="3082" width="3.140625" style="33" customWidth="1"/>
    <col min="3083" max="3084" width="4.140625" style="33" customWidth="1"/>
    <col min="3085" max="3086" width="4" style="33" customWidth="1"/>
    <col min="3087" max="3087" width="3.28515625" style="33" customWidth="1"/>
    <col min="3088" max="3089" width="3.85546875" style="33" customWidth="1"/>
    <col min="3090" max="3090" width="4" style="33" customWidth="1"/>
    <col min="3091" max="3091" width="3.28515625" style="33" customWidth="1"/>
    <col min="3092" max="3092" width="3.140625" style="33" customWidth="1"/>
    <col min="3093" max="3093" width="3.5703125" style="33" customWidth="1"/>
    <col min="3094" max="3094" width="2.7109375" style="33" customWidth="1"/>
    <col min="3095" max="3328" width="9.140625" style="33"/>
    <col min="3329" max="3329" width="3.7109375" style="33" customWidth="1"/>
    <col min="3330" max="3330" width="20.42578125" style="33" customWidth="1"/>
    <col min="3331" max="3331" width="4" style="33" customWidth="1"/>
    <col min="3332" max="3332" width="3.85546875" style="33" customWidth="1"/>
    <col min="3333" max="3334" width="3.7109375" style="33" customWidth="1"/>
    <col min="3335" max="3335" width="3.28515625" style="33" customWidth="1"/>
    <col min="3336" max="3336" width="3" style="33" customWidth="1"/>
    <col min="3337" max="3337" width="3.7109375" style="33" customWidth="1"/>
    <col min="3338" max="3338" width="3.140625" style="33" customWidth="1"/>
    <col min="3339" max="3340" width="4.140625" style="33" customWidth="1"/>
    <col min="3341" max="3342" width="4" style="33" customWidth="1"/>
    <col min="3343" max="3343" width="3.28515625" style="33" customWidth="1"/>
    <col min="3344" max="3345" width="3.85546875" style="33" customWidth="1"/>
    <col min="3346" max="3346" width="4" style="33" customWidth="1"/>
    <col min="3347" max="3347" width="3.28515625" style="33" customWidth="1"/>
    <col min="3348" max="3348" width="3.140625" style="33" customWidth="1"/>
    <col min="3349" max="3349" width="3.5703125" style="33" customWidth="1"/>
    <col min="3350" max="3350" width="2.7109375" style="33" customWidth="1"/>
    <col min="3351" max="3584" width="9.140625" style="33"/>
    <col min="3585" max="3585" width="3.7109375" style="33" customWidth="1"/>
    <col min="3586" max="3586" width="20.42578125" style="33" customWidth="1"/>
    <col min="3587" max="3587" width="4" style="33" customWidth="1"/>
    <col min="3588" max="3588" width="3.85546875" style="33" customWidth="1"/>
    <col min="3589" max="3590" width="3.7109375" style="33" customWidth="1"/>
    <col min="3591" max="3591" width="3.28515625" style="33" customWidth="1"/>
    <col min="3592" max="3592" width="3" style="33" customWidth="1"/>
    <col min="3593" max="3593" width="3.7109375" style="33" customWidth="1"/>
    <col min="3594" max="3594" width="3.140625" style="33" customWidth="1"/>
    <col min="3595" max="3596" width="4.140625" style="33" customWidth="1"/>
    <col min="3597" max="3598" width="4" style="33" customWidth="1"/>
    <col min="3599" max="3599" width="3.28515625" style="33" customWidth="1"/>
    <col min="3600" max="3601" width="3.85546875" style="33" customWidth="1"/>
    <col min="3602" max="3602" width="4" style="33" customWidth="1"/>
    <col min="3603" max="3603" width="3.28515625" style="33" customWidth="1"/>
    <col min="3604" max="3604" width="3.140625" style="33" customWidth="1"/>
    <col min="3605" max="3605" width="3.5703125" style="33" customWidth="1"/>
    <col min="3606" max="3606" width="2.7109375" style="33" customWidth="1"/>
    <col min="3607" max="3840" width="9.140625" style="33"/>
    <col min="3841" max="3841" width="3.7109375" style="33" customWidth="1"/>
    <col min="3842" max="3842" width="20.42578125" style="33" customWidth="1"/>
    <col min="3843" max="3843" width="4" style="33" customWidth="1"/>
    <col min="3844" max="3844" width="3.85546875" style="33" customWidth="1"/>
    <col min="3845" max="3846" width="3.7109375" style="33" customWidth="1"/>
    <col min="3847" max="3847" width="3.28515625" style="33" customWidth="1"/>
    <col min="3848" max="3848" width="3" style="33" customWidth="1"/>
    <col min="3849" max="3849" width="3.7109375" style="33" customWidth="1"/>
    <col min="3850" max="3850" width="3.140625" style="33" customWidth="1"/>
    <col min="3851" max="3852" width="4.140625" style="33" customWidth="1"/>
    <col min="3853" max="3854" width="4" style="33" customWidth="1"/>
    <col min="3855" max="3855" width="3.28515625" style="33" customWidth="1"/>
    <col min="3856" max="3857" width="3.85546875" style="33" customWidth="1"/>
    <col min="3858" max="3858" width="4" style="33" customWidth="1"/>
    <col min="3859" max="3859" width="3.28515625" style="33" customWidth="1"/>
    <col min="3860" max="3860" width="3.140625" style="33" customWidth="1"/>
    <col min="3861" max="3861" width="3.5703125" style="33" customWidth="1"/>
    <col min="3862" max="3862" width="2.7109375" style="33" customWidth="1"/>
    <col min="3863" max="4096" width="9.140625" style="33"/>
    <col min="4097" max="4097" width="3.7109375" style="33" customWidth="1"/>
    <col min="4098" max="4098" width="20.42578125" style="33" customWidth="1"/>
    <col min="4099" max="4099" width="4" style="33" customWidth="1"/>
    <col min="4100" max="4100" width="3.85546875" style="33" customWidth="1"/>
    <col min="4101" max="4102" width="3.7109375" style="33" customWidth="1"/>
    <col min="4103" max="4103" width="3.28515625" style="33" customWidth="1"/>
    <col min="4104" max="4104" width="3" style="33" customWidth="1"/>
    <col min="4105" max="4105" width="3.7109375" style="33" customWidth="1"/>
    <col min="4106" max="4106" width="3.140625" style="33" customWidth="1"/>
    <col min="4107" max="4108" width="4.140625" style="33" customWidth="1"/>
    <col min="4109" max="4110" width="4" style="33" customWidth="1"/>
    <col min="4111" max="4111" width="3.28515625" style="33" customWidth="1"/>
    <col min="4112" max="4113" width="3.85546875" style="33" customWidth="1"/>
    <col min="4114" max="4114" width="4" style="33" customWidth="1"/>
    <col min="4115" max="4115" width="3.28515625" style="33" customWidth="1"/>
    <col min="4116" max="4116" width="3.140625" style="33" customWidth="1"/>
    <col min="4117" max="4117" width="3.5703125" style="33" customWidth="1"/>
    <col min="4118" max="4118" width="2.7109375" style="33" customWidth="1"/>
    <col min="4119" max="4352" width="9.140625" style="33"/>
    <col min="4353" max="4353" width="3.7109375" style="33" customWidth="1"/>
    <col min="4354" max="4354" width="20.42578125" style="33" customWidth="1"/>
    <col min="4355" max="4355" width="4" style="33" customWidth="1"/>
    <col min="4356" max="4356" width="3.85546875" style="33" customWidth="1"/>
    <col min="4357" max="4358" width="3.7109375" style="33" customWidth="1"/>
    <col min="4359" max="4359" width="3.28515625" style="33" customWidth="1"/>
    <col min="4360" max="4360" width="3" style="33" customWidth="1"/>
    <col min="4361" max="4361" width="3.7109375" style="33" customWidth="1"/>
    <col min="4362" max="4362" width="3.140625" style="33" customWidth="1"/>
    <col min="4363" max="4364" width="4.140625" style="33" customWidth="1"/>
    <col min="4365" max="4366" width="4" style="33" customWidth="1"/>
    <col min="4367" max="4367" width="3.28515625" style="33" customWidth="1"/>
    <col min="4368" max="4369" width="3.85546875" style="33" customWidth="1"/>
    <col min="4370" max="4370" width="4" style="33" customWidth="1"/>
    <col min="4371" max="4371" width="3.28515625" style="33" customWidth="1"/>
    <col min="4372" max="4372" width="3.140625" style="33" customWidth="1"/>
    <col min="4373" max="4373" width="3.5703125" style="33" customWidth="1"/>
    <col min="4374" max="4374" width="2.7109375" style="33" customWidth="1"/>
    <col min="4375" max="4608" width="9.140625" style="33"/>
    <col min="4609" max="4609" width="3.7109375" style="33" customWidth="1"/>
    <col min="4610" max="4610" width="20.42578125" style="33" customWidth="1"/>
    <col min="4611" max="4611" width="4" style="33" customWidth="1"/>
    <col min="4612" max="4612" width="3.85546875" style="33" customWidth="1"/>
    <col min="4613" max="4614" width="3.7109375" style="33" customWidth="1"/>
    <col min="4615" max="4615" width="3.28515625" style="33" customWidth="1"/>
    <col min="4616" max="4616" width="3" style="33" customWidth="1"/>
    <col min="4617" max="4617" width="3.7109375" style="33" customWidth="1"/>
    <col min="4618" max="4618" width="3.140625" style="33" customWidth="1"/>
    <col min="4619" max="4620" width="4.140625" style="33" customWidth="1"/>
    <col min="4621" max="4622" width="4" style="33" customWidth="1"/>
    <col min="4623" max="4623" width="3.28515625" style="33" customWidth="1"/>
    <col min="4624" max="4625" width="3.85546875" style="33" customWidth="1"/>
    <col min="4626" max="4626" width="4" style="33" customWidth="1"/>
    <col min="4627" max="4627" width="3.28515625" style="33" customWidth="1"/>
    <col min="4628" max="4628" width="3.140625" style="33" customWidth="1"/>
    <col min="4629" max="4629" width="3.5703125" style="33" customWidth="1"/>
    <col min="4630" max="4630" width="2.7109375" style="33" customWidth="1"/>
    <col min="4631" max="4864" width="9.140625" style="33"/>
    <col min="4865" max="4865" width="3.7109375" style="33" customWidth="1"/>
    <col min="4866" max="4866" width="20.42578125" style="33" customWidth="1"/>
    <col min="4867" max="4867" width="4" style="33" customWidth="1"/>
    <col min="4868" max="4868" width="3.85546875" style="33" customWidth="1"/>
    <col min="4869" max="4870" width="3.7109375" style="33" customWidth="1"/>
    <col min="4871" max="4871" width="3.28515625" style="33" customWidth="1"/>
    <col min="4872" max="4872" width="3" style="33" customWidth="1"/>
    <col min="4873" max="4873" width="3.7109375" style="33" customWidth="1"/>
    <col min="4874" max="4874" width="3.140625" style="33" customWidth="1"/>
    <col min="4875" max="4876" width="4.140625" style="33" customWidth="1"/>
    <col min="4877" max="4878" width="4" style="33" customWidth="1"/>
    <col min="4879" max="4879" width="3.28515625" style="33" customWidth="1"/>
    <col min="4880" max="4881" width="3.85546875" style="33" customWidth="1"/>
    <col min="4882" max="4882" width="4" style="33" customWidth="1"/>
    <col min="4883" max="4883" width="3.28515625" style="33" customWidth="1"/>
    <col min="4884" max="4884" width="3.140625" style="33" customWidth="1"/>
    <col min="4885" max="4885" width="3.5703125" style="33" customWidth="1"/>
    <col min="4886" max="4886" width="2.7109375" style="33" customWidth="1"/>
    <col min="4887" max="5120" width="9.140625" style="33"/>
    <col min="5121" max="5121" width="3.7109375" style="33" customWidth="1"/>
    <col min="5122" max="5122" width="20.42578125" style="33" customWidth="1"/>
    <col min="5123" max="5123" width="4" style="33" customWidth="1"/>
    <col min="5124" max="5124" width="3.85546875" style="33" customWidth="1"/>
    <col min="5125" max="5126" width="3.7109375" style="33" customWidth="1"/>
    <col min="5127" max="5127" width="3.28515625" style="33" customWidth="1"/>
    <col min="5128" max="5128" width="3" style="33" customWidth="1"/>
    <col min="5129" max="5129" width="3.7109375" style="33" customWidth="1"/>
    <col min="5130" max="5130" width="3.140625" style="33" customWidth="1"/>
    <col min="5131" max="5132" width="4.140625" style="33" customWidth="1"/>
    <col min="5133" max="5134" width="4" style="33" customWidth="1"/>
    <col min="5135" max="5135" width="3.28515625" style="33" customWidth="1"/>
    <col min="5136" max="5137" width="3.85546875" style="33" customWidth="1"/>
    <col min="5138" max="5138" width="4" style="33" customWidth="1"/>
    <col min="5139" max="5139" width="3.28515625" style="33" customWidth="1"/>
    <col min="5140" max="5140" width="3.140625" style="33" customWidth="1"/>
    <col min="5141" max="5141" width="3.5703125" style="33" customWidth="1"/>
    <col min="5142" max="5142" width="2.7109375" style="33" customWidth="1"/>
    <col min="5143" max="5376" width="9.140625" style="33"/>
    <col min="5377" max="5377" width="3.7109375" style="33" customWidth="1"/>
    <col min="5378" max="5378" width="20.42578125" style="33" customWidth="1"/>
    <col min="5379" max="5379" width="4" style="33" customWidth="1"/>
    <col min="5380" max="5380" width="3.85546875" style="33" customWidth="1"/>
    <col min="5381" max="5382" width="3.7109375" style="33" customWidth="1"/>
    <col min="5383" max="5383" width="3.28515625" style="33" customWidth="1"/>
    <col min="5384" max="5384" width="3" style="33" customWidth="1"/>
    <col min="5385" max="5385" width="3.7109375" style="33" customWidth="1"/>
    <col min="5386" max="5386" width="3.140625" style="33" customWidth="1"/>
    <col min="5387" max="5388" width="4.140625" style="33" customWidth="1"/>
    <col min="5389" max="5390" width="4" style="33" customWidth="1"/>
    <col min="5391" max="5391" width="3.28515625" style="33" customWidth="1"/>
    <col min="5392" max="5393" width="3.85546875" style="33" customWidth="1"/>
    <col min="5394" max="5394" width="4" style="33" customWidth="1"/>
    <col min="5395" max="5395" width="3.28515625" style="33" customWidth="1"/>
    <col min="5396" max="5396" width="3.140625" style="33" customWidth="1"/>
    <col min="5397" max="5397" width="3.5703125" style="33" customWidth="1"/>
    <col min="5398" max="5398" width="2.7109375" style="33" customWidth="1"/>
    <col min="5399" max="5632" width="9.140625" style="33"/>
    <col min="5633" max="5633" width="3.7109375" style="33" customWidth="1"/>
    <col min="5634" max="5634" width="20.42578125" style="33" customWidth="1"/>
    <col min="5635" max="5635" width="4" style="33" customWidth="1"/>
    <col min="5636" max="5636" width="3.85546875" style="33" customWidth="1"/>
    <col min="5637" max="5638" width="3.7109375" style="33" customWidth="1"/>
    <col min="5639" max="5639" width="3.28515625" style="33" customWidth="1"/>
    <col min="5640" max="5640" width="3" style="33" customWidth="1"/>
    <col min="5641" max="5641" width="3.7109375" style="33" customWidth="1"/>
    <col min="5642" max="5642" width="3.140625" style="33" customWidth="1"/>
    <col min="5643" max="5644" width="4.140625" style="33" customWidth="1"/>
    <col min="5645" max="5646" width="4" style="33" customWidth="1"/>
    <col min="5647" max="5647" width="3.28515625" style="33" customWidth="1"/>
    <col min="5648" max="5649" width="3.85546875" style="33" customWidth="1"/>
    <col min="5650" max="5650" width="4" style="33" customWidth="1"/>
    <col min="5651" max="5651" width="3.28515625" style="33" customWidth="1"/>
    <col min="5652" max="5652" width="3.140625" style="33" customWidth="1"/>
    <col min="5653" max="5653" width="3.5703125" style="33" customWidth="1"/>
    <col min="5654" max="5654" width="2.7109375" style="33" customWidth="1"/>
    <col min="5655" max="5888" width="9.140625" style="33"/>
    <col min="5889" max="5889" width="3.7109375" style="33" customWidth="1"/>
    <col min="5890" max="5890" width="20.42578125" style="33" customWidth="1"/>
    <col min="5891" max="5891" width="4" style="33" customWidth="1"/>
    <col min="5892" max="5892" width="3.85546875" style="33" customWidth="1"/>
    <col min="5893" max="5894" width="3.7109375" style="33" customWidth="1"/>
    <col min="5895" max="5895" width="3.28515625" style="33" customWidth="1"/>
    <col min="5896" max="5896" width="3" style="33" customWidth="1"/>
    <col min="5897" max="5897" width="3.7109375" style="33" customWidth="1"/>
    <col min="5898" max="5898" width="3.140625" style="33" customWidth="1"/>
    <col min="5899" max="5900" width="4.140625" style="33" customWidth="1"/>
    <col min="5901" max="5902" width="4" style="33" customWidth="1"/>
    <col min="5903" max="5903" width="3.28515625" style="33" customWidth="1"/>
    <col min="5904" max="5905" width="3.85546875" style="33" customWidth="1"/>
    <col min="5906" max="5906" width="4" style="33" customWidth="1"/>
    <col min="5907" max="5907" width="3.28515625" style="33" customWidth="1"/>
    <col min="5908" max="5908" width="3.140625" style="33" customWidth="1"/>
    <col min="5909" max="5909" width="3.5703125" style="33" customWidth="1"/>
    <col min="5910" max="5910" width="2.7109375" style="33" customWidth="1"/>
    <col min="5911" max="6144" width="9.140625" style="33"/>
    <col min="6145" max="6145" width="3.7109375" style="33" customWidth="1"/>
    <col min="6146" max="6146" width="20.42578125" style="33" customWidth="1"/>
    <col min="6147" max="6147" width="4" style="33" customWidth="1"/>
    <col min="6148" max="6148" width="3.85546875" style="33" customWidth="1"/>
    <col min="6149" max="6150" width="3.7109375" style="33" customWidth="1"/>
    <col min="6151" max="6151" width="3.28515625" style="33" customWidth="1"/>
    <col min="6152" max="6152" width="3" style="33" customWidth="1"/>
    <col min="6153" max="6153" width="3.7109375" style="33" customWidth="1"/>
    <col min="6154" max="6154" width="3.140625" style="33" customWidth="1"/>
    <col min="6155" max="6156" width="4.140625" style="33" customWidth="1"/>
    <col min="6157" max="6158" width="4" style="33" customWidth="1"/>
    <col min="6159" max="6159" width="3.28515625" style="33" customWidth="1"/>
    <col min="6160" max="6161" width="3.85546875" style="33" customWidth="1"/>
    <col min="6162" max="6162" width="4" style="33" customWidth="1"/>
    <col min="6163" max="6163" width="3.28515625" style="33" customWidth="1"/>
    <col min="6164" max="6164" width="3.140625" style="33" customWidth="1"/>
    <col min="6165" max="6165" width="3.5703125" style="33" customWidth="1"/>
    <col min="6166" max="6166" width="2.7109375" style="33" customWidth="1"/>
    <col min="6167" max="6400" width="9.140625" style="33"/>
    <col min="6401" max="6401" width="3.7109375" style="33" customWidth="1"/>
    <col min="6402" max="6402" width="20.42578125" style="33" customWidth="1"/>
    <col min="6403" max="6403" width="4" style="33" customWidth="1"/>
    <col min="6404" max="6404" width="3.85546875" style="33" customWidth="1"/>
    <col min="6405" max="6406" width="3.7109375" style="33" customWidth="1"/>
    <col min="6407" max="6407" width="3.28515625" style="33" customWidth="1"/>
    <col min="6408" max="6408" width="3" style="33" customWidth="1"/>
    <col min="6409" max="6409" width="3.7109375" style="33" customWidth="1"/>
    <col min="6410" max="6410" width="3.140625" style="33" customWidth="1"/>
    <col min="6411" max="6412" width="4.140625" style="33" customWidth="1"/>
    <col min="6413" max="6414" width="4" style="33" customWidth="1"/>
    <col min="6415" max="6415" width="3.28515625" style="33" customWidth="1"/>
    <col min="6416" max="6417" width="3.85546875" style="33" customWidth="1"/>
    <col min="6418" max="6418" width="4" style="33" customWidth="1"/>
    <col min="6419" max="6419" width="3.28515625" style="33" customWidth="1"/>
    <col min="6420" max="6420" width="3.140625" style="33" customWidth="1"/>
    <col min="6421" max="6421" width="3.5703125" style="33" customWidth="1"/>
    <col min="6422" max="6422" width="2.7109375" style="33" customWidth="1"/>
    <col min="6423" max="6656" width="9.140625" style="33"/>
    <col min="6657" max="6657" width="3.7109375" style="33" customWidth="1"/>
    <col min="6658" max="6658" width="20.42578125" style="33" customWidth="1"/>
    <col min="6659" max="6659" width="4" style="33" customWidth="1"/>
    <col min="6660" max="6660" width="3.85546875" style="33" customWidth="1"/>
    <col min="6661" max="6662" width="3.7109375" style="33" customWidth="1"/>
    <col min="6663" max="6663" width="3.28515625" style="33" customWidth="1"/>
    <col min="6664" max="6664" width="3" style="33" customWidth="1"/>
    <col min="6665" max="6665" width="3.7109375" style="33" customWidth="1"/>
    <col min="6666" max="6666" width="3.140625" style="33" customWidth="1"/>
    <col min="6667" max="6668" width="4.140625" style="33" customWidth="1"/>
    <col min="6669" max="6670" width="4" style="33" customWidth="1"/>
    <col min="6671" max="6671" width="3.28515625" style="33" customWidth="1"/>
    <col min="6672" max="6673" width="3.85546875" style="33" customWidth="1"/>
    <col min="6674" max="6674" width="4" style="33" customWidth="1"/>
    <col min="6675" max="6675" width="3.28515625" style="33" customWidth="1"/>
    <col min="6676" max="6676" width="3.140625" style="33" customWidth="1"/>
    <col min="6677" max="6677" width="3.5703125" style="33" customWidth="1"/>
    <col min="6678" max="6678" width="2.7109375" style="33" customWidth="1"/>
    <col min="6679" max="6912" width="9.140625" style="33"/>
    <col min="6913" max="6913" width="3.7109375" style="33" customWidth="1"/>
    <col min="6914" max="6914" width="20.42578125" style="33" customWidth="1"/>
    <col min="6915" max="6915" width="4" style="33" customWidth="1"/>
    <col min="6916" max="6916" width="3.85546875" style="33" customWidth="1"/>
    <col min="6917" max="6918" width="3.7109375" style="33" customWidth="1"/>
    <col min="6919" max="6919" width="3.28515625" style="33" customWidth="1"/>
    <col min="6920" max="6920" width="3" style="33" customWidth="1"/>
    <col min="6921" max="6921" width="3.7109375" style="33" customWidth="1"/>
    <col min="6922" max="6922" width="3.140625" style="33" customWidth="1"/>
    <col min="6923" max="6924" width="4.140625" style="33" customWidth="1"/>
    <col min="6925" max="6926" width="4" style="33" customWidth="1"/>
    <col min="6927" max="6927" width="3.28515625" style="33" customWidth="1"/>
    <col min="6928" max="6929" width="3.85546875" style="33" customWidth="1"/>
    <col min="6930" max="6930" width="4" style="33" customWidth="1"/>
    <col min="6931" max="6931" width="3.28515625" style="33" customWidth="1"/>
    <col min="6932" max="6932" width="3.140625" style="33" customWidth="1"/>
    <col min="6933" max="6933" width="3.5703125" style="33" customWidth="1"/>
    <col min="6934" max="6934" width="2.7109375" style="33" customWidth="1"/>
    <col min="6935" max="7168" width="9.140625" style="33"/>
    <col min="7169" max="7169" width="3.7109375" style="33" customWidth="1"/>
    <col min="7170" max="7170" width="20.42578125" style="33" customWidth="1"/>
    <col min="7171" max="7171" width="4" style="33" customWidth="1"/>
    <col min="7172" max="7172" width="3.85546875" style="33" customWidth="1"/>
    <col min="7173" max="7174" width="3.7109375" style="33" customWidth="1"/>
    <col min="7175" max="7175" width="3.28515625" style="33" customWidth="1"/>
    <col min="7176" max="7176" width="3" style="33" customWidth="1"/>
    <col min="7177" max="7177" width="3.7109375" style="33" customWidth="1"/>
    <col min="7178" max="7178" width="3.140625" style="33" customWidth="1"/>
    <col min="7179" max="7180" width="4.140625" style="33" customWidth="1"/>
    <col min="7181" max="7182" width="4" style="33" customWidth="1"/>
    <col min="7183" max="7183" width="3.28515625" style="33" customWidth="1"/>
    <col min="7184" max="7185" width="3.85546875" style="33" customWidth="1"/>
    <col min="7186" max="7186" width="4" style="33" customWidth="1"/>
    <col min="7187" max="7187" width="3.28515625" style="33" customWidth="1"/>
    <col min="7188" max="7188" width="3.140625" style="33" customWidth="1"/>
    <col min="7189" max="7189" width="3.5703125" style="33" customWidth="1"/>
    <col min="7190" max="7190" width="2.7109375" style="33" customWidth="1"/>
    <col min="7191" max="7424" width="9.140625" style="33"/>
    <col min="7425" max="7425" width="3.7109375" style="33" customWidth="1"/>
    <col min="7426" max="7426" width="20.42578125" style="33" customWidth="1"/>
    <col min="7427" max="7427" width="4" style="33" customWidth="1"/>
    <col min="7428" max="7428" width="3.85546875" style="33" customWidth="1"/>
    <col min="7429" max="7430" width="3.7109375" style="33" customWidth="1"/>
    <col min="7431" max="7431" width="3.28515625" style="33" customWidth="1"/>
    <col min="7432" max="7432" width="3" style="33" customWidth="1"/>
    <col min="7433" max="7433" width="3.7109375" style="33" customWidth="1"/>
    <col min="7434" max="7434" width="3.140625" style="33" customWidth="1"/>
    <col min="7435" max="7436" width="4.140625" style="33" customWidth="1"/>
    <col min="7437" max="7438" width="4" style="33" customWidth="1"/>
    <col min="7439" max="7439" width="3.28515625" style="33" customWidth="1"/>
    <col min="7440" max="7441" width="3.85546875" style="33" customWidth="1"/>
    <col min="7442" max="7442" width="4" style="33" customWidth="1"/>
    <col min="7443" max="7443" width="3.28515625" style="33" customWidth="1"/>
    <col min="7444" max="7444" width="3.140625" style="33" customWidth="1"/>
    <col min="7445" max="7445" width="3.5703125" style="33" customWidth="1"/>
    <col min="7446" max="7446" width="2.7109375" style="33" customWidth="1"/>
    <col min="7447" max="7680" width="9.140625" style="33"/>
    <col min="7681" max="7681" width="3.7109375" style="33" customWidth="1"/>
    <col min="7682" max="7682" width="20.42578125" style="33" customWidth="1"/>
    <col min="7683" max="7683" width="4" style="33" customWidth="1"/>
    <col min="7684" max="7684" width="3.85546875" style="33" customWidth="1"/>
    <col min="7685" max="7686" width="3.7109375" style="33" customWidth="1"/>
    <col min="7687" max="7687" width="3.28515625" style="33" customWidth="1"/>
    <col min="7688" max="7688" width="3" style="33" customWidth="1"/>
    <col min="7689" max="7689" width="3.7109375" style="33" customWidth="1"/>
    <col min="7690" max="7690" width="3.140625" style="33" customWidth="1"/>
    <col min="7691" max="7692" width="4.140625" style="33" customWidth="1"/>
    <col min="7693" max="7694" width="4" style="33" customWidth="1"/>
    <col min="7695" max="7695" width="3.28515625" style="33" customWidth="1"/>
    <col min="7696" max="7697" width="3.85546875" style="33" customWidth="1"/>
    <col min="7698" max="7698" width="4" style="33" customWidth="1"/>
    <col min="7699" max="7699" width="3.28515625" style="33" customWidth="1"/>
    <col min="7700" max="7700" width="3.140625" style="33" customWidth="1"/>
    <col min="7701" max="7701" width="3.5703125" style="33" customWidth="1"/>
    <col min="7702" max="7702" width="2.7109375" style="33" customWidth="1"/>
    <col min="7703" max="7936" width="9.140625" style="33"/>
    <col min="7937" max="7937" width="3.7109375" style="33" customWidth="1"/>
    <col min="7938" max="7938" width="20.42578125" style="33" customWidth="1"/>
    <col min="7939" max="7939" width="4" style="33" customWidth="1"/>
    <col min="7940" max="7940" width="3.85546875" style="33" customWidth="1"/>
    <col min="7941" max="7942" width="3.7109375" style="33" customWidth="1"/>
    <col min="7943" max="7943" width="3.28515625" style="33" customWidth="1"/>
    <col min="7944" max="7944" width="3" style="33" customWidth="1"/>
    <col min="7945" max="7945" width="3.7109375" style="33" customWidth="1"/>
    <col min="7946" max="7946" width="3.140625" style="33" customWidth="1"/>
    <col min="7947" max="7948" width="4.140625" style="33" customWidth="1"/>
    <col min="7949" max="7950" width="4" style="33" customWidth="1"/>
    <col min="7951" max="7951" width="3.28515625" style="33" customWidth="1"/>
    <col min="7952" max="7953" width="3.85546875" style="33" customWidth="1"/>
    <col min="7954" max="7954" width="4" style="33" customWidth="1"/>
    <col min="7955" max="7955" width="3.28515625" style="33" customWidth="1"/>
    <col min="7956" max="7956" width="3.140625" style="33" customWidth="1"/>
    <col min="7957" max="7957" width="3.5703125" style="33" customWidth="1"/>
    <col min="7958" max="7958" width="2.7109375" style="33" customWidth="1"/>
    <col min="7959" max="8192" width="9.140625" style="33"/>
    <col min="8193" max="8193" width="3.7109375" style="33" customWidth="1"/>
    <col min="8194" max="8194" width="20.42578125" style="33" customWidth="1"/>
    <col min="8195" max="8195" width="4" style="33" customWidth="1"/>
    <col min="8196" max="8196" width="3.85546875" style="33" customWidth="1"/>
    <col min="8197" max="8198" width="3.7109375" style="33" customWidth="1"/>
    <col min="8199" max="8199" width="3.28515625" style="33" customWidth="1"/>
    <col min="8200" max="8200" width="3" style="33" customWidth="1"/>
    <col min="8201" max="8201" width="3.7109375" style="33" customWidth="1"/>
    <col min="8202" max="8202" width="3.140625" style="33" customWidth="1"/>
    <col min="8203" max="8204" width="4.140625" style="33" customWidth="1"/>
    <col min="8205" max="8206" width="4" style="33" customWidth="1"/>
    <col min="8207" max="8207" width="3.28515625" style="33" customWidth="1"/>
    <col min="8208" max="8209" width="3.85546875" style="33" customWidth="1"/>
    <col min="8210" max="8210" width="4" style="33" customWidth="1"/>
    <col min="8211" max="8211" width="3.28515625" style="33" customWidth="1"/>
    <col min="8212" max="8212" width="3.140625" style="33" customWidth="1"/>
    <col min="8213" max="8213" width="3.5703125" style="33" customWidth="1"/>
    <col min="8214" max="8214" width="2.7109375" style="33" customWidth="1"/>
    <col min="8215" max="8448" width="9.140625" style="33"/>
    <col min="8449" max="8449" width="3.7109375" style="33" customWidth="1"/>
    <col min="8450" max="8450" width="20.42578125" style="33" customWidth="1"/>
    <col min="8451" max="8451" width="4" style="33" customWidth="1"/>
    <col min="8452" max="8452" width="3.85546875" style="33" customWidth="1"/>
    <col min="8453" max="8454" width="3.7109375" style="33" customWidth="1"/>
    <col min="8455" max="8455" width="3.28515625" style="33" customWidth="1"/>
    <col min="8456" max="8456" width="3" style="33" customWidth="1"/>
    <col min="8457" max="8457" width="3.7109375" style="33" customWidth="1"/>
    <col min="8458" max="8458" width="3.140625" style="33" customWidth="1"/>
    <col min="8459" max="8460" width="4.140625" style="33" customWidth="1"/>
    <col min="8461" max="8462" width="4" style="33" customWidth="1"/>
    <col min="8463" max="8463" width="3.28515625" style="33" customWidth="1"/>
    <col min="8464" max="8465" width="3.85546875" style="33" customWidth="1"/>
    <col min="8466" max="8466" width="4" style="33" customWidth="1"/>
    <col min="8467" max="8467" width="3.28515625" style="33" customWidth="1"/>
    <col min="8468" max="8468" width="3.140625" style="33" customWidth="1"/>
    <col min="8469" max="8469" width="3.5703125" style="33" customWidth="1"/>
    <col min="8470" max="8470" width="2.7109375" style="33" customWidth="1"/>
    <col min="8471" max="8704" width="9.140625" style="33"/>
    <col min="8705" max="8705" width="3.7109375" style="33" customWidth="1"/>
    <col min="8706" max="8706" width="20.42578125" style="33" customWidth="1"/>
    <col min="8707" max="8707" width="4" style="33" customWidth="1"/>
    <col min="8708" max="8708" width="3.85546875" style="33" customWidth="1"/>
    <col min="8709" max="8710" width="3.7109375" style="33" customWidth="1"/>
    <col min="8711" max="8711" width="3.28515625" style="33" customWidth="1"/>
    <col min="8712" max="8712" width="3" style="33" customWidth="1"/>
    <col min="8713" max="8713" width="3.7109375" style="33" customWidth="1"/>
    <col min="8714" max="8714" width="3.140625" style="33" customWidth="1"/>
    <col min="8715" max="8716" width="4.140625" style="33" customWidth="1"/>
    <col min="8717" max="8718" width="4" style="33" customWidth="1"/>
    <col min="8719" max="8719" width="3.28515625" style="33" customWidth="1"/>
    <col min="8720" max="8721" width="3.85546875" style="33" customWidth="1"/>
    <col min="8722" max="8722" width="4" style="33" customWidth="1"/>
    <col min="8723" max="8723" width="3.28515625" style="33" customWidth="1"/>
    <col min="8724" max="8724" width="3.140625" style="33" customWidth="1"/>
    <col min="8725" max="8725" width="3.5703125" style="33" customWidth="1"/>
    <col min="8726" max="8726" width="2.7109375" style="33" customWidth="1"/>
    <col min="8727" max="8960" width="9.140625" style="33"/>
    <col min="8961" max="8961" width="3.7109375" style="33" customWidth="1"/>
    <col min="8962" max="8962" width="20.42578125" style="33" customWidth="1"/>
    <col min="8963" max="8963" width="4" style="33" customWidth="1"/>
    <col min="8964" max="8964" width="3.85546875" style="33" customWidth="1"/>
    <col min="8965" max="8966" width="3.7109375" style="33" customWidth="1"/>
    <col min="8967" max="8967" width="3.28515625" style="33" customWidth="1"/>
    <col min="8968" max="8968" width="3" style="33" customWidth="1"/>
    <col min="8969" max="8969" width="3.7109375" style="33" customWidth="1"/>
    <col min="8970" max="8970" width="3.140625" style="33" customWidth="1"/>
    <col min="8971" max="8972" width="4.140625" style="33" customWidth="1"/>
    <col min="8973" max="8974" width="4" style="33" customWidth="1"/>
    <col min="8975" max="8975" width="3.28515625" style="33" customWidth="1"/>
    <col min="8976" max="8977" width="3.85546875" style="33" customWidth="1"/>
    <col min="8978" max="8978" width="4" style="33" customWidth="1"/>
    <col min="8979" max="8979" width="3.28515625" style="33" customWidth="1"/>
    <col min="8980" max="8980" width="3.140625" style="33" customWidth="1"/>
    <col min="8981" max="8981" width="3.5703125" style="33" customWidth="1"/>
    <col min="8982" max="8982" width="2.7109375" style="33" customWidth="1"/>
    <col min="8983" max="9216" width="9.140625" style="33"/>
    <col min="9217" max="9217" width="3.7109375" style="33" customWidth="1"/>
    <col min="9218" max="9218" width="20.42578125" style="33" customWidth="1"/>
    <col min="9219" max="9219" width="4" style="33" customWidth="1"/>
    <col min="9220" max="9220" width="3.85546875" style="33" customWidth="1"/>
    <col min="9221" max="9222" width="3.7109375" style="33" customWidth="1"/>
    <col min="9223" max="9223" width="3.28515625" style="33" customWidth="1"/>
    <col min="9224" max="9224" width="3" style="33" customWidth="1"/>
    <col min="9225" max="9225" width="3.7109375" style="33" customWidth="1"/>
    <col min="9226" max="9226" width="3.140625" style="33" customWidth="1"/>
    <col min="9227" max="9228" width="4.140625" style="33" customWidth="1"/>
    <col min="9229" max="9230" width="4" style="33" customWidth="1"/>
    <col min="9231" max="9231" width="3.28515625" style="33" customWidth="1"/>
    <col min="9232" max="9233" width="3.85546875" style="33" customWidth="1"/>
    <col min="9234" max="9234" width="4" style="33" customWidth="1"/>
    <col min="9235" max="9235" width="3.28515625" style="33" customWidth="1"/>
    <col min="9236" max="9236" width="3.140625" style="33" customWidth="1"/>
    <col min="9237" max="9237" width="3.5703125" style="33" customWidth="1"/>
    <col min="9238" max="9238" width="2.7109375" style="33" customWidth="1"/>
    <col min="9239" max="9472" width="9.140625" style="33"/>
    <col min="9473" max="9473" width="3.7109375" style="33" customWidth="1"/>
    <col min="9474" max="9474" width="20.42578125" style="33" customWidth="1"/>
    <col min="9475" max="9475" width="4" style="33" customWidth="1"/>
    <col min="9476" max="9476" width="3.85546875" style="33" customWidth="1"/>
    <col min="9477" max="9478" width="3.7109375" style="33" customWidth="1"/>
    <col min="9479" max="9479" width="3.28515625" style="33" customWidth="1"/>
    <col min="9480" max="9480" width="3" style="33" customWidth="1"/>
    <col min="9481" max="9481" width="3.7109375" style="33" customWidth="1"/>
    <col min="9482" max="9482" width="3.140625" style="33" customWidth="1"/>
    <col min="9483" max="9484" width="4.140625" style="33" customWidth="1"/>
    <col min="9485" max="9486" width="4" style="33" customWidth="1"/>
    <col min="9487" max="9487" width="3.28515625" style="33" customWidth="1"/>
    <col min="9488" max="9489" width="3.85546875" style="33" customWidth="1"/>
    <col min="9490" max="9490" width="4" style="33" customWidth="1"/>
    <col min="9491" max="9491" width="3.28515625" style="33" customWidth="1"/>
    <col min="9492" max="9492" width="3.140625" style="33" customWidth="1"/>
    <col min="9493" max="9493" width="3.5703125" style="33" customWidth="1"/>
    <col min="9494" max="9494" width="2.7109375" style="33" customWidth="1"/>
    <col min="9495" max="9728" width="9.140625" style="33"/>
    <col min="9729" max="9729" width="3.7109375" style="33" customWidth="1"/>
    <col min="9730" max="9730" width="20.42578125" style="33" customWidth="1"/>
    <col min="9731" max="9731" width="4" style="33" customWidth="1"/>
    <col min="9732" max="9732" width="3.85546875" style="33" customWidth="1"/>
    <col min="9733" max="9734" width="3.7109375" style="33" customWidth="1"/>
    <col min="9735" max="9735" width="3.28515625" style="33" customWidth="1"/>
    <col min="9736" max="9736" width="3" style="33" customWidth="1"/>
    <col min="9737" max="9737" width="3.7109375" style="33" customWidth="1"/>
    <col min="9738" max="9738" width="3.140625" style="33" customWidth="1"/>
    <col min="9739" max="9740" width="4.140625" style="33" customWidth="1"/>
    <col min="9741" max="9742" width="4" style="33" customWidth="1"/>
    <col min="9743" max="9743" width="3.28515625" style="33" customWidth="1"/>
    <col min="9744" max="9745" width="3.85546875" style="33" customWidth="1"/>
    <col min="9746" max="9746" width="4" style="33" customWidth="1"/>
    <col min="9747" max="9747" width="3.28515625" style="33" customWidth="1"/>
    <col min="9748" max="9748" width="3.140625" style="33" customWidth="1"/>
    <col min="9749" max="9749" width="3.5703125" style="33" customWidth="1"/>
    <col min="9750" max="9750" width="2.7109375" style="33" customWidth="1"/>
    <col min="9751" max="9984" width="9.140625" style="33"/>
    <col min="9985" max="9985" width="3.7109375" style="33" customWidth="1"/>
    <col min="9986" max="9986" width="20.42578125" style="33" customWidth="1"/>
    <col min="9987" max="9987" width="4" style="33" customWidth="1"/>
    <col min="9988" max="9988" width="3.85546875" style="33" customWidth="1"/>
    <col min="9989" max="9990" width="3.7109375" style="33" customWidth="1"/>
    <col min="9991" max="9991" width="3.28515625" style="33" customWidth="1"/>
    <col min="9992" max="9992" width="3" style="33" customWidth="1"/>
    <col min="9993" max="9993" width="3.7109375" style="33" customWidth="1"/>
    <col min="9994" max="9994" width="3.140625" style="33" customWidth="1"/>
    <col min="9995" max="9996" width="4.140625" style="33" customWidth="1"/>
    <col min="9997" max="9998" width="4" style="33" customWidth="1"/>
    <col min="9999" max="9999" width="3.28515625" style="33" customWidth="1"/>
    <col min="10000" max="10001" width="3.85546875" style="33" customWidth="1"/>
    <col min="10002" max="10002" width="4" style="33" customWidth="1"/>
    <col min="10003" max="10003" width="3.28515625" style="33" customWidth="1"/>
    <col min="10004" max="10004" width="3.140625" style="33" customWidth="1"/>
    <col min="10005" max="10005" width="3.5703125" style="33" customWidth="1"/>
    <col min="10006" max="10006" width="2.7109375" style="33" customWidth="1"/>
    <col min="10007" max="10240" width="9.140625" style="33"/>
    <col min="10241" max="10241" width="3.7109375" style="33" customWidth="1"/>
    <col min="10242" max="10242" width="20.42578125" style="33" customWidth="1"/>
    <col min="10243" max="10243" width="4" style="33" customWidth="1"/>
    <col min="10244" max="10244" width="3.85546875" style="33" customWidth="1"/>
    <col min="10245" max="10246" width="3.7109375" style="33" customWidth="1"/>
    <col min="10247" max="10247" width="3.28515625" style="33" customWidth="1"/>
    <col min="10248" max="10248" width="3" style="33" customWidth="1"/>
    <col min="10249" max="10249" width="3.7109375" style="33" customWidth="1"/>
    <col min="10250" max="10250" width="3.140625" style="33" customWidth="1"/>
    <col min="10251" max="10252" width="4.140625" style="33" customWidth="1"/>
    <col min="10253" max="10254" width="4" style="33" customWidth="1"/>
    <col min="10255" max="10255" width="3.28515625" style="33" customWidth="1"/>
    <col min="10256" max="10257" width="3.85546875" style="33" customWidth="1"/>
    <col min="10258" max="10258" width="4" style="33" customWidth="1"/>
    <col min="10259" max="10259" width="3.28515625" style="33" customWidth="1"/>
    <col min="10260" max="10260" width="3.140625" style="33" customWidth="1"/>
    <col min="10261" max="10261" width="3.5703125" style="33" customWidth="1"/>
    <col min="10262" max="10262" width="2.7109375" style="33" customWidth="1"/>
    <col min="10263" max="10496" width="9.140625" style="33"/>
    <col min="10497" max="10497" width="3.7109375" style="33" customWidth="1"/>
    <col min="10498" max="10498" width="20.42578125" style="33" customWidth="1"/>
    <col min="10499" max="10499" width="4" style="33" customWidth="1"/>
    <col min="10500" max="10500" width="3.85546875" style="33" customWidth="1"/>
    <col min="10501" max="10502" width="3.7109375" style="33" customWidth="1"/>
    <col min="10503" max="10503" width="3.28515625" style="33" customWidth="1"/>
    <col min="10504" max="10504" width="3" style="33" customWidth="1"/>
    <col min="10505" max="10505" width="3.7109375" style="33" customWidth="1"/>
    <col min="10506" max="10506" width="3.140625" style="33" customWidth="1"/>
    <col min="10507" max="10508" width="4.140625" style="33" customWidth="1"/>
    <col min="10509" max="10510" width="4" style="33" customWidth="1"/>
    <col min="10511" max="10511" width="3.28515625" style="33" customWidth="1"/>
    <col min="10512" max="10513" width="3.85546875" style="33" customWidth="1"/>
    <col min="10514" max="10514" width="4" style="33" customWidth="1"/>
    <col min="10515" max="10515" width="3.28515625" style="33" customWidth="1"/>
    <col min="10516" max="10516" width="3.140625" style="33" customWidth="1"/>
    <col min="10517" max="10517" width="3.5703125" style="33" customWidth="1"/>
    <col min="10518" max="10518" width="2.7109375" style="33" customWidth="1"/>
    <col min="10519" max="10752" width="9.140625" style="33"/>
    <col min="10753" max="10753" width="3.7109375" style="33" customWidth="1"/>
    <col min="10754" max="10754" width="20.42578125" style="33" customWidth="1"/>
    <col min="10755" max="10755" width="4" style="33" customWidth="1"/>
    <col min="10756" max="10756" width="3.85546875" style="33" customWidth="1"/>
    <col min="10757" max="10758" width="3.7109375" style="33" customWidth="1"/>
    <col min="10759" max="10759" width="3.28515625" style="33" customWidth="1"/>
    <col min="10760" max="10760" width="3" style="33" customWidth="1"/>
    <col min="10761" max="10761" width="3.7109375" style="33" customWidth="1"/>
    <col min="10762" max="10762" width="3.140625" style="33" customWidth="1"/>
    <col min="10763" max="10764" width="4.140625" style="33" customWidth="1"/>
    <col min="10765" max="10766" width="4" style="33" customWidth="1"/>
    <col min="10767" max="10767" width="3.28515625" style="33" customWidth="1"/>
    <col min="10768" max="10769" width="3.85546875" style="33" customWidth="1"/>
    <col min="10770" max="10770" width="4" style="33" customWidth="1"/>
    <col min="10771" max="10771" width="3.28515625" style="33" customWidth="1"/>
    <col min="10772" max="10772" width="3.140625" style="33" customWidth="1"/>
    <col min="10773" max="10773" width="3.5703125" style="33" customWidth="1"/>
    <col min="10774" max="10774" width="2.7109375" style="33" customWidth="1"/>
    <col min="10775" max="11008" width="9.140625" style="33"/>
    <col min="11009" max="11009" width="3.7109375" style="33" customWidth="1"/>
    <col min="11010" max="11010" width="20.42578125" style="33" customWidth="1"/>
    <col min="11011" max="11011" width="4" style="33" customWidth="1"/>
    <col min="11012" max="11012" width="3.85546875" style="33" customWidth="1"/>
    <col min="11013" max="11014" width="3.7109375" style="33" customWidth="1"/>
    <col min="11015" max="11015" width="3.28515625" style="33" customWidth="1"/>
    <col min="11016" max="11016" width="3" style="33" customWidth="1"/>
    <col min="11017" max="11017" width="3.7109375" style="33" customWidth="1"/>
    <col min="11018" max="11018" width="3.140625" style="33" customWidth="1"/>
    <col min="11019" max="11020" width="4.140625" style="33" customWidth="1"/>
    <col min="11021" max="11022" width="4" style="33" customWidth="1"/>
    <col min="11023" max="11023" width="3.28515625" style="33" customWidth="1"/>
    <col min="11024" max="11025" width="3.85546875" style="33" customWidth="1"/>
    <col min="11026" max="11026" width="4" style="33" customWidth="1"/>
    <col min="11027" max="11027" width="3.28515625" style="33" customWidth="1"/>
    <col min="11028" max="11028" width="3.140625" style="33" customWidth="1"/>
    <col min="11029" max="11029" width="3.5703125" style="33" customWidth="1"/>
    <col min="11030" max="11030" width="2.7109375" style="33" customWidth="1"/>
    <col min="11031" max="11264" width="9.140625" style="33"/>
    <col min="11265" max="11265" width="3.7109375" style="33" customWidth="1"/>
    <col min="11266" max="11266" width="20.42578125" style="33" customWidth="1"/>
    <col min="11267" max="11267" width="4" style="33" customWidth="1"/>
    <col min="11268" max="11268" width="3.85546875" style="33" customWidth="1"/>
    <col min="11269" max="11270" width="3.7109375" style="33" customWidth="1"/>
    <col min="11271" max="11271" width="3.28515625" style="33" customWidth="1"/>
    <col min="11272" max="11272" width="3" style="33" customWidth="1"/>
    <col min="11273" max="11273" width="3.7109375" style="33" customWidth="1"/>
    <col min="11274" max="11274" width="3.140625" style="33" customWidth="1"/>
    <col min="11275" max="11276" width="4.140625" style="33" customWidth="1"/>
    <col min="11277" max="11278" width="4" style="33" customWidth="1"/>
    <col min="11279" max="11279" width="3.28515625" style="33" customWidth="1"/>
    <col min="11280" max="11281" width="3.85546875" style="33" customWidth="1"/>
    <col min="11282" max="11282" width="4" style="33" customWidth="1"/>
    <col min="11283" max="11283" width="3.28515625" style="33" customWidth="1"/>
    <col min="11284" max="11284" width="3.140625" style="33" customWidth="1"/>
    <col min="11285" max="11285" width="3.5703125" style="33" customWidth="1"/>
    <col min="11286" max="11286" width="2.7109375" style="33" customWidth="1"/>
    <col min="11287" max="11520" width="9.140625" style="33"/>
    <col min="11521" max="11521" width="3.7109375" style="33" customWidth="1"/>
    <col min="11522" max="11522" width="20.42578125" style="33" customWidth="1"/>
    <col min="11523" max="11523" width="4" style="33" customWidth="1"/>
    <col min="11524" max="11524" width="3.85546875" style="33" customWidth="1"/>
    <col min="11525" max="11526" width="3.7109375" style="33" customWidth="1"/>
    <col min="11527" max="11527" width="3.28515625" style="33" customWidth="1"/>
    <col min="11528" max="11528" width="3" style="33" customWidth="1"/>
    <col min="11529" max="11529" width="3.7109375" style="33" customWidth="1"/>
    <col min="11530" max="11530" width="3.140625" style="33" customWidth="1"/>
    <col min="11531" max="11532" width="4.140625" style="33" customWidth="1"/>
    <col min="11533" max="11534" width="4" style="33" customWidth="1"/>
    <col min="11535" max="11535" width="3.28515625" style="33" customWidth="1"/>
    <col min="11536" max="11537" width="3.85546875" style="33" customWidth="1"/>
    <col min="11538" max="11538" width="4" style="33" customWidth="1"/>
    <col min="11539" max="11539" width="3.28515625" style="33" customWidth="1"/>
    <col min="11540" max="11540" width="3.140625" style="33" customWidth="1"/>
    <col min="11541" max="11541" width="3.5703125" style="33" customWidth="1"/>
    <col min="11542" max="11542" width="2.7109375" style="33" customWidth="1"/>
    <col min="11543" max="11776" width="9.140625" style="33"/>
    <col min="11777" max="11777" width="3.7109375" style="33" customWidth="1"/>
    <col min="11778" max="11778" width="20.42578125" style="33" customWidth="1"/>
    <col min="11779" max="11779" width="4" style="33" customWidth="1"/>
    <col min="11780" max="11780" width="3.85546875" style="33" customWidth="1"/>
    <col min="11781" max="11782" width="3.7109375" style="33" customWidth="1"/>
    <col min="11783" max="11783" width="3.28515625" style="33" customWidth="1"/>
    <col min="11784" max="11784" width="3" style="33" customWidth="1"/>
    <col min="11785" max="11785" width="3.7109375" style="33" customWidth="1"/>
    <col min="11786" max="11786" width="3.140625" style="33" customWidth="1"/>
    <col min="11787" max="11788" width="4.140625" style="33" customWidth="1"/>
    <col min="11789" max="11790" width="4" style="33" customWidth="1"/>
    <col min="11791" max="11791" width="3.28515625" style="33" customWidth="1"/>
    <col min="11792" max="11793" width="3.85546875" style="33" customWidth="1"/>
    <col min="11794" max="11794" width="4" style="33" customWidth="1"/>
    <col min="11795" max="11795" width="3.28515625" style="33" customWidth="1"/>
    <col min="11796" max="11796" width="3.140625" style="33" customWidth="1"/>
    <col min="11797" max="11797" width="3.5703125" style="33" customWidth="1"/>
    <col min="11798" max="11798" width="2.7109375" style="33" customWidth="1"/>
    <col min="11799" max="12032" width="9.140625" style="33"/>
    <col min="12033" max="12033" width="3.7109375" style="33" customWidth="1"/>
    <col min="12034" max="12034" width="20.42578125" style="33" customWidth="1"/>
    <col min="12035" max="12035" width="4" style="33" customWidth="1"/>
    <col min="12036" max="12036" width="3.85546875" style="33" customWidth="1"/>
    <col min="12037" max="12038" width="3.7109375" style="33" customWidth="1"/>
    <col min="12039" max="12039" width="3.28515625" style="33" customWidth="1"/>
    <col min="12040" max="12040" width="3" style="33" customWidth="1"/>
    <col min="12041" max="12041" width="3.7109375" style="33" customWidth="1"/>
    <col min="12042" max="12042" width="3.140625" style="33" customWidth="1"/>
    <col min="12043" max="12044" width="4.140625" style="33" customWidth="1"/>
    <col min="12045" max="12046" width="4" style="33" customWidth="1"/>
    <col min="12047" max="12047" width="3.28515625" style="33" customWidth="1"/>
    <col min="12048" max="12049" width="3.85546875" style="33" customWidth="1"/>
    <col min="12050" max="12050" width="4" style="33" customWidth="1"/>
    <col min="12051" max="12051" width="3.28515625" style="33" customWidth="1"/>
    <col min="12052" max="12052" width="3.140625" style="33" customWidth="1"/>
    <col min="12053" max="12053" width="3.5703125" style="33" customWidth="1"/>
    <col min="12054" max="12054" width="2.7109375" style="33" customWidth="1"/>
    <col min="12055" max="12288" width="9.140625" style="33"/>
    <col min="12289" max="12289" width="3.7109375" style="33" customWidth="1"/>
    <col min="12290" max="12290" width="20.42578125" style="33" customWidth="1"/>
    <col min="12291" max="12291" width="4" style="33" customWidth="1"/>
    <col min="12292" max="12292" width="3.85546875" style="33" customWidth="1"/>
    <col min="12293" max="12294" width="3.7109375" style="33" customWidth="1"/>
    <col min="12295" max="12295" width="3.28515625" style="33" customWidth="1"/>
    <col min="12296" max="12296" width="3" style="33" customWidth="1"/>
    <col min="12297" max="12297" width="3.7109375" style="33" customWidth="1"/>
    <col min="12298" max="12298" width="3.140625" style="33" customWidth="1"/>
    <col min="12299" max="12300" width="4.140625" style="33" customWidth="1"/>
    <col min="12301" max="12302" width="4" style="33" customWidth="1"/>
    <col min="12303" max="12303" width="3.28515625" style="33" customWidth="1"/>
    <col min="12304" max="12305" width="3.85546875" style="33" customWidth="1"/>
    <col min="12306" max="12306" width="4" style="33" customWidth="1"/>
    <col min="12307" max="12307" width="3.28515625" style="33" customWidth="1"/>
    <col min="12308" max="12308" width="3.140625" style="33" customWidth="1"/>
    <col min="12309" max="12309" width="3.5703125" style="33" customWidth="1"/>
    <col min="12310" max="12310" width="2.7109375" style="33" customWidth="1"/>
    <col min="12311" max="12544" width="9.140625" style="33"/>
    <col min="12545" max="12545" width="3.7109375" style="33" customWidth="1"/>
    <col min="12546" max="12546" width="20.42578125" style="33" customWidth="1"/>
    <col min="12547" max="12547" width="4" style="33" customWidth="1"/>
    <col min="12548" max="12548" width="3.85546875" style="33" customWidth="1"/>
    <col min="12549" max="12550" width="3.7109375" style="33" customWidth="1"/>
    <col min="12551" max="12551" width="3.28515625" style="33" customWidth="1"/>
    <col min="12552" max="12552" width="3" style="33" customWidth="1"/>
    <col min="12553" max="12553" width="3.7109375" style="33" customWidth="1"/>
    <col min="12554" max="12554" width="3.140625" style="33" customWidth="1"/>
    <col min="12555" max="12556" width="4.140625" style="33" customWidth="1"/>
    <col min="12557" max="12558" width="4" style="33" customWidth="1"/>
    <col min="12559" max="12559" width="3.28515625" style="33" customWidth="1"/>
    <col min="12560" max="12561" width="3.85546875" style="33" customWidth="1"/>
    <col min="12562" max="12562" width="4" style="33" customWidth="1"/>
    <col min="12563" max="12563" width="3.28515625" style="33" customWidth="1"/>
    <col min="12564" max="12564" width="3.140625" style="33" customWidth="1"/>
    <col min="12565" max="12565" width="3.5703125" style="33" customWidth="1"/>
    <col min="12566" max="12566" width="2.7109375" style="33" customWidth="1"/>
    <col min="12567" max="12800" width="9.140625" style="33"/>
    <col min="12801" max="12801" width="3.7109375" style="33" customWidth="1"/>
    <col min="12802" max="12802" width="20.42578125" style="33" customWidth="1"/>
    <col min="12803" max="12803" width="4" style="33" customWidth="1"/>
    <col min="12804" max="12804" width="3.85546875" style="33" customWidth="1"/>
    <col min="12805" max="12806" width="3.7109375" style="33" customWidth="1"/>
    <col min="12807" max="12807" width="3.28515625" style="33" customWidth="1"/>
    <col min="12808" max="12808" width="3" style="33" customWidth="1"/>
    <col min="12809" max="12809" width="3.7109375" style="33" customWidth="1"/>
    <col min="12810" max="12810" width="3.140625" style="33" customWidth="1"/>
    <col min="12811" max="12812" width="4.140625" style="33" customWidth="1"/>
    <col min="12813" max="12814" width="4" style="33" customWidth="1"/>
    <col min="12815" max="12815" width="3.28515625" style="33" customWidth="1"/>
    <col min="12816" max="12817" width="3.85546875" style="33" customWidth="1"/>
    <col min="12818" max="12818" width="4" style="33" customWidth="1"/>
    <col min="12819" max="12819" width="3.28515625" style="33" customWidth="1"/>
    <col min="12820" max="12820" width="3.140625" style="33" customWidth="1"/>
    <col min="12821" max="12821" width="3.5703125" style="33" customWidth="1"/>
    <col min="12822" max="12822" width="2.7109375" style="33" customWidth="1"/>
    <col min="12823" max="13056" width="9.140625" style="33"/>
    <col min="13057" max="13057" width="3.7109375" style="33" customWidth="1"/>
    <col min="13058" max="13058" width="20.42578125" style="33" customWidth="1"/>
    <col min="13059" max="13059" width="4" style="33" customWidth="1"/>
    <col min="13060" max="13060" width="3.85546875" style="33" customWidth="1"/>
    <col min="13061" max="13062" width="3.7109375" style="33" customWidth="1"/>
    <col min="13063" max="13063" width="3.28515625" style="33" customWidth="1"/>
    <col min="13064" max="13064" width="3" style="33" customWidth="1"/>
    <col min="13065" max="13065" width="3.7109375" style="33" customWidth="1"/>
    <col min="13066" max="13066" width="3.140625" style="33" customWidth="1"/>
    <col min="13067" max="13068" width="4.140625" style="33" customWidth="1"/>
    <col min="13069" max="13070" width="4" style="33" customWidth="1"/>
    <col min="13071" max="13071" width="3.28515625" style="33" customWidth="1"/>
    <col min="13072" max="13073" width="3.85546875" style="33" customWidth="1"/>
    <col min="13074" max="13074" width="4" style="33" customWidth="1"/>
    <col min="13075" max="13075" width="3.28515625" style="33" customWidth="1"/>
    <col min="13076" max="13076" width="3.140625" style="33" customWidth="1"/>
    <col min="13077" max="13077" width="3.5703125" style="33" customWidth="1"/>
    <col min="13078" max="13078" width="2.7109375" style="33" customWidth="1"/>
    <col min="13079" max="13312" width="9.140625" style="33"/>
    <col min="13313" max="13313" width="3.7109375" style="33" customWidth="1"/>
    <col min="13314" max="13314" width="20.42578125" style="33" customWidth="1"/>
    <col min="13315" max="13315" width="4" style="33" customWidth="1"/>
    <col min="13316" max="13316" width="3.85546875" style="33" customWidth="1"/>
    <col min="13317" max="13318" width="3.7109375" style="33" customWidth="1"/>
    <col min="13319" max="13319" width="3.28515625" style="33" customWidth="1"/>
    <col min="13320" max="13320" width="3" style="33" customWidth="1"/>
    <col min="13321" max="13321" width="3.7109375" style="33" customWidth="1"/>
    <col min="13322" max="13322" width="3.140625" style="33" customWidth="1"/>
    <col min="13323" max="13324" width="4.140625" style="33" customWidth="1"/>
    <col min="13325" max="13326" width="4" style="33" customWidth="1"/>
    <col min="13327" max="13327" width="3.28515625" style="33" customWidth="1"/>
    <col min="13328" max="13329" width="3.85546875" style="33" customWidth="1"/>
    <col min="13330" max="13330" width="4" style="33" customWidth="1"/>
    <col min="13331" max="13331" width="3.28515625" style="33" customWidth="1"/>
    <col min="13332" max="13332" width="3.140625" style="33" customWidth="1"/>
    <col min="13333" max="13333" width="3.5703125" style="33" customWidth="1"/>
    <col min="13334" max="13334" width="2.7109375" style="33" customWidth="1"/>
    <col min="13335" max="13568" width="9.140625" style="33"/>
    <col min="13569" max="13569" width="3.7109375" style="33" customWidth="1"/>
    <col min="13570" max="13570" width="20.42578125" style="33" customWidth="1"/>
    <col min="13571" max="13571" width="4" style="33" customWidth="1"/>
    <col min="13572" max="13572" width="3.85546875" style="33" customWidth="1"/>
    <col min="13573" max="13574" width="3.7109375" style="33" customWidth="1"/>
    <col min="13575" max="13575" width="3.28515625" style="33" customWidth="1"/>
    <col min="13576" max="13576" width="3" style="33" customWidth="1"/>
    <col min="13577" max="13577" width="3.7109375" style="33" customWidth="1"/>
    <col min="13578" max="13578" width="3.140625" style="33" customWidth="1"/>
    <col min="13579" max="13580" width="4.140625" style="33" customWidth="1"/>
    <col min="13581" max="13582" width="4" style="33" customWidth="1"/>
    <col min="13583" max="13583" width="3.28515625" style="33" customWidth="1"/>
    <col min="13584" max="13585" width="3.85546875" style="33" customWidth="1"/>
    <col min="13586" max="13586" width="4" style="33" customWidth="1"/>
    <col min="13587" max="13587" width="3.28515625" style="33" customWidth="1"/>
    <col min="13588" max="13588" width="3.140625" style="33" customWidth="1"/>
    <col min="13589" max="13589" width="3.5703125" style="33" customWidth="1"/>
    <col min="13590" max="13590" width="2.7109375" style="33" customWidth="1"/>
    <col min="13591" max="13824" width="9.140625" style="33"/>
    <col min="13825" max="13825" width="3.7109375" style="33" customWidth="1"/>
    <col min="13826" max="13826" width="20.42578125" style="33" customWidth="1"/>
    <col min="13827" max="13827" width="4" style="33" customWidth="1"/>
    <col min="13828" max="13828" width="3.85546875" style="33" customWidth="1"/>
    <col min="13829" max="13830" width="3.7109375" style="33" customWidth="1"/>
    <col min="13831" max="13831" width="3.28515625" style="33" customWidth="1"/>
    <col min="13832" max="13832" width="3" style="33" customWidth="1"/>
    <col min="13833" max="13833" width="3.7109375" style="33" customWidth="1"/>
    <col min="13834" max="13834" width="3.140625" style="33" customWidth="1"/>
    <col min="13835" max="13836" width="4.140625" style="33" customWidth="1"/>
    <col min="13837" max="13838" width="4" style="33" customWidth="1"/>
    <col min="13839" max="13839" width="3.28515625" style="33" customWidth="1"/>
    <col min="13840" max="13841" width="3.85546875" style="33" customWidth="1"/>
    <col min="13842" max="13842" width="4" style="33" customWidth="1"/>
    <col min="13843" max="13843" width="3.28515625" style="33" customWidth="1"/>
    <col min="13844" max="13844" width="3.140625" style="33" customWidth="1"/>
    <col min="13845" max="13845" width="3.5703125" style="33" customWidth="1"/>
    <col min="13846" max="13846" width="2.7109375" style="33" customWidth="1"/>
    <col min="13847" max="14080" width="9.140625" style="33"/>
    <col min="14081" max="14081" width="3.7109375" style="33" customWidth="1"/>
    <col min="14082" max="14082" width="20.42578125" style="33" customWidth="1"/>
    <col min="14083" max="14083" width="4" style="33" customWidth="1"/>
    <col min="14084" max="14084" width="3.85546875" style="33" customWidth="1"/>
    <col min="14085" max="14086" width="3.7109375" style="33" customWidth="1"/>
    <col min="14087" max="14087" width="3.28515625" style="33" customWidth="1"/>
    <col min="14088" max="14088" width="3" style="33" customWidth="1"/>
    <col min="14089" max="14089" width="3.7109375" style="33" customWidth="1"/>
    <col min="14090" max="14090" width="3.140625" style="33" customWidth="1"/>
    <col min="14091" max="14092" width="4.140625" style="33" customWidth="1"/>
    <col min="14093" max="14094" width="4" style="33" customWidth="1"/>
    <col min="14095" max="14095" width="3.28515625" style="33" customWidth="1"/>
    <col min="14096" max="14097" width="3.85546875" style="33" customWidth="1"/>
    <col min="14098" max="14098" width="4" style="33" customWidth="1"/>
    <col min="14099" max="14099" width="3.28515625" style="33" customWidth="1"/>
    <col min="14100" max="14100" width="3.140625" style="33" customWidth="1"/>
    <col min="14101" max="14101" width="3.5703125" style="33" customWidth="1"/>
    <col min="14102" max="14102" width="2.7109375" style="33" customWidth="1"/>
    <col min="14103" max="14336" width="9.140625" style="33"/>
    <col min="14337" max="14337" width="3.7109375" style="33" customWidth="1"/>
    <col min="14338" max="14338" width="20.42578125" style="33" customWidth="1"/>
    <col min="14339" max="14339" width="4" style="33" customWidth="1"/>
    <col min="14340" max="14340" width="3.85546875" style="33" customWidth="1"/>
    <col min="14341" max="14342" width="3.7109375" style="33" customWidth="1"/>
    <col min="14343" max="14343" width="3.28515625" style="33" customWidth="1"/>
    <col min="14344" max="14344" width="3" style="33" customWidth="1"/>
    <col min="14345" max="14345" width="3.7109375" style="33" customWidth="1"/>
    <col min="14346" max="14346" width="3.140625" style="33" customWidth="1"/>
    <col min="14347" max="14348" width="4.140625" style="33" customWidth="1"/>
    <col min="14349" max="14350" width="4" style="33" customWidth="1"/>
    <col min="14351" max="14351" width="3.28515625" style="33" customWidth="1"/>
    <col min="14352" max="14353" width="3.85546875" style="33" customWidth="1"/>
    <col min="14354" max="14354" width="4" style="33" customWidth="1"/>
    <col min="14355" max="14355" width="3.28515625" style="33" customWidth="1"/>
    <col min="14356" max="14356" width="3.140625" style="33" customWidth="1"/>
    <col min="14357" max="14357" width="3.5703125" style="33" customWidth="1"/>
    <col min="14358" max="14358" width="2.7109375" style="33" customWidth="1"/>
    <col min="14359" max="14592" width="9.140625" style="33"/>
    <col min="14593" max="14593" width="3.7109375" style="33" customWidth="1"/>
    <col min="14594" max="14594" width="20.42578125" style="33" customWidth="1"/>
    <col min="14595" max="14595" width="4" style="33" customWidth="1"/>
    <col min="14596" max="14596" width="3.85546875" style="33" customWidth="1"/>
    <col min="14597" max="14598" width="3.7109375" style="33" customWidth="1"/>
    <col min="14599" max="14599" width="3.28515625" style="33" customWidth="1"/>
    <col min="14600" max="14600" width="3" style="33" customWidth="1"/>
    <col min="14601" max="14601" width="3.7109375" style="33" customWidth="1"/>
    <col min="14602" max="14602" width="3.140625" style="33" customWidth="1"/>
    <col min="14603" max="14604" width="4.140625" style="33" customWidth="1"/>
    <col min="14605" max="14606" width="4" style="33" customWidth="1"/>
    <col min="14607" max="14607" width="3.28515625" style="33" customWidth="1"/>
    <col min="14608" max="14609" width="3.85546875" style="33" customWidth="1"/>
    <col min="14610" max="14610" width="4" style="33" customWidth="1"/>
    <col min="14611" max="14611" width="3.28515625" style="33" customWidth="1"/>
    <col min="14612" max="14612" width="3.140625" style="33" customWidth="1"/>
    <col min="14613" max="14613" width="3.5703125" style="33" customWidth="1"/>
    <col min="14614" max="14614" width="2.7109375" style="33" customWidth="1"/>
    <col min="14615" max="14848" width="9.140625" style="33"/>
    <col min="14849" max="14849" width="3.7109375" style="33" customWidth="1"/>
    <col min="14850" max="14850" width="20.42578125" style="33" customWidth="1"/>
    <col min="14851" max="14851" width="4" style="33" customWidth="1"/>
    <col min="14852" max="14852" width="3.85546875" style="33" customWidth="1"/>
    <col min="14853" max="14854" width="3.7109375" style="33" customWidth="1"/>
    <col min="14855" max="14855" width="3.28515625" style="33" customWidth="1"/>
    <col min="14856" max="14856" width="3" style="33" customWidth="1"/>
    <col min="14857" max="14857" width="3.7109375" style="33" customWidth="1"/>
    <col min="14858" max="14858" width="3.140625" style="33" customWidth="1"/>
    <col min="14859" max="14860" width="4.140625" style="33" customWidth="1"/>
    <col min="14861" max="14862" width="4" style="33" customWidth="1"/>
    <col min="14863" max="14863" width="3.28515625" style="33" customWidth="1"/>
    <col min="14864" max="14865" width="3.85546875" style="33" customWidth="1"/>
    <col min="14866" max="14866" width="4" style="33" customWidth="1"/>
    <col min="14867" max="14867" width="3.28515625" style="33" customWidth="1"/>
    <col min="14868" max="14868" width="3.140625" style="33" customWidth="1"/>
    <col min="14869" max="14869" width="3.5703125" style="33" customWidth="1"/>
    <col min="14870" max="14870" width="2.7109375" style="33" customWidth="1"/>
    <col min="14871" max="15104" width="9.140625" style="33"/>
    <col min="15105" max="15105" width="3.7109375" style="33" customWidth="1"/>
    <col min="15106" max="15106" width="20.42578125" style="33" customWidth="1"/>
    <col min="15107" max="15107" width="4" style="33" customWidth="1"/>
    <col min="15108" max="15108" width="3.85546875" style="33" customWidth="1"/>
    <col min="15109" max="15110" width="3.7109375" style="33" customWidth="1"/>
    <col min="15111" max="15111" width="3.28515625" style="33" customWidth="1"/>
    <col min="15112" max="15112" width="3" style="33" customWidth="1"/>
    <col min="15113" max="15113" width="3.7109375" style="33" customWidth="1"/>
    <col min="15114" max="15114" width="3.140625" style="33" customWidth="1"/>
    <col min="15115" max="15116" width="4.140625" style="33" customWidth="1"/>
    <col min="15117" max="15118" width="4" style="33" customWidth="1"/>
    <col min="15119" max="15119" width="3.28515625" style="33" customWidth="1"/>
    <col min="15120" max="15121" width="3.85546875" style="33" customWidth="1"/>
    <col min="15122" max="15122" width="4" style="33" customWidth="1"/>
    <col min="15123" max="15123" width="3.28515625" style="33" customWidth="1"/>
    <col min="15124" max="15124" width="3.140625" style="33" customWidth="1"/>
    <col min="15125" max="15125" width="3.5703125" style="33" customWidth="1"/>
    <col min="15126" max="15126" width="2.7109375" style="33" customWidth="1"/>
    <col min="15127" max="15360" width="9.140625" style="33"/>
    <col min="15361" max="15361" width="3.7109375" style="33" customWidth="1"/>
    <col min="15362" max="15362" width="20.42578125" style="33" customWidth="1"/>
    <col min="15363" max="15363" width="4" style="33" customWidth="1"/>
    <col min="15364" max="15364" width="3.85546875" style="33" customWidth="1"/>
    <col min="15365" max="15366" width="3.7109375" style="33" customWidth="1"/>
    <col min="15367" max="15367" width="3.28515625" style="33" customWidth="1"/>
    <col min="15368" max="15368" width="3" style="33" customWidth="1"/>
    <col min="15369" max="15369" width="3.7109375" style="33" customWidth="1"/>
    <col min="15370" max="15370" width="3.140625" style="33" customWidth="1"/>
    <col min="15371" max="15372" width="4.140625" style="33" customWidth="1"/>
    <col min="15373" max="15374" width="4" style="33" customWidth="1"/>
    <col min="15375" max="15375" width="3.28515625" style="33" customWidth="1"/>
    <col min="15376" max="15377" width="3.85546875" style="33" customWidth="1"/>
    <col min="15378" max="15378" width="4" style="33" customWidth="1"/>
    <col min="15379" max="15379" width="3.28515625" style="33" customWidth="1"/>
    <col min="15380" max="15380" width="3.140625" style="33" customWidth="1"/>
    <col min="15381" max="15381" width="3.5703125" style="33" customWidth="1"/>
    <col min="15382" max="15382" width="2.7109375" style="33" customWidth="1"/>
    <col min="15383" max="15616" width="9.140625" style="33"/>
    <col min="15617" max="15617" width="3.7109375" style="33" customWidth="1"/>
    <col min="15618" max="15618" width="20.42578125" style="33" customWidth="1"/>
    <col min="15619" max="15619" width="4" style="33" customWidth="1"/>
    <col min="15620" max="15620" width="3.85546875" style="33" customWidth="1"/>
    <col min="15621" max="15622" width="3.7109375" style="33" customWidth="1"/>
    <col min="15623" max="15623" width="3.28515625" style="33" customWidth="1"/>
    <col min="15624" max="15624" width="3" style="33" customWidth="1"/>
    <col min="15625" max="15625" width="3.7109375" style="33" customWidth="1"/>
    <col min="15626" max="15626" width="3.140625" style="33" customWidth="1"/>
    <col min="15627" max="15628" width="4.140625" style="33" customWidth="1"/>
    <col min="15629" max="15630" width="4" style="33" customWidth="1"/>
    <col min="15631" max="15631" width="3.28515625" style="33" customWidth="1"/>
    <col min="15632" max="15633" width="3.85546875" style="33" customWidth="1"/>
    <col min="15634" max="15634" width="4" style="33" customWidth="1"/>
    <col min="15635" max="15635" width="3.28515625" style="33" customWidth="1"/>
    <col min="15636" max="15636" width="3.140625" style="33" customWidth="1"/>
    <col min="15637" max="15637" width="3.5703125" style="33" customWidth="1"/>
    <col min="15638" max="15638" width="2.7109375" style="33" customWidth="1"/>
    <col min="15639" max="15872" width="9.140625" style="33"/>
    <col min="15873" max="15873" width="3.7109375" style="33" customWidth="1"/>
    <col min="15874" max="15874" width="20.42578125" style="33" customWidth="1"/>
    <col min="15875" max="15875" width="4" style="33" customWidth="1"/>
    <col min="15876" max="15876" width="3.85546875" style="33" customWidth="1"/>
    <col min="15877" max="15878" width="3.7109375" style="33" customWidth="1"/>
    <col min="15879" max="15879" width="3.28515625" style="33" customWidth="1"/>
    <col min="15880" max="15880" width="3" style="33" customWidth="1"/>
    <col min="15881" max="15881" width="3.7109375" style="33" customWidth="1"/>
    <col min="15882" max="15882" width="3.140625" style="33" customWidth="1"/>
    <col min="15883" max="15884" width="4.140625" style="33" customWidth="1"/>
    <col min="15885" max="15886" width="4" style="33" customWidth="1"/>
    <col min="15887" max="15887" width="3.28515625" style="33" customWidth="1"/>
    <col min="15888" max="15889" width="3.85546875" style="33" customWidth="1"/>
    <col min="15890" max="15890" width="4" style="33" customWidth="1"/>
    <col min="15891" max="15891" width="3.28515625" style="33" customWidth="1"/>
    <col min="15892" max="15892" width="3.140625" style="33" customWidth="1"/>
    <col min="15893" max="15893" width="3.5703125" style="33" customWidth="1"/>
    <col min="15894" max="15894" width="2.7109375" style="33" customWidth="1"/>
    <col min="15895" max="16128" width="9.140625" style="33"/>
    <col min="16129" max="16129" width="3.7109375" style="33" customWidth="1"/>
    <col min="16130" max="16130" width="20.42578125" style="33" customWidth="1"/>
    <col min="16131" max="16131" width="4" style="33" customWidth="1"/>
    <col min="16132" max="16132" width="3.85546875" style="33" customWidth="1"/>
    <col min="16133" max="16134" width="3.7109375" style="33" customWidth="1"/>
    <col min="16135" max="16135" width="3.28515625" style="33" customWidth="1"/>
    <col min="16136" max="16136" width="3" style="33" customWidth="1"/>
    <col min="16137" max="16137" width="3.7109375" style="33" customWidth="1"/>
    <col min="16138" max="16138" width="3.140625" style="33" customWidth="1"/>
    <col min="16139" max="16140" width="4.140625" style="33" customWidth="1"/>
    <col min="16141" max="16142" width="4" style="33" customWidth="1"/>
    <col min="16143" max="16143" width="3.28515625" style="33" customWidth="1"/>
    <col min="16144" max="16145" width="3.85546875" style="33" customWidth="1"/>
    <col min="16146" max="16146" width="4" style="33" customWidth="1"/>
    <col min="16147" max="16147" width="3.28515625" style="33" customWidth="1"/>
    <col min="16148" max="16148" width="3.140625" style="33" customWidth="1"/>
    <col min="16149" max="16149" width="3.5703125" style="33" customWidth="1"/>
    <col min="16150" max="16150" width="2.7109375" style="33" customWidth="1"/>
    <col min="16151" max="16384" width="9.140625" style="33"/>
  </cols>
  <sheetData>
    <row r="1" spans="1:22" s="189" customFormat="1" ht="17.45" customHeight="1" x14ac:dyDescent="0.2">
      <c r="A1" s="709" t="s">
        <v>1721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</row>
    <row r="2" spans="1:22" ht="10.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710" t="s">
        <v>421</v>
      </c>
      <c r="T2" s="710"/>
      <c r="U2" s="710"/>
      <c r="V2" s="710"/>
    </row>
    <row r="3" spans="1:22" ht="14.1" customHeight="1" x14ac:dyDescent="0.2">
      <c r="A3" s="711" t="s">
        <v>422</v>
      </c>
      <c r="B3" s="714" t="s">
        <v>386</v>
      </c>
      <c r="C3" s="697" t="s">
        <v>423</v>
      </c>
      <c r="D3" s="697" t="s">
        <v>424</v>
      </c>
      <c r="E3" s="717" t="s">
        <v>425</v>
      </c>
      <c r="F3" s="697" t="s">
        <v>426</v>
      </c>
      <c r="G3" s="697" t="s">
        <v>427</v>
      </c>
      <c r="H3" s="697" t="s">
        <v>428</v>
      </c>
      <c r="I3" s="697" t="s">
        <v>429</v>
      </c>
      <c r="J3" s="697" t="s">
        <v>430</v>
      </c>
      <c r="K3" s="697" t="s">
        <v>431</v>
      </c>
      <c r="L3" s="697" t="s">
        <v>432</v>
      </c>
      <c r="M3" s="703" t="s">
        <v>433</v>
      </c>
      <c r="N3" s="704"/>
      <c r="O3" s="704"/>
      <c r="P3" s="704"/>
      <c r="Q3" s="704"/>
      <c r="R3" s="705"/>
      <c r="S3" s="691" t="s">
        <v>434</v>
      </c>
      <c r="T3" s="692"/>
      <c r="U3" s="691" t="s">
        <v>435</v>
      </c>
      <c r="V3" s="692"/>
    </row>
    <row r="4" spans="1:22" ht="20.25" customHeight="1" x14ac:dyDescent="0.2">
      <c r="A4" s="712"/>
      <c r="B4" s="715"/>
      <c r="C4" s="698"/>
      <c r="D4" s="698"/>
      <c r="E4" s="718"/>
      <c r="F4" s="698"/>
      <c r="G4" s="698"/>
      <c r="H4" s="698"/>
      <c r="I4" s="698"/>
      <c r="J4" s="698"/>
      <c r="K4" s="698"/>
      <c r="L4" s="698"/>
      <c r="M4" s="706"/>
      <c r="N4" s="707"/>
      <c r="O4" s="707"/>
      <c r="P4" s="707"/>
      <c r="Q4" s="707"/>
      <c r="R4" s="708"/>
      <c r="S4" s="693"/>
      <c r="T4" s="694"/>
      <c r="U4" s="693"/>
      <c r="V4" s="694"/>
    </row>
    <row r="5" spans="1:22" ht="55.35" customHeight="1" x14ac:dyDescent="0.2">
      <c r="A5" s="712"/>
      <c r="B5" s="715"/>
      <c r="C5" s="698"/>
      <c r="D5" s="698"/>
      <c r="E5" s="718"/>
      <c r="F5" s="698"/>
      <c r="G5" s="698"/>
      <c r="H5" s="698"/>
      <c r="I5" s="698"/>
      <c r="J5" s="698"/>
      <c r="K5" s="698"/>
      <c r="L5" s="698"/>
      <c r="M5" s="697" t="s">
        <v>436</v>
      </c>
      <c r="N5" s="697" t="s">
        <v>437</v>
      </c>
      <c r="O5" s="697" t="s">
        <v>438</v>
      </c>
      <c r="P5" s="697" t="s">
        <v>439</v>
      </c>
      <c r="Q5" s="697" t="s">
        <v>440</v>
      </c>
      <c r="R5" s="697" t="s">
        <v>441</v>
      </c>
      <c r="S5" s="695"/>
      <c r="T5" s="696"/>
      <c r="U5" s="695"/>
      <c r="V5" s="696"/>
    </row>
    <row r="6" spans="1:22" ht="14.25" customHeight="1" x14ac:dyDescent="0.2">
      <c r="A6" s="712"/>
      <c r="B6" s="715"/>
      <c r="C6" s="698"/>
      <c r="D6" s="698"/>
      <c r="E6" s="71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7" t="s">
        <v>442</v>
      </c>
      <c r="T6" s="700" t="s">
        <v>443</v>
      </c>
      <c r="U6" s="697" t="s">
        <v>442</v>
      </c>
      <c r="V6" s="697" t="s">
        <v>443</v>
      </c>
    </row>
    <row r="7" spans="1:22" ht="14.25" customHeight="1" x14ac:dyDescent="0.2">
      <c r="A7" s="712"/>
      <c r="B7" s="715"/>
      <c r="C7" s="698"/>
      <c r="D7" s="698"/>
      <c r="E7" s="71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701"/>
      <c r="U7" s="698"/>
      <c r="V7" s="698"/>
    </row>
    <row r="8" spans="1:22" ht="39.75" customHeight="1" thickBot="1" x14ac:dyDescent="0.25">
      <c r="A8" s="713"/>
      <c r="B8" s="716"/>
      <c r="C8" s="699"/>
      <c r="D8" s="699"/>
      <c r="E8" s="719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702"/>
      <c r="U8" s="699"/>
      <c r="V8" s="699"/>
    </row>
    <row r="9" spans="1:22" s="314" customFormat="1" ht="16.5" customHeight="1" thickTop="1" x14ac:dyDescent="0.2">
      <c r="A9" s="53">
        <v>1</v>
      </c>
      <c r="B9" s="37" t="s">
        <v>409</v>
      </c>
      <c r="C9" s="38"/>
      <c r="D9" s="38"/>
      <c r="E9" s="38"/>
      <c r="F9" s="38"/>
      <c r="G9" s="38"/>
      <c r="H9" s="39"/>
      <c r="I9" s="39"/>
      <c r="J9" s="39"/>
      <c r="K9" s="39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24.95" customHeight="1" x14ac:dyDescent="0.2">
      <c r="A10" s="54">
        <v>2</v>
      </c>
      <c r="B10" s="40" t="s">
        <v>410</v>
      </c>
      <c r="C10" s="41" t="s">
        <v>1719</v>
      </c>
      <c r="D10" s="41" t="s">
        <v>1719</v>
      </c>
      <c r="E10" s="41" t="s">
        <v>1719</v>
      </c>
      <c r="F10" s="41" t="s">
        <v>1719</v>
      </c>
      <c r="G10" s="41" t="s">
        <v>1719</v>
      </c>
      <c r="H10" s="41" t="s">
        <v>740</v>
      </c>
      <c r="I10" s="41" t="s">
        <v>749</v>
      </c>
      <c r="J10" s="41" t="s">
        <v>749</v>
      </c>
      <c r="K10" s="41" t="s">
        <v>749</v>
      </c>
      <c r="L10" s="41" t="s">
        <v>1719</v>
      </c>
      <c r="M10" s="41" t="s">
        <v>1719</v>
      </c>
      <c r="N10" s="41" t="s">
        <v>1719</v>
      </c>
      <c r="O10" s="41" t="s">
        <v>1719</v>
      </c>
      <c r="P10" s="41" t="s">
        <v>1719</v>
      </c>
      <c r="Q10" s="41" t="s">
        <v>1719</v>
      </c>
      <c r="R10" s="41" t="s">
        <v>1719</v>
      </c>
      <c r="S10" s="41" t="s">
        <v>1720</v>
      </c>
      <c r="T10" s="41" t="s">
        <v>1720</v>
      </c>
      <c r="U10" s="41" t="s">
        <v>1720</v>
      </c>
      <c r="V10" s="41" t="s">
        <v>1720</v>
      </c>
    </row>
    <row r="11" spans="1:22" ht="9.9499999999999993" customHeight="1" x14ac:dyDescent="0.2">
      <c r="A11" s="54">
        <v>3</v>
      </c>
      <c r="B11" s="42" t="s">
        <v>391</v>
      </c>
      <c r="C11" s="41" t="s">
        <v>1719</v>
      </c>
      <c r="D11" s="41" t="s">
        <v>1719</v>
      </c>
      <c r="E11" s="41" t="s">
        <v>1719</v>
      </c>
      <c r="F11" s="41" t="s">
        <v>1719</v>
      </c>
      <c r="G11" s="41" t="s">
        <v>1719</v>
      </c>
      <c r="H11" s="41" t="s">
        <v>736</v>
      </c>
      <c r="I11" s="41" t="s">
        <v>740</v>
      </c>
      <c r="J11" s="41" t="s">
        <v>740</v>
      </c>
      <c r="K11" s="41" t="s">
        <v>740</v>
      </c>
      <c r="L11" s="41" t="s">
        <v>1719</v>
      </c>
      <c r="M11" s="41" t="s">
        <v>1719</v>
      </c>
      <c r="N11" s="41" t="s">
        <v>1719</v>
      </c>
      <c r="O11" s="41" t="s">
        <v>1719</v>
      </c>
      <c r="P11" s="41" t="s">
        <v>1719</v>
      </c>
      <c r="Q11" s="41" t="s">
        <v>1719</v>
      </c>
      <c r="R11" s="41" t="s">
        <v>1719</v>
      </c>
      <c r="S11" s="41" t="s">
        <v>1720</v>
      </c>
      <c r="T11" s="41" t="s">
        <v>1720</v>
      </c>
      <c r="U11" s="41" t="s">
        <v>1720</v>
      </c>
      <c r="V11" s="41" t="s">
        <v>1720</v>
      </c>
    </row>
    <row r="12" spans="1:22" ht="9.9499999999999993" customHeight="1" x14ac:dyDescent="0.2">
      <c r="A12" s="54">
        <v>4</v>
      </c>
      <c r="B12" s="42" t="s">
        <v>393</v>
      </c>
      <c r="C12" s="41" t="s">
        <v>1719</v>
      </c>
      <c r="D12" s="41" t="s">
        <v>1719</v>
      </c>
      <c r="E12" s="41" t="s">
        <v>1719</v>
      </c>
      <c r="F12" s="41" t="s">
        <v>1719</v>
      </c>
      <c r="G12" s="41" t="s">
        <v>1719</v>
      </c>
      <c r="H12" s="41" t="s">
        <v>740</v>
      </c>
      <c r="I12" s="41" t="s">
        <v>740</v>
      </c>
      <c r="J12" s="41" t="s">
        <v>749</v>
      </c>
      <c r="K12" s="41" t="s">
        <v>749</v>
      </c>
      <c r="L12" s="41" t="s">
        <v>1719</v>
      </c>
      <c r="M12" s="41" t="s">
        <v>1719</v>
      </c>
      <c r="N12" s="41" t="s">
        <v>1719</v>
      </c>
      <c r="O12" s="41" t="s">
        <v>1719</v>
      </c>
      <c r="P12" s="41" t="s">
        <v>1719</v>
      </c>
      <c r="Q12" s="41" t="s">
        <v>1719</v>
      </c>
      <c r="R12" s="41" t="s">
        <v>1719</v>
      </c>
      <c r="S12" s="41" t="s">
        <v>1720</v>
      </c>
      <c r="T12" s="41" t="s">
        <v>1720</v>
      </c>
      <c r="U12" s="41" t="s">
        <v>1720</v>
      </c>
      <c r="V12" s="41" t="s">
        <v>1720</v>
      </c>
    </row>
    <row r="13" spans="1:22" ht="9.9499999999999993" customHeight="1" x14ac:dyDescent="0.2">
      <c r="A13" s="54">
        <v>5</v>
      </c>
      <c r="B13" s="40" t="s">
        <v>394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22" ht="9.9499999999999993" customHeight="1" x14ac:dyDescent="0.2">
      <c r="A14" s="54">
        <v>6</v>
      </c>
      <c r="B14" s="40" t="s">
        <v>444</v>
      </c>
      <c r="C14" s="41" t="s">
        <v>1719</v>
      </c>
      <c r="D14" s="41" t="s">
        <v>1719</v>
      </c>
      <c r="E14" s="41" t="s">
        <v>1719</v>
      </c>
      <c r="F14" s="41" t="s">
        <v>1719</v>
      </c>
      <c r="G14" s="41" t="s">
        <v>1719</v>
      </c>
      <c r="H14" s="41" t="s">
        <v>830</v>
      </c>
      <c r="I14" s="41" t="s">
        <v>740</v>
      </c>
      <c r="J14" s="41" t="s">
        <v>776</v>
      </c>
      <c r="K14" s="41" t="s">
        <v>749</v>
      </c>
      <c r="L14" s="41" t="s">
        <v>1719</v>
      </c>
      <c r="M14" s="41" t="s">
        <v>1719</v>
      </c>
      <c r="N14" s="41" t="s">
        <v>1719</v>
      </c>
      <c r="O14" s="41" t="s">
        <v>1719</v>
      </c>
      <c r="P14" s="41" t="s">
        <v>1719</v>
      </c>
      <c r="Q14" s="41" t="s">
        <v>1719</v>
      </c>
      <c r="R14" s="41" t="s">
        <v>1719</v>
      </c>
      <c r="S14" s="41" t="s">
        <v>1719</v>
      </c>
      <c r="T14" s="41" t="s">
        <v>1719</v>
      </c>
      <c r="U14" s="41" t="s">
        <v>1719</v>
      </c>
      <c r="V14" s="41" t="s">
        <v>1719</v>
      </c>
    </row>
    <row r="15" spans="1:22" ht="9.9499999999999993" customHeight="1" x14ac:dyDescent="0.2">
      <c r="A15" s="54">
        <v>7</v>
      </c>
      <c r="B15" s="42" t="s">
        <v>411</v>
      </c>
      <c r="C15" s="41" t="s">
        <v>1719</v>
      </c>
      <c r="D15" s="41" t="s">
        <v>1719</v>
      </c>
      <c r="E15" s="41" t="s">
        <v>1719</v>
      </c>
      <c r="F15" s="41" t="s">
        <v>1719</v>
      </c>
      <c r="G15" s="41" t="s">
        <v>1719</v>
      </c>
      <c r="H15" s="41" t="s">
        <v>830</v>
      </c>
      <c r="I15" s="41" t="s">
        <v>709</v>
      </c>
      <c r="J15" s="41" t="s">
        <v>759</v>
      </c>
      <c r="K15" s="41" t="s">
        <v>749</v>
      </c>
      <c r="L15" s="41" t="s">
        <v>1719</v>
      </c>
      <c r="M15" s="41" t="s">
        <v>1719</v>
      </c>
      <c r="N15" s="41" t="s">
        <v>1719</v>
      </c>
      <c r="O15" s="41" t="s">
        <v>1719</v>
      </c>
      <c r="P15" s="41" t="s">
        <v>1719</v>
      </c>
      <c r="Q15" s="41" t="s">
        <v>1719</v>
      </c>
      <c r="R15" s="41" t="s">
        <v>1719</v>
      </c>
      <c r="S15" s="41" t="s">
        <v>1719</v>
      </c>
      <c r="T15" s="41" t="s">
        <v>1719</v>
      </c>
      <c r="U15" s="41" t="s">
        <v>1719</v>
      </c>
      <c r="V15" s="41" t="s">
        <v>1719</v>
      </c>
    </row>
    <row r="16" spans="1:22" ht="20.100000000000001" customHeight="1" x14ac:dyDescent="0.2">
      <c r="A16" s="54">
        <v>8</v>
      </c>
      <c r="B16" s="40" t="s">
        <v>390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7"/>
      <c r="T16" s="47"/>
      <c r="U16" s="41"/>
      <c r="V16" s="41"/>
    </row>
    <row r="17" spans="1:22" ht="30.75" customHeight="1" x14ac:dyDescent="0.2">
      <c r="A17" s="54">
        <v>9</v>
      </c>
      <c r="B17" s="40" t="s">
        <v>412</v>
      </c>
      <c r="C17" s="43" t="s">
        <v>1719</v>
      </c>
      <c r="D17" s="43" t="s">
        <v>1719</v>
      </c>
      <c r="E17" s="43" t="s">
        <v>1719</v>
      </c>
      <c r="F17" s="43" t="s">
        <v>1719</v>
      </c>
      <c r="G17" s="43" t="s">
        <v>1719</v>
      </c>
      <c r="H17" s="43" t="s">
        <v>833</v>
      </c>
      <c r="I17" s="43" t="s">
        <v>740</v>
      </c>
      <c r="J17" s="43" t="s">
        <v>749</v>
      </c>
      <c r="K17" s="43" t="s">
        <v>749</v>
      </c>
      <c r="L17" s="43" t="s">
        <v>1719</v>
      </c>
      <c r="M17" s="43" t="s">
        <v>1719</v>
      </c>
      <c r="N17" s="43" t="s">
        <v>1719</v>
      </c>
      <c r="O17" s="43" t="s">
        <v>1719</v>
      </c>
      <c r="P17" s="43" t="s">
        <v>1719</v>
      </c>
      <c r="Q17" s="43" t="s">
        <v>1719</v>
      </c>
      <c r="R17" s="43" t="s">
        <v>1719</v>
      </c>
      <c r="S17" s="48" t="s">
        <v>1719</v>
      </c>
      <c r="T17" s="48" t="s">
        <v>1719</v>
      </c>
      <c r="U17" s="43" t="s">
        <v>1719</v>
      </c>
      <c r="V17" s="43" t="s">
        <v>1719</v>
      </c>
    </row>
    <row r="18" spans="1:22" s="314" customFormat="1" ht="30" customHeight="1" x14ac:dyDescent="0.2">
      <c r="A18" s="54">
        <v>10</v>
      </c>
      <c r="B18" s="40" t="s">
        <v>413</v>
      </c>
      <c r="C18" s="44" t="s">
        <v>1719</v>
      </c>
      <c r="D18" s="44" t="s">
        <v>1719</v>
      </c>
      <c r="E18" s="44" t="s">
        <v>1719</v>
      </c>
      <c r="F18" s="44" t="s">
        <v>1719</v>
      </c>
      <c r="G18" s="44" t="s">
        <v>1719</v>
      </c>
      <c r="H18" s="44" t="s">
        <v>830</v>
      </c>
      <c r="I18" s="44" t="s">
        <v>749</v>
      </c>
      <c r="J18" s="44" t="s">
        <v>740</v>
      </c>
      <c r="K18" s="44" t="s">
        <v>749</v>
      </c>
      <c r="L18" s="44" t="s">
        <v>1719</v>
      </c>
      <c r="M18" s="44" t="s">
        <v>1719</v>
      </c>
      <c r="N18" s="44" t="s">
        <v>1719</v>
      </c>
      <c r="O18" s="44" t="s">
        <v>1719</v>
      </c>
      <c r="P18" s="44" t="s">
        <v>1719</v>
      </c>
      <c r="Q18" s="44" t="s">
        <v>1719</v>
      </c>
      <c r="R18" s="44" t="s">
        <v>1719</v>
      </c>
      <c r="S18" s="44" t="s">
        <v>1719</v>
      </c>
      <c r="T18" s="44" t="s">
        <v>1719</v>
      </c>
      <c r="U18" s="44" t="s">
        <v>1719</v>
      </c>
      <c r="V18" s="44" t="s">
        <v>1719</v>
      </c>
    </row>
    <row r="19" spans="1:22" s="36" customFormat="1" ht="24.95" customHeight="1" x14ac:dyDescent="0.2">
      <c r="A19" s="54">
        <v>11</v>
      </c>
      <c r="B19" s="40" t="s">
        <v>414</v>
      </c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</row>
    <row r="20" spans="1:22" ht="20.100000000000001" customHeight="1" x14ac:dyDescent="0.2">
      <c r="A20" s="54">
        <v>12</v>
      </c>
      <c r="B20" s="40" t="s">
        <v>415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7"/>
      <c r="T20" s="47"/>
      <c r="U20" s="41"/>
      <c r="V20" s="41"/>
    </row>
    <row r="21" spans="1:22" ht="20.100000000000001" customHeight="1" x14ac:dyDescent="0.2">
      <c r="A21" s="54">
        <v>13</v>
      </c>
      <c r="B21" s="40" t="s">
        <v>416</v>
      </c>
      <c r="C21" s="41" t="s">
        <v>1719</v>
      </c>
      <c r="D21" s="41" t="s">
        <v>1719</v>
      </c>
      <c r="E21" s="41" t="s">
        <v>1719</v>
      </c>
      <c r="F21" s="41" t="s">
        <v>1719</v>
      </c>
      <c r="G21" s="41" t="s">
        <v>1719</v>
      </c>
      <c r="H21" s="41">
        <v>3</v>
      </c>
      <c r="I21" s="41">
        <v>0</v>
      </c>
      <c r="J21" s="41">
        <v>4</v>
      </c>
      <c r="K21" s="41">
        <v>0</v>
      </c>
      <c r="L21" s="44" t="s">
        <v>1719</v>
      </c>
      <c r="M21" s="44" t="s">
        <v>1719</v>
      </c>
      <c r="N21" s="44" t="s">
        <v>1719</v>
      </c>
      <c r="O21" s="44" t="s">
        <v>1719</v>
      </c>
      <c r="P21" s="44" t="s">
        <v>1719</v>
      </c>
      <c r="Q21" s="44" t="s">
        <v>1719</v>
      </c>
      <c r="R21" s="44" t="s">
        <v>1719</v>
      </c>
      <c r="S21" s="44" t="s">
        <v>1719</v>
      </c>
      <c r="T21" s="44" t="s">
        <v>1719</v>
      </c>
      <c r="U21" s="44" t="s">
        <v>1719</v>
      </c>
      <c r="V21" s="44" t="s">
        <v>1719</v>
      </c>
    </row>
    <row r="22" spans="1:22" ht="21.75" customHeight="1" x14ac:dyDescent="0.2">
      <c r="A22" s="54">
        <v>14</v>
      </c>
      <c r="B22" s="40" t="s">
        <v>445</v>
      </c>
      <c r="C22" s="41" t="s">
        <v>1719</v>
      </c>
      <c r="D22" s="41" t="s">
        <v>1719</v>
      </c>
      <c r="E22" s="41" t="s">
        <v>1719</v>
      </c>
      <c r="F22" s="41" t="s">
        <v>1719</v>
      </c>
      <c r="G22" s="41" t="s">
        <v>1719</v>
      </c>
      <c r="H22" s="41">
        <v>4</v>
      </c>
      <c r="I22" s="41">
        <v>1</v>
      </c>
      <c r="J22" s="41">
        <v>0</v>
      </c>
      <c r="K22" s="41" t="s">
        <v>749</v>
      </c>
      <c r="L22" s="41" t="s">
        <v>1719</v>
      </c>
      <c r="M22" s="41" t="s">
        <v>1719</v>
      </c>
      <c r="N22" s="41" t="s">
        <v>1719</v>
      </c>
      <c r="O22" s="41" t="s">
        <v>1719</v>
      </c>
      <c r="P22" s="41" t="s">
        <v>1719</v>
      </c>
      <c r="Q22" s="41" t="s">
        <v>1719</v>
      </c>
      <c r="R22" s="41" t="s">
        <v>1719</v>
      </c>
      <c r="S22" s="41" t="s">
        <v>1720</v>
      </c>
      <c r="T22" s="41" t="s">
        <v>1720</v>
      </c>
      <c r="U22" s="41" t="s">
        <v>1720</v>
      </c>
      <c r="V22" s="41" t="s">
        <v>1720</v>
      </c>
    </row>
    <row r="23" spans="1:22" ht="24.95" customHeight="1" x14ac:dyDescent="0.2">
      <c r="A23" s="54">
        <v>15</v>
      </c>
      <c r="B23" s="40" t="s">
        <v>446</v>
      </c>
      <c r="C23" s="41" t="s">
        <v>1719</v>
      </c>
      <c r="D23" s="41" t="s">
        <v>1719</v>
      </c>
      <c r="E23" s="41" t="s">
        <v>1719</v>
      </c>
      <c r="F23" s="41" t="s">
        <v>1719</v>
      </c>
      <c r="G23" s="41" t="s">
        <v>1719</v>
      </c>
      <c r="H23" s="41">
        <v>3</v>
      </c>
      <c r="I23" s="41">
        <v>0</v>
      </c>
      <c r="J23" s="41" t="s">
        <v>749</v>
      </c>
      <c r="K23" s="41" t="s">
        <v>749</v>
      </c>
      <c r="L23" s="41" t="s">
        <v>1719</v>
      </c>
      <c r="M23" s="41" t="s">
        <v>1719</v>
      </c>
      <c r="N23" s="41" t="s">
        <v>1719</v>
      </c>
      <c r="O23" s="41" t="s">
        <v>1719</v>
      </c>
      <c r="P23" s="41" t="s">
        <v>1719</v>
      </c>
      <c r="Q23" s="41" t="s">
        <v>1719</v>
      </c>
      <c r="R23" s="41" t="s">
        <v>1719</v>
      </c>
      <c r="S23" s="47" t="s">
        <v>1719</v>
      </c>
      <c r="T23" s="47" t="s">
        <v>1719</v>
      </c>
      <c r="U23" s="41" t="s">
        <v>1719</v>
      </c>
      <c r="V23" s="41" t="s">
        <v>1719</v>
      </c>
    </row>
    <row r="24" spans="1:22" ht="24.95" customHeight="1" x14ac:dyDescent="0.2">
      <c r="A24" s="54">
        <v>16</v>
      </c>
      <c r="B24" s="40" t="s">
        <v>447</v>
      </c>
      <c r="C24" s="41" t="s">
        <v>1719</v>
      </c>
      <c r="D24" s="41" t="s">
        <v>1719</v>
      </c>
      <c r="E24" s="41" t="s">
        <v>1719</v>
      </c>
      <c r="F24" s="41" t="s">
        <v>1719</v>
      </c>
      <c r="G24" s="41" t="s">
        <v>1719</v>
      </c>
      <c r="H24" s="41">
        <v>4</v>
      </c>
      <c r="I24" s="41">
        <v>0</v>
      </c>
      <c r="J24" s="41">
        <v>3</v>
      </c>
      <c r="K24" s="41" t="s">
        <v>749</v>
      </c>
      <c r="L24" s="41" t="s">
        <v>1719</v>
      </c>
      <c r="M24" s="41" t="s">
        <v>1719</v>
      </c>
      <c r="N24" s="41" t="s">
        <v>1719</v>
      </c>
      <c r="O24" s="41" t="s">
        <v>1719</v>
      </c>
      <c r="P24" s="41" t="s">
        <v>1719</v>
      </c>
      <c r="Q24" s="41" t="s">
        <v>1719</v>
      </c>
      <c r="R24" s="41" t="s">
        <v>1719</v>
      </c>
      <c r="S24" s="41" t="s">
        <v>1719</v>
      </c>
      <c r="T24" s="41" t="s">
        <v>1719</v>
      </c>
      <c r="U24" s="41" t="s">
        <v>1719</v>
      </c>
      <c r="V24" s="41" t="s">
        <v>1719</v>
      </c>
    </row>
    <row r="25" spans="1:22" s="314" customFormat="1" ht="15" customHeight="1" x14ac:dyDescent="0.2">
      <c r="A25" s="54">
        <v>17</v>
      </c>
      <c r="B25" s="40" t="s">
        <v>417</v>
      </c>
      <c r="C25" s="43" t="s">
        <v>1719</v>
      </c>
      <c r="D25" s="43" t="s">
        <v>1719</v>
      </c>
      <c r="E25" s="43" t="s">
        <v>1719</v>
      </c>
      <c r="F25" s="43" t="s">
        <v>1719</v>
      </c>
      <c r="G25" s="43" t="s">
        <v>1719</v>
      </c>
      <c r="H25" s="43">
        <v>5</v>
      </c>
      <c r="I25" s="43">
        <v>0</v>
      </c>
      <c r="J25" s="43">
        <v>0</v>
      </c>
      <c r="K25" s="43" t="s">
        <v>749</v>
      </c>
      <c r="L25" s="43" t="s">
        <v>1719</v>
      </c>
      <c r="M25" s="43" t="s">
        <v>1719</v>
      </c>
      <c r="N25" s="43" t="s">
        <v>1719</v>
      </c>
      <c r="O25" s="43" t="s">
        <v>1719</v>
      </c>
      <c r="P25" s="43" t="s">
        <v>1719</v>
      </c>
      <c r="Q25" s="43" t="s">
        <v>1719</v>
      </c>
      <c r="R25" s="43" t="s">
        <v>1719</v>
      </c>
      <c r="S25" s="43" t="s">
        <v>1719</v>
      </c>
      <c r="T25" s="43" t="s">
        <v>1719</v>
      </c>
      <c r="U25" s="43" t="s">
        <v>1719</v>
      </c>
      <c r="V25" s="43" t="s">
        <v>1719</v>
      </c>
    </row>
    <row r="26" spans="1:22" ht="24.95" customHeight="1" x14ac:dyDescent="0.2">
      <c r="A26" s="54">
        <v>18</v>
      </c>
      <c r="B26" s="40" t="s">
        <v>418</v>
      </c>
      <c r="C26" s="41" t="s">
        <v>1719</v>
      </c>
      <c r="D26" s="41" t="s">
        <v>1719</v>
      </c>
      <c r="E26" s="41" t="s">
        <v>1719</v>
      </c>
      <c r="F26" s="41" t="s">
        <v>1719</v>
      </c>
      <c r="G26" s="41" t="s">
        <v>1719</v>
      </c>
      <c r="H26" s="41">
        <v>2</v>
      </c>
      <c r="I26" s="41">
        <v>0</v>
      </c>
      <c r="J26" s="41" t="s">
        <v>749</v>
      </c>
      <c r="K26" s="41">
        <v>1</v>
      </c>
      <c r="L26" s="41" t="s">
        <v>1719</v>
      </c>
      <c r="M26" s="41" t="s">
        <v>1719</v>
      </c>
      <c r="N26" s="41" t="s">
        <v>1719</v>
      </c>
      <c r="O26" s="41" t="s">
        <v>1719</v>
      </c>
      <c r="P26" s="41" t="s">
        <v>1719</v>
      </c>
      <c r="Q26" s="41" t="s">
        <v>1719</v>
      </c>
      <c r="R26" s="41" t="s">
        <v>1719</v>
      </c>
      <c r="S26" s="41" t="s">
        <v>1719</v>
      </c>
      <c r="T26" s="41" t="s">
        <v>1719</v>
      </c>
      <c r="U26" s="41" t="s">
        <v>1719</v>
      </c>
      <c r="V26" s="41" t="s">
        <v>1719</v>
      </c>
    </row>
    <row r="27" spans="1:22" ht="24.95" customHeight="1" x14ac:dyDescent="0.2">
      <c r="A27" s="54">
        <v>19</v>
      </c>
      <c r="B27" s="40" t="s">
        <v>419</v>
      </c>
      <c r="C27" s="41" t="s">
        <v>1719</v>
      </c>
      <c r="D27" s="41" t="s">
        <v>1719</v>
      </c>
      <c r="E27" s="41" t="s">
        <v>1719</v>
      </c>
      <c r="F27" s="41" t="s">
        <v>1719</v>
      </c>
      <c r="G27" s="41" t="s">
        <v>1719</v>
      </c>
      <c r="H27" s="41" t="s">
        <v>809</v>
      </c>
      <c r="I27" s="41" t="s">
        <v>749</v>
      </c>
      <c r="J27" s="41" t="s">
        <v>736</v>
      </c>
      <c r="K27" s="41">
        <v>0</v>
      </c>
      <c r="L27" s="41" t="s">
        <v>1719</v>
      </c>
      <c r="M27" s="41" t="s">
        <v>1719</v>
      </c>
      <c r="N27" s="41" t="s">
        <v>1719</v>
      </c>
      <c r="O27" s="41" t="s">
        <v>1719</v>
      </c>
      <c r="P27" s="41" t="s">
        <v>1719</v>
      </c>
      <c r="Q27" s="41" t="s">
        <v>1719</v>
      </c>
      <c r="R27" s="41" t="s">
        <v>1719</v>
      </c>
      <c r="S27" s="41" t="s">
        <v>1719</v>
      </c>
      <c r="T27" s="41" t="s">
        <v>1719</v>
      </c>
      <c r="U27" s="41" t="s">
        <v>1719</v>
      </c>
      <c r="V27" s="41" t="s">
        <v>1719</v>
      </c>
    </row>
    <row r="28" spans="1:22" ht="16.5" customHeight="1" x14ac:dyDescent="0.2">
      <c r="A28" s="54">
        <v>20</v>
      </c>
      <c r="B28" s="40" t="s">
        <v>420</v>
      </c>
      <c r="C28" s="41" t="s">
        <v>1719</v>
      </c>
      <c r="D28" s="41" t="s">
        <v>1719</v>
      </c>
      <c r="E28" s="41" t="s">
        <v>1719</v>
      </c>
      <c r="F28" s="41" t="s">
        <v>1719</v>
      </c>
      <c r="G28" s="41" t="s">
        <v>1719</v>
      </c>
      <c r="H28" s="41" t="s">
        <v>830</v>
      </c>
      <c r="I28" s="41" t="s">
        <v>749</v>
      </c>
      <c r="J28" s="41" t="s">
        <v>749</v>
      </c>
      <c r="K28" s="41" t="s">
        <v>749</v>
      </c>
      <c r="L28" s="41" t="s">
        <v>1719</v>
      </c>
      <c r="M28" s="41" t="s">
        <v>1719</v>
      </c>
      <c r="N28" s="41" t="s">
        <v>1719</v>
      </c>
      <c r="O28" s="41" t="s">
        <v>1719</v>
      </c>
      <c r="P28" s="41" t="s">
        <v>1719</v>
      </c>
      <c r="Q28" s="41" t="s">
        <v>1719</v>
      </c>
      <c r="R28" s="41" t="s">
        <v>1719</v>
      </c>
      <c r="S28" s="41" t="s">
        <v>1719</v>
      </c>
      <c r="T28" s="41" t="s">
        <v>1719</v>
      </c>
      <c r="U28" s="41" t="s">
        <v>1719</v>
      </c>
      <c r="V28" s="41" t="s">
        <v>1719</v>
      </c>
    </row>
    <row r="29" spans="1:22" s="36" customFormat="1" ht="20.100000000000001" customHeight="1" x14ac:dyDescent="0.2">
      <c r="A29" s="54">
        <v>21</v>
      </c>
      <c r="B29" s="40" t="s">
        <v>448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2" ht="28.9" customHeight="1" x14ac:dyDescent="0.2">
      <c r="A30" s="54">
        <v>22</v>
      </c>
      <c r="B30" s="40" t="s">
        <v>449</v>
      </c>
      <c r="C30" s="41" t="s">
        <v>1719</v>
      </c>
      <c r="D30" s="41" t="s">
        <v>1719</v>
      </c>
      <c r="E30" s="41" t="s">
        <v>1719</v>
      </c>
      <c r="F30" s="41" t="s">
        <v>1719</v>
      </c>
      <c r="G30" s="41" t="s">
        <v>1719</v>
      </c>
      <c r="H30" s="41" t="s">
        <v>736</v>
      </c>
      <c r="I30" s="41" t="s">
        <v>749</v>
      </c>
      <c r="J30" s="41" t="s">
        <v>749</v>
      </c>
      <c r="K30" s="41" t="s">
        <v>749</v>
      </c>
      <c r="L30" s="41" t="s">
        <v>1719</v>
      </c>
      <c r="M30" s="41" t="s">
        <v>1719</v>
      </c>
      <c r="N30" s="41" t="s">
        <v>1719</v>
      </c>
      <c r="O30" s="41" t="s">
        <v>1719</v>
      </c>
      <c r="P30" s="41" t="s">
        <v>1719</v>
      </c>
      <c r="Q30" s="41" t="s">
        <v>1719</v>
      </c>
      <c r="R30" s="41" t="s">
        <v>1719</v>
      </c>
      <c r="S30" s="47" t="s">
        <v>1719</v>
      </c>
      <c r="T30" s="47" t="s">
        <v>1719</v>
      </c>
      <c r="U30" s="41" t="s">
        <v>1719</v>
      </c>
      <c r="V30" s="41" t="s">
        <v>1719</v>
      </c>
    </row>
    <row r="31" spans="1:22" ht="29.45" customHeight="1" x14ac:dyDescent="0.2">
      <c r="A31" s="54">
        <v>23</v>
      </c>
      <c r="B31" s="40" t="s">
        <v>450</v>
      </c>
      <c r="C31" s="41" t="s">
        <v>1719</v>
      </c>
      <c r="D31" s="41" t="s">
        <v>1719</v>
      </c>
      <c r="E31" s="41" t="s">
        <v>1719</v>
      </c>
      <c r="F31" s="41" t="s">
        <v>1719</v>
      </c>
      <c r="G31" s="41" t="s">
        <v>1719</v>
      </c>
      <c r="H31" s="41" t="s">
        <v>740</v>
      </c>
      <c r="I31" s="41" t="s">
        <v>749</v>
      </c>
      <c r="J31" s="41" t="s">
        <v>740</v>
      </c>
      <c r="K31" s="41" t="s">
        <v>749</v>
      </c>
      <c r="L31" s="41" t="s">
        <v>1719</v>
      </c>
      <c r="M31" s="41" t="s">
        <v>1719</v>
      </c>
      <c r="N31" s="41" t="s">
        <v>1719</v>
      </c>
      <c r="O31" s="41" t="s">
        <v>1719</v>
      </c>
      <c r="P31" s="41" t="s">
        <v>1719</v>
      </c>
      <c r="Q31" s="41" t="s">
        <v>1719</v>
      </c>
      <c r="R31" s="41" t="s">
        <v>1719</v>
      </c>
      <c r="S31" s="41" t="s">
        <v>1719</v>
      </c>
      <c r="T31" s="41" t="s">
        <v>1719</v>
      </c>
      <c r="U31" s="41" t="s">
        <v>1719</v>
      </c>
      <c r="V31" s="41" t="s">
        <v>1719</v>
      </c>
    </row>
    <row r="32" spans="1:22" ht="24.95" customHeight="1" x14ac:dyDescent="0.2">
      <c r="A32" s="54">
        <v>24</v>
      </c>
      <c r="B32" s="40" t="s">
        <v>451</v>
      </c>
      <c r="C32" s="41" t="s">
        <v>1719</v>
      </c>
      <c r="D32" s="41" t="s">
        <v>1719</v>
      </c>
      <c r="E32" s="41" t="s">
        <v>1719</v>
      </c>
      <c r="F32" s="41" t="s">
        <v>1719</v>
      </c>
      <c r="G32" s="41" t="s">
        <v>1719</v>
      </c>
      <c r="H32" s="41" t="s">
        <v>920</v>
      </c>
      <c r="I32" s="41" t="s">
        <v>749</v>
      </c>
      <c r="J32" s="41" t="s">
        <v>749</v>
      </c>
      <c r="K32" s="41" t="s">
        <v>749</v>
      </c>
      <c r="L32" s="41" t="s">
        <v>1719</v>
      </c>
      <c r="M32" s="41" t="s">
        <v>1719</v>
      </c>
      <c r="N32" s="41" t="s">
        <v>1719</v>
      </c>
      <c r="O32" s="41" t="s">
        <v>1719</v>
      </c>
      <c r="P32" s="41" t="s">
        <v>1719</v>
      </c>
      <c r="Q32" s="41" t="s">
        <v>1719</v>
      </c>
      <c r="R32" s="41" t="s">
        <v>1719</v>
      </c>
      <c r="S32" s="47" t="s">
        <v>1720</v>
      </c>
      <c r="T32" s="47" t="s">
        <v>1720</v>
      </c>
      <c r="U32" s="41" t="s">
        <v>1720</v>
      </c>
      <c r="V32" s="41" t="s">
        <v>1720</v>
      </c>
    </row>
    <row r="33" spans="1:22" s="314" customFormat="1" ht="21.75" customHeight="1" x14ac:dyDescent="0.2">
      <c r="A33" s="55">
        <v>25</v>
      </c>
      <c r="B33" s="46" t="s">
        <v>452</v>
      </c>
      <c r="C33" s="45" t="s">
        <v>1719</v>
      </c>
      <c r="D33" s="45" t="s">
        <v>1719</v>
      </c>
      <c r="E33" s="45" t="s">
        <v>1719</v>
      </c>
      <c r="F33" s="45" t="s">
        <v>1719</v>
      </c>
      <c r="G33" s="45" t="s">
        <v>1719</v>
      </c>
      <c r="H33" s="45" t="s">
        <v>709</v>
      </c>
      <c r="I33" s="45" t="s">
        <v>749</v>
      </c>
      <c r="J33" s="45" t="s">
        <v>740</v>
      </c>
      <c r="K33" s="45" t="s">
        <v>749</v>
      </c>
      <c r="L33" s="43" t="s">
        <v>1719</v>
      </c>
      <c r="M33" s="45" t="s">
        <v>1720</v>
      </c>
      <c r="N33" s="45" t="s">
        <v>1719</v>
      </c>
      <c r="O33" s="45" t="s">
        <v>1720</v>
      </c>
      <c r="P33" s="45" t="s">
        <v>1720</v>
      </c>
      <c r="Q33" s="45" t="s">
        <v>1720</v>
      </c>
      <c r="R33" s="45" t="s">
        <v>1720</v>
      </c>
      <c r="S33" s="45" t="s">
        <v>1719</v>
      </c>
      <c r="T33" s="45" t="s">
        <v>1719</v>
      </c>
      <c r="U33" s="45" t="s">
        <v>1719</v>
      </c>
      <c r="V33" s="45" t="s">
        <v>1719</v>
      </c>
    </row>
    <row r="34" spans="1:22" ht="25.5" customHeight="1" x14ac:dyDescent="0.2">
      <c r="A34" s="54">
        <v>26</v>
      </c>
      <c r="B34" s="40" t="s">
        <v>453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</row>
    <row r="35" spans="1:22" ht="12" customHeight="1" x14ac:dyDescent="0.2">
      <c r="A35" s="690"/>
      <c r="B35" s="690"/>
      <c r="C35" s="690"/>
      <c r="D35" s="690"/>
      <c r="E35" s="690"/>
      <c r="F35" s="690"/>
      <c r="G35" s="690"/>
      <c r="H35" s="690"/>
      <c r="I35" s="690"/>
      <c r="J35" s="690"/>
      <c r="K35" s="690"/>
      <c r="L35" s="690"/>
      <c r="M35" s="690"/>
      <c r="N35" s="690"/>
      <c r="O35" s="690"/>
      <c r="P35" s="690"/>
      <c r="Q35" s="690"/>
      <c r="R35" s="690"/>
      <c r="S35" s="690"/>
      <c r="T35" s="690"/>
      <c r="U35" s="690"/>
      <c r="V35" s="690"/>
    </row>
    <row r="36" spans="1:22" ht="10.5" customHeight="1" x14ac:dyDescent="0.2">
      <c r="B36" s="540" t="s">
        <v>454</v>
      </c>
      <c r="C36" s="540"/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</row>
    <row r="37" spans="1:22" s="315" customFormat="1" ht="10.5" customHeight="1" x14ac:dyDescent="0.25">
      <c r="A37" s="689" t="s">
        <v>30</v>
      </c>
      <c r="B37" s="689"/>
    </row>
    <row r="38" spans="1:22" s="315" customFormat="1" ht="15" x14ac:dyDescent="0.25">
      <c r="A38" s="689" t="s">
        <v>31</v>
      </c>
      <c r="B38" s="689"/>
      <c r="H38" s="315">
        <f>H10+H11+H12+H14+H15+H17+H18+H21+H22+H23+H24+H25+H26+H27+H28+H30+H31+H32+H33</f>
        <v>73</v>
      </c>
      <c r="I38" s="315">
        <f t="shared" ref="I38:J38" si="0">I10+I11+I12+I14+I15+I17+I18+I21+I22+I23+I24+I25+I26+I27+I28+I30+I31+I32+I33</f>
        <v>13</v>
      </c>
      <c r="J38" s="315">
        <f t="shared" si="0"/>
        <v>30</v>
      </c>
    </row>
    <row r="42" spans="1:22" ht="12" customHeight="1" x14ac:dyDescent="0.2"/>
  </sheetData>
  <mergeCells count="31">
    <mergeCell ref="K3:K8"/>
    <mergeCell ref="L3:L8"/>
    <mergeCell ref="M3:R4"/>
    <mergeCell ref="S3:T5"/>
    <mergeCell ref="A1:V1"/>
    <mergeCell ref="S2:V2"/>
    <mergeCell ref="A3:A8"/>
    <mergeCell ref="B3:B8"/>
    <mergeCell ref="C3:C8"/>
    <mergeCell ref="D3:D8"/>
    <mergeCell ref="E3:E8"/>
    <mergeCell ref="F3:F8"/>
    <mergeCell ref="G3:G8"/>
    <mergeCell ref="H3:H8"/>
    <mergeCell ref="V6:V8"/>
    <mergeCell ref="A37:B37"/>
    <mergeCell ref="A38:B38"/>
    <mergeCell ref="A35:V35"/>
    <mergeCell ref="B36:V36"/>
    <mergeCell ref="U3:V5"/>
    <mergeCell ref="M5:M8"/>
    <mergeCell ref="N5:N8"/>
    <mergeCell ref="O5:O8"/>
    <mergeCell ref="P5:P8"/>
    <mergeCell ref="Q5:Q8"/>
    <mergeCell ref="R5:R8"/>
    <mergeCell ref="S6:S8"/>
    <mergeCell ref="T6:T8"/>
    <mergeCell ref="U6:U8"/>
    <mergeCell ref="I3:I8"/>
    <mergeCell ref="J3:J8"/>
  </mergeCells>
  <pageMargins left="0.25" right="0.25" top="0.25" bottom="0.2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Normal="100" workbookViewId="0">
      <selection activeCell="C31" sqref="C31:Z31"/>
    </sheetView>
  </sheetViews>
  <sheetFormatPr defaultRowHeight="12.75" x14ac:dyDescent="0.2"/>
  <cols>
    <col min="1" max="1" width="2.7109375" style="151" customWidth="1"/>
    <col min="2" max="2" width="18" style="151" customWidth="1"/>
    <col min="3" max="4" width="4.5703125" style="138" customWidth="1"/>
    <col min="5" max="5" width="4.140625" style="138" customWidth="1"/>
    <col min="6" max="10" width="4.5703125" style="138" customWidth="1"/>
    <col min="11" max="11" width="5.42578125" style="188" customWidth="1"/>
    <col min="12" max="13" width="4.5703125" style="138" customWidth="1"/>
    <col min="14" max="14" width="5.28515625" style="138" customWidth="1"/>
    <col min="15" max="16" width="4.5703125" style="138" customWidth="1"/>
    <col min="17" max="17" width="6" style="138" customWidth="1"/>
    <col min="18" max="22" width="4.5703125" style="138" customWidth="1"/>
    <col min="23" max="23" width="4.42578125" style="138" customWidth="1"/>
    <col min="24" max="24" width="4.5703125" style="138" customWidth="1"/>
    <col min="25" max="26" width="4.42578125" style="138" customWidth="1"/>
    <col min="27" max="27" width="9.140625" style="138"/>
    <col min="28" max="28" width="14.85546875" style="138" customWidth="1"/>
    <col min="29" max="256" width="9.140625" style="138"/>
    <col min="257" max="257" width="3.42578125" style="138" customWidth="1"/>
    <col min="258" max="258" width="21.7109375" style="138" customWidth="1"/>
    <col min="259" max="260" width="4.5703125" style="138" customWidth="1"/>
    <col min="261" max="261" width="5.85546875" style="138" customWidth="1"/>
    <col min="262" max="263" width="4.5703125" style="138" customWidth="1"/>
    <col min="264" max="264" width="6.28515625" style="138" customWidth="1"/>
    <col min="265" max="266" width="4.5703125" style="138" customWidth="1"/>
    <col min="267" max="267" width="5.85546875" style="138" customWidth="1"/>
    <col min="268" max="269" width="4.5703125" style="138" customWidth="1"/>
    <col min="270" max="270" width="6" style="138" customWidth="1"/>
    <col min="271" max="272" width="4.5703125" style="138" customWidth="1"/>
    <col min="273" max="273" width="6" style="138" customWidth="1"/>
    <col min="274" max="275" width="4.5703125" style="138" customWidth="1"/>
    <col min="276" max="276" width="5.7109375" style="138" customWidth="1"/>
    <col min="277" max="278" width="4.5703125" style="138" customWidth="1"/>
    <col min="279" max="279" width="6.140625" style="138" customWidth="1"/>
    <col min="280" max="280" width="4.5703125" style="138" customWidth="1"/>
    <col min="281" max="281" width="4.42578125" style="138" customWidth="1"/>
    <col min="282" max="282" width="6.140625" style="138" customWidth="1"/>
    <col min="283" max="283" width="9.140625" style="138"/>
    <col min="284" max="284" width="14.85546875" style="138" customWidth="1"/>
    <col min="285" max="512" width="9.140625" style="138"/>
    <col min="513" max="513" width="3.42578125" style="138" customWidth="1"/>
    <col min="514" max="514" width="21.7109375" style="138" customWidth="1"/>
    <col min="515" max="516" width="4.5703125" style="138" customWidth="1"/>
    <col min="517" max="517" width="5.85546875" style="138" customWidth="1"/>
    <col min="518" max="519" width="4.5703125" style="138" customWidth="1"/>
    <col min="520" max="520" width="6.28515625" style="138" customWidth="1"/>
    <col min="521" max="522" width="4.5703125" style="138" customWidth="1"/>
    <col min="523" max="523" width="5.85546875" style="138" customWidth="1"/>
    <col min="524" max="525" width="4.5703125" style="138" customWidth="1"/>
    <col min="526" max="526" width="6" style="138" customWidth="1"/>
    <col min="527" max="528" width="4.5703125" style="138" customWidth="1"/>
    <col min="529" max="529" width="6" style="138" customWidth="1"/>
    <col min="530" max="531" width="4.5703125" style="138" customWidth="1"/>
    <col min="532" max="532" width="5.7109375" style="138" customWidth="1"/>
    <col min="533" max="534" width="4.5703125" style="138" customWidth="1"/>
    <col min="535" max="535" width="6.140625" style="138" customWidth="1"/>
    <col min="536" max="536" width="4.5703125" style="138" customWidth="1"/>
    <col min="537" max="537" width="4.42578125" style="138" customWidth="1"/>
    <col min="538" max="538" width="6.140625" style="138" customWidth="1"/>
    <col min="539" max="539" width="9.140625" style="138"/>
    <col min="540" max="540" width="14.85546875" style="138" customWidth="1"/>
    <col min="541" max="768" width="9.140625" style="138"/>
    <col min="769" max="769" width="3.42578125" style="138" customWidth="1"/>
    <col min="770" max="770" width="21.7109375" style="138" customWidth="1"/>
    <col min="771" max="772" width="4.5703125" style="138" customWidth="1"/>
    <col min="773" max="773" width="5.85546875" style="138" customWidth="1"/>
    <col min="774" max="775" width="4.5703125" style="138" customWidth="1"/>
    <col min="776" max="776" width="6.28515625" style="138" customWidth="1"/>
    <col min="777" max="778" width="4.5703125" style="138" customWidth="1"/>
    <col min="779" max="779" width="5.85546875" style="138" customWidth="1"/>
    <col min="780" max="781" width="4.5703125" style="138" customWidth="1"/>
    <col min="782" max="782" width="6" style="138" customWidth="1"/>
    <col min="783" max="784" width="4.5703125" style="138" customWidth="1"/>
    <col min="785" max="785" width="6" style="138" customWidth="1"/>
    <col min="786" max="787" width="4.5703125" style="138" customWidth="1"/>
    <col min="788" max="788" width="5.7109375" style="138" customWidth="1"/>
    <col min="789" max="790" width="4.5703125" style="138" customWidth="1"/>
    <col min="791" max="791" width="6.140625" style="138" customWidth="1"/>
    <col min="792" max="792" width="4.5703125" style="138" customWidth="1"/>
    <col min="793" max="793" width="4.42578125" style="138" customWidth="1"/>
    <col min="794" max="794" width="6.140625" style="138" customWidth="1"/>
    <col min="795" max="795" width="9.140625" style="138"/>
    <col min="796" max="796" width="14.85546875" style="138" customWidth="1"/>
    <col min="797" max="1024" width="9.140625" style="138"/>
    <col min="1025" max="1025" width="3.42578125" style="138" customWidth="1"/>
    <col min="1026" max="1026" width="21.7109375" style="138" customWidth="1"/>
    <col min="1027" max="1028" width="4.5703125" style="138" customWidth="1"/>
    <col min="1029" max="1029" width="5.85546875" style="138" customWidth="1"/>
    <col min="1030" max="1031" width="4.5703125" style="138" customWidth="1"/>
    <col min="1032" max="1032" width="6.28515625" style="138" customWidth="1"/>
    <col min="1033" max="1034" width="4.5703125" style="138" customWidth="1"/>
    <col min="1035" max="1035" width="5.85546875" style="138" customWidth="1"/>
    <col min="1036" max="1037" width="4.5703125" style="138" customWidth="1"/>
    <col min="1038" max="1038" width="6" style="138" customWidth="1"/>
    <col min="1039" max="1040" width="4.5703125" style="138" customWidth="1"/>
    <col min="1041" max="1041" width="6" style="138" customWidth="1"/>
    <col min="1042" max="1043" width="4.5703125" style="138" customWidth="1"/>
    <col min="1044" max="1044" width="5.7109375" style="138" customWidth="1"/>
    <col min="1045" max="1046" width="4.5703125" style="138" customWidth="1"/>
    <col min="1047" max="1047" width="6.140625" style="138" customWidth="1"/>
    <col min="1048" max="1048" width="4.5703125" style="138" customWidth="1"/>
    <col min="1049" max="1049" width="4.42578125" style="138" customWidth="1"/>
    <col min="1050" max="1050" width="6.140625" style="138" customWidth="1"/>
    <col min="1051" max="1051" width="9.140625" style="138"/>
    <col min="1052" max="1052" width="14.85546875" style="138" customWidth="1"/>
    <col min="1053" max="1280" width="9.140625" style="138"/>
    <col min="1281" max="1281" width="3.42578125" style="138" customWidth="1"/>
    <col min="1282" max="1282" width="21.7109375" style="138" customWidth="1"/>
    <col min="1283" max="1284" width="4.5703125" style="138" customWidth="1"/>
    <col min="1285" max="1285" width="5.85546875" style="138" customWidth="1"/>
    <col min="1286" max="1287" width="4.5703125" style="138" customWidth="1"/>
    <col min="1288" max="1288" width="6.28515625" style="138" customWidth="1"/>
    <col min="1289" max="1290" width="4.5703125" style="138" customWidth="1"/>
    <col min="1291" max="1291" width="5.85546875" style="138" customWidth="1"/>
    <col min="1292" max="1293" width="4.5703125" style="138" customWidth="1"/>
    <col min="1294" max="1294" width="6" style="138" customWidth="1"/>
    <col min="1295" max="1296" width="4.5703125" style="138" customWidth="1"/>
    <col min="1297" max="1297" width="6" style="138" customWidth="1"/>
    <col min="1298" max="1299" width="4.5703125" style="138" customWidth="1"/>
    <col min="1300" max="1300" width="5.7109375" style="138" customWidth="1"/>
    <col min="1301" max="1302" width="4.5703125" style="138" customWidth="1"/>
    <col min="1303" max="1303" width="6.140625" style="138" customWidth="1"/>
    <col min="1304" max="1304" width="4.5703125" style="138" customWidth="1"/>
    <col min="1305" max="1305" width="4.42578125" style="138" customWidth="1"/>
    <col min="1306" max="1306" width="6.140625" style="138" customWidth="1"/>
    <col min="1307" max="1307" width="9.140625" style="138"/>
    <col min="1308" max="1308" width="14.85546875" style="138" customWidth="1"/>
    <col min="1309" max="1536" width="9.140625" style="138"/>
    <col min="1537" max="1537" width="3.42578125" style="138" customWidth="1"/>
    <col min="1538" max="1538" width="21.7109375" style="138" customWidth="1"/>
    <col min="1539" max="1540" width="4.5703125" style="138" customWidth="1"/>
    <col min="1541" max="1541" width="5.85546875" style="138" customWidth="1"/>
    <col min="1542" max="1543" width="4.5703125" style="138" customWidth="1"/>
    <col min="1544" max="1544" width="6.28515625" style="138" customWidth="1"/>
    <col min="1545" max="1546" width="4.5703125" style="138" customWidth="1"/>
    <col min="1547" max="1547" width="5.85546875" style="138" customWidth="1"/>
    <col min="1548" max="1549" width="4.5703125" style="138" customWidth="1"/>
    <col min="1550" max="1550" width="6" style="138" customWidth="1"/>
    <col min="1551" max="1552" width="4.5703125" style="138" customWidth="1"/>
    <col min="1553" max="1553" width="6" style="138" customWidth="1"/>
    <col min="1554" max="1555" width="4.5703125" style="138" customWidth="1"/>
    <col min="1556" max="1556" width="5.7109375" style="138" customWidth="1"/>
    <col min="1557" max="1558" width="4.5703125" style="138" customWidth="1"/>
    <col min="1559" max="1559" width="6.140625" style="138" customWidth="1"/>
    <col min="1560" max="1560" width="4.5703125" style="138" customWidth="1"/>
    <col min="1561" max="1561" width="4.42578125" style="138" customWidth="1"/>
    <col min="1562" max="1562" width="6.140625" style="138" customWidth="1"/>
    <col min="1563" max="1563" width="9.140625" style="138"/>
    <col min="1564" max="1564" width="14.85546875" style="138" customWidth="1"/>
    <col min="1565" max="1792" width="9.140625" style="138"/>
    <col min="1793" max="1793" width="3.42578125" style="138" customWidth="1"/>
    <col min="1794" max="1794" width="21.7109375" style="138" customWidth="1"/>
    <col min="1795" max="1796" width="4.5703125" style="138" customWidth="1"/>
    <col min="1797" max="1797" width="5.85546875" style="138" customWidth="1"/>
    <col min="1798" max="1799" width="4.5703125" style="138" customWidth="1"/>
    <col min="1800" max="1800" width="6.28515625" style="138" customWidth="1"/>
    <col min="1801" max="1802" width="4.5703125" style="138" customWidth="1"/>
    <col min="1803" max="1803" width="5.85546875" style="138" customWidth="1"/>
    <col min="1804" max="1805" width="4.5703125" style="138" customWidth="1"/>
    <col min="1806" max="1806" width="6" style="138" customWidth="1"/>
    <col min="1807" max="1808" width="4.5703125" style="138" customWidth="1"/>
    <col min="1809" max="1809" width="6" style="138" customWidth="1"/>
    <col min="1810" max="1811" width="4.5703125" style="138" customWidth="1"/>
    <col min="1812" max="1812" width="5.7109375" style="138" customWidth="1"/>
    <col min="1813" max="1814" width="4.5703125" style="138" customWidth="1"/>
    <col min="1815" max="1815" width="6.140625" style="138" customWidth="1"/>
    <col min="1816" max="1816" width="4.5703125" style="138" customWidth="1"/>
    <col min="1817" max="1817" width="4.42578125" style="138" customWidth="1"/>
    <col min="1818" max="1818" width="6.140625" style="138" customWidth="1"/>
    <col min="1819" max="1819" width="9.140625" style="138"/>
    <col min="1820" max="1820" width="14.85546875" style="138" customWidth="1"/>
    <col min="1821" max="2048" width="9.140625" style="138"/>
    <col min="2049" max="2049" width="3.42578125" style="138" customWidth="1"/>
    <col min="2050" max="2050" width="21.7109375" style="138" customWidth="1"/>
    <col min="2051" max="2052" width="4.5703125" style="138" customWidth="1"/>
    <col min="2053" max="2053" width="5.85546875" style="138" customWidth="1"/>
    <col min="2054" max="2055" width="4.5703125" style="138" customWidth="1"/>
    <col min="2056" max="2056" width="6.28515625" style="138" customWidth="1"/>
    <col min="2057" max="2058" width="4.5703125" style="138" customWidth="1"/>
    <col min="2059" max="2059" width="5.85546875" style="138" customWidth="1"/>
    <col min="2060" max="2061" width="4.5703125" style="138" customWidth="1"/>
    <col min="2062" max="2062" width="6" style="138" customWidth="1"/>
    <col min="2063" max="2064" width="4.5703125" style="138" customWidth="1"/>
    <col min="2065" max="2065" width="6" style="138" customWidth="1"/>
    <col min="2066" max="2067" width="4.5703125" style="138" customWidth="1"/>
    <col min="2068" max="2068" width="5.7109375" style="138" customWidth="1"/>
    <col min="2069" max="2070" width="4.5703125" style="138" customWidth="1"/>
    <col min="2071" max="2071" width="6.140625" style="138" customWidth="1"/>
    <col min="2072" max="2072" width="4.5703125" style="138" customWidth="1"/>
    <col min="2073" max="2073" width="4.42578125" style="138" customWidth="1"/>
    <col min="2074" max="2074" width="6.140625" style="138" customWidth="1"/>
    <col min="2075" max="2075" width="9.140625" style="138"/>
    <col min="2076" max="2076" width="14.85546875" style="138" customWidth="1"/>
    <col min="2077" max="2304" width="9.140625" style="138"/>
    <col min="2305" max="2305" width="3.42578125" style="138" customWidth="1"/>
    <col min="2306" max="2306" width="21.7109375" style="138" customWidth="1"/>
    <col min="2307" max="2308" width="4.5703125" style="138" customWidth="1"/>
    <col min="2309" max="2309" width="5.85546875" style="138" customWidth="1"/>
    <col min="2310" max="2311" width="4.5703125" style="138" customWidth="1"/>
    <col min="2312" max="2312" width="6.28515625" style="138" customWidth="1"/>
    <col min="2313" max="2314" width="4.5703125" style="138" customWidth="1"/>
    <col min="2315" max="2315" width="5.85546875" style="138" customWidth="1"/>
    <col min="2316" max="2317" width="4.5703125" style="138" customWidth="1"/>
    <col min="2318" max="2318" width="6" style="138" customWidth="1"/>
    <col min="2319" max="2320" width="4.5703125" style="138" customWidth="1"/>
    <col min="2321" max="2321" width="6" style="138" customWidth="1"/>
    <col min="2322" max="2323" width="4.5703125" style="138" customWidth="1"/>
    <col min="2324" max="2324" width="5.7109375" style="138" customWidth="1"/>
    <col min="2325" max="2326" width="4.5703125" style="138" customWidth="1"/>
    <col min="2327" max="2327" width="6.140625" style="138" customWidth="1"/>
    <col min="2328" max="2328" width="4.5703125" style="138" customWidth="1"/>
    <col min="2329" max="2329" width="4.42578125" style="138" customWidth="1"/>
    <col min="2330" max="2330" width="6.140625" style="138" customWidth="1"/>
    <col min="2331" max="2331" width="9.140625" style="138"/>
    <col min="2332" max="2332" width="14.85546875" style="138" customWidth="1"/>
    <col min="2333" max="2560" width="9.140625" style="138"/>
    <col min="2561" max="2561" width="3.42578125" style="138" customWidth="1"/>
    <col min="2562" max="2562" width="21.7109375" style="138" customWidth="1"/>
    <col min="2563" max="2564" width="4.5703125" style="138" customWidth="1"/>
    <col min="2565" max="2565" width="5.85546875" style="138" customWidth="1"/>
    <col min="2566" max="2567" width="4.5703125" style="138" customWidth="1"/>
    <col min="2568" max="2568" width="6.28515625" style="138" customWidth="1"/>
    <col min="2569" max="2570" width="4.5703125" style="138" customWidth="1"/>
    <col min="2571" max="2571" width="5.85546875" style="138" customWidth="1"/>
    <col min="2572" max="2573" width="4.5703125" style="138" customWidth="1"/>
    <col min="2574" max="2574" width="6" style="138" customWidth="1"/>
    <col min="2575" max="2576" width="4.5703125" style="138" customWidth="1"/>
    <col min="2577" max="2577" width="6" style="138" customWidth="1"/>
    <col min="2578" max="2579" width="4.5703125" style="138" customWidth="1"/>
    <col min="2580" max="2580" width="5.7109375" style="138" customWidth="1"/>
    <col min="2581" max="2582" width="4.5703125" style="138" customWidth="1"/>
    <col min="2583" max="2583" width="6.140625" style="138" customWidth="1"/>
    <col min="2584" max="2584" width="4.5703125" style="138" customWidth="1"/>
    <col min="2585" max="2585" width="4.42578125" style="138" customWidth="1"/>
    <col min="2586" max="2586" width="6.140625" style="138" customWidth="1"/>
    <col min="2587" max="2587" width="9.140625" style="138"/>
    <col min="2588" max="2588" width="14.85546875" style="138" customWidth="1"/>
    <col min="2589" max="2816" width="9.140625" style="138"/>
    <col min="2817" max="2817" width="3.42578125" style="138" customWidth="1"/>
    <col min="2818" max="2818" width="21.7109375" style="138" customWidth="1"/>
    <col min="2819" max="2820" width="4.5703125" style="138" customWidth="1"/>
    <col min="2821" max="2821" width="5.85546875" style="138" customWidth="1"/>
    <col min="2822" max="2823" width="4.5703125" style="138" customWidth="1"/>
    <col min="2824" max="2824" width="6.28515625" style="138" customWidth="1"/>
    <col min="2825" max="2826" width="4.5703125" style="138" customWidth="1"/>
    <col min="2827" max="2827" width="5.85546875" style="138" customWidth="1"/>
    <col min="2828" max="2829" width="4.5703125" style="138" customWidth="1"/>
    <col min="2830" max="2830" width="6" style="138" customWidth="1"/>
    <col min="2831" max="2832" width="4.5703125" style="138" customWidth="1"/>
    <col min="2833" max="2833" width="6" style="138" customWidth="1"/>
    <col min="2834" max="2835" width="4.5703125" style="138" customWidth="1"/>
    <col min="2836" max="2836" width="5.7109375" style="138" customWidth="1"/>
    <col min="2837" max="2838" width="4.5703125" style="138" customWidth="1"/>
    <col min="2839" max="2839" width="6.140625" style="138" customWidth="1"/>
    <col min="2840" max="2840" width="4.5703125" style="138" customWidth="1"/>
    <col min="2841" max="2841" width="4.42578125" style="138" customWidth="1"/>
    <col min="2842" max="2842" width="6.140625" style="138" customWidth="1"/>
    <col min="2843" max="2843" width="9.140625" style="138"/>
    <col min="2844" max="2844" width="14.85546875" style="138" customWidth="1"/>
    <col min="2845" max="3072" width="9.140625" style="138"/>
    <col min="3073" max="3073" width="3.42578125" style="138" customWidth="1"/>
    <col min="3074" max="3074" width="21.7109375" style="138" customWidth="1"/>
    <col min="3075" max="3076" width="4.5703125" style="138" customWidth="1"/>
    <col min="3077" max="3077" width="5.85546875" style="138" customWidth="1"/>
    <col min="3078" max="3079" width="4.5703125" style="138" customWidth="1"/>
    <col min="3080" max="3080" width="6.28515625" style="138" customWidth="1"/>
    <col min="3081" max="3082" width="4.5703125" style="138" customWidth="1"/>
    <col min="3083" max="3083" width="5.85546875" style="138" customWidth="1"/>
    <col min="3084" max="3085" width="4.5703125" style="138" customWidth="1"/>
    <col min="3086" max="3086" width="6" style="138" customWidth="1"/>
    <col min="3087" max="3088" width="4.5703125" style="138" customWidth="1"/>
    <col min="3089" max="3089" width="6" style="138" customWidth="1"/>
    <col min="3090" max="3091" width="4.5703125" style="138" customWidth="1"/>
    <col min="3092" max="3092" width="5.7109375" style="138" customWidth="1"/>
    <col min="3093" max="3094" width="4.5703125" style="138" customWidth="1"/>
    <col min="3095" max="3095" width="6.140625" style="138" customWidth="1"/>
    <col min="3096" max="3096" width="4.5703125" style="138" customWidth="1"/>
    <col min="3097" max="3097" width="4.42578125" style="138" customWidth="1"/>
    <col min="3098" max="3098" width="6.140625" style="138" customWidth="1"/>
    <col min="3099" max="3099" width="9.140625" style="138"/>
    <col min="3100" max="3100" width="14.85546875" style="138" customWidth="1"/>
    <col min="3101" max="3328" width="9.140625" style="138"/>
    <col min="3329" max="3329" width="3.42578125" style="138" customWidth="1"/>
    <col min="3330" max="3330" width="21.7109375" style="138" customWidth="1"/>
    <col min="3331" max="3332" width="4.5703125" style="138" customWidth="1"/>
    <col min="3333" max="3333" width="5.85546875" style="138" customWidth="1"/>
    <col min="3334" max="3335" width="4.5703125" style="138" customWidth="1"/>
    <col min="3336" max="3336" width="6.28515625" style="138" customWidth="1"/>
    <col min="3337" max="3338" width="4.5703125" style="138" customWidth="1"/>
    <col min="3339" max="3339" width="5.85546875" style="138" customWidth="1"/>
    <col min="3340" max="3341" width="4.5703125" style="138" customWidth="1"/>
    <col min="3342" max="3342" width="6" style="138" customWidth="1"/>
    <col min="3343" max="3344" width="4.5703125" style="138" customWidth="1"/>
    <col min="3345" max="3345" width="6" style="138" customWidth="1"/>
    <col min="3346" max="3347" width="4.5703125" style="138" customWidth="1"/>
    <col min="3348" max="3348" width="5.7109375" style="138" customWidth="1"/>
    <col min="3349" max="3350" width="4.5703125" style="138" customWidth="1"/>
    <col min="3351" max="3351" width="6.140625" style="138" customWidth="1"/>
    <col min="3352" max="3352" width="4.5703125" style="138" customWidth="1"/>
    <col min="3353" max="3353" width="4.42578125" style="138" customWidth="1"/>
    <col min="3354" max="3354" width="6.140625" style="138" customWidth="1"/>
    <col min="3355" max="3355" width="9.140625" style="138"/>
    <col min="3356" max="3356" width="14.85546875" style="138" customWidth="1"/>
    <col min="3357" max="3584" width="9.140625" style="138"/>
    <col min="3585" max="3585" width="3.42578125" style="138" customWidth="1"/>
    <col min="3586" max="3586" width="21.7109375" style="138" customWidth="1"/>
    <col min="3587" max="3588" width="4.5703125" style="138" customWidth="1"/>
    <col min="3589" max="3589" width="5.85546875" style="138" customWidth="1"/>
    <col min="3590" max="3591" width="4.5703125" style="138" customWidth="1"/>
    <col min="3592" max="3592" width="6.28515625" style="138" customWidth="1"/>
    <col min="3593" max="3594" width="4.5703125" style="138" customWidth="1"/>
    <col min="3595" max="3595" width="5.85546875" style="138" customWidth="1"/>
    <col min="3596" max="3597" width="4.5703125" style="138" customWidth="1"/>
    <col min="3598" max="3598" width="6" style="138" customWidth="1"/>
    <col min="3599" max="3600" width="4.5703125" style="138" customWidth="1"/>
    <col min="3601" max="3601" width="6" style="138" customWidth="1"/>
    <col min="3602" max="3603" width="4.5703125" style="138" customWidth="1"/>
    <col min="3604" max="3604" width="5.7109375" style="138" customWidth="1"/>
    <col min="3605" max="3606" width="4.5703125" style="138" customWidth="1"/>
    <col min="3607" max="3607" width="6.140625" style="138" customWidth="1"/>
    <col min="3608" max="3608" width="4.5703125" style="138" customWidth="1"/>
    <col min="3609" max="3609" width="4.42578125" style="138" customWidth="1"/>
    <col min="3610" max="3610" width="6.140625" style="138" customWidth="1"/>
    <col min="3611" max="3611" width="9.140625" style="138"/>
    <col min="3612" max="3612" width="14.85546875" style="138" customWidth="1"/>
    <col min="3613" max="3840" width="9.140625" style="138"/>
    <col min="3841" max="3841" width="3.42578125" style="138" customWidth="1"/>
    <col min="3842" max="3842" width="21.7109375" style="138" customWidth="1"/>
    <col min="3843" max="3844" width="4.5703125" style="138" customWidth="1"/>
    <col min="3845" max="3845" width="5.85546875" style="138" customWidth="1"/>
    <col min="3846" max="3847" width="4.5703125" style="138" customWidth="1"/>
    <col min="3848" max="3848" width="6.28515625" style="138" customWidth="1"/>
    <col min="3849" max="3850" width="4.5703125" style="138" customWidth="1"/>
    <col min="3851" max="3851" width="5.85546875" style="138" customWidth="1"/>
    <col min="3852" max="3853" width="4.5703125" style="138" customWidth="1"/>
    <col min="3854" max="3854" width="6" style="138" customWidth="1"/>
    <col min="3855" max="3856" width="4.5703125" style="138" customWidth="1"/>
    <col min="3857" max="3857" width="6" style="138" customWidth="1"/>
    <col min="3858" max="3859" width="4.5703125" style="138" customWidth="1"/>
    <col min="3860" max="3860" width="5.7109375" style="138" customWidth="1"/>
    <col min="3861" max="3862" width="4.5703125" style="138" customWidth="1"/>
    <col min="3863" max="3863" width="6.140625" style="138" customWidth="1"/>
    <col min="3864" max="3864" width="4.5703125" style="138" customWidth="1"/>
    <col min="3865" max="3865" width="4.42578125" style="138" customWidth="1"/>
    <col min="3866" max="3866" width="6.140625" style="138" customWidth="1"/>
    <col min="3867" max="3867" width="9.140625" style="138"/>
    <col min="3868" max="3868" width="14.85546875" style="138" customWidth="1"/>
    <col min="3869" max="4096" width="9.140625" style="138"/>
    <col min="4097" max="4097" width="3.42578125" style="138" customWidth="1"/>
    <col min="4098" max="4098" width="21.7109375" style="138" customWidth="1"/>
    <col min="4099" max="4100" width="4.5703125" style="138" customWidth="1"/>
    <col min="4101" max="4101" width="5.85546875" style="138" customWidth="1"/>
    <col min="4102" max="4103" width="4.5703125" style="138" customWidth="1"/>
    <col min="4104" max="4104" width="6.28515625" style="138" customWidth="1"/>
    <col min="4105" max="4106" width="4.5703125" style="138" customWidth="1"/>
    <col min="4107" max="4107" width="5.85546875" style="138" customWidth="1"/>
    <col min="4108" max="4109" width="4.5703125" style="138" customWidth="1"/>
    <col min="4110" max="4110" width="6" style="138" customWidth="1"/>
    <col min="4111" max="4112" width="4.5703125" style="138" customWidth="1"/>
    <col min="4113" max="4113" width="6" style="138" customWidth="1"/>
    <col min="4114" max="4115" width="4.5703125" style="138" customWidth="1"/>
    <col min="4116" max="4116" width="5.7109375" style="138" customWidth="1"/>
    <col min="4117" max="4118" width="4.5703125" style="138" customWidth="1"/>
    <col min="4119" max="4119" width="6.140625" style="138" customWidth="1"/>
    <col min="4120" max="4120" width="4.5703125" style="138" customWidth="1"/>
    <col min="4121" max="4121" width="4.42578125" style="138" customWidth="1"/>
    <col min="4122" max="4122" width="6.140625" style="138" customWidth="1"/>
    <col min="4123" max="4123" width="9.140625" style="138"/>
    <col min="4124" max="4124" width="14.85546875" style="138" customWidth="1"/>
    <col min="4125" max="4352" width="9.140625" style="138"/>
    <col min="4353" max="4353" width="3.42578125" style="138" customWidth="1"/>
    <col min="4354" max="4354" width="21.7109375" style="138" customWidth="1"/>
    <col min="4355" max="4356" width="4.5703125" style="138" customWidth="1"/>
    <col min="4357" max="4357" width="5.85546875" style="138" customWidth="1"/>
    <col min="4358" max="4359" width="4.5703125" style="138" customWidth="1"/>
    <col min="4360" max="4360" width="6.28515625" style="138" customWidth="1"/>
    <col min="4361" max="4362" width="4.5703125" style="138" customWidth="1"/>
    <col min="4363" max="4363" width="5.85546875" style="138" customWidth="1"/>
    <col min="4364" max="4365" width="4.5703125" style="138" customWidth="1"/>
    <col min="4366" max="4366" width="6" style="138" customWidth="1"/>
    <col min="4367" max="4368" width="4.5703125" style="138" customWidth="1"/>
    <col min="4369" max="4369" width="6" style="138" customWidth="1"/>
    <col min="4370" max="4371" width="4.5703125" style="138" customWidth="1"/>
    <col min="4372" max="4372" width="5.7109375" style="138" customWidth="1"/>
    <col min="4373" max="4374" width="4.5703125" style="138" customWidth="1"/>
    <col min="4375" max="4375" width="6.140625" style="138" customWidth="1"/>
    <col min="4376" max="4376" width="4.5703125" style="138" customWidth="1"/>
    <col min="4377" max="4377" width="4.42578125" style="138" customWidth="1"/>
    <col min="4378" max="4378" width="6.140625" style="138" customWidth="1"/>
    <col min="4379" max="4379" width="9.140625" style="138"/>
    <col min="4380" max="4380" width="14.85546875" style="138" customWidth="1"/>
    <col min="4381" max="4608" width="9.140625" style="138"/>
    <col min="4609" max="4609" width="3.42578125" style="138" customWidth="1"/>
    <col min="4610" max="4610" width="21.7109375" style="138" customWidth="1"/>
    <col min="4611" max="4612" width="4.5703125" style="138" customWidth="1"/>
    <col min="4613" max="4613" width="5.85546875" style="138" customWidth="1"/>
    <col min="4614" max="4615" width="4.5703125" style="138" customWidth="1"/>
    <col min="4616" max="4616" width="6.28515625" style="138" customWidth="1"/>
    <col min="4617" max="4618" width="4.5703125" style="138" customWidth="1"/>
    <col min="4619" max="4619" width="5.85546875" style="138" customWidth="1"/>
    <col min="4620" max="4621" width="4.5703125" style="138" customWidth="1"/>
    <col min="4622" max="4622" width="6" style="138" customWidth="1"/>
    <col min="4623" max="4624" width="4.5703125" style="138" customWidth="1"/>
    <col min="4625" max="4625" width="6" style="138" customWidth="1"/>
    <col min="4626" max="4627" width="4.5703125" style="138" customWidth="1"/>
    <col min="4628" max="4628" width="5.7109375" style="138" customWidth="1"/>
    <col min="4629" max="4630" width="4.5703125" style="138" customWidth="1"/>
    <col min="4631" max="4631" width="6.140625" style="138" customWidth="1"/>
    <col min="4632" max="4632" width="4.5703125" style="138" customWidth="1"/>
    <col min="4633" max="4633" width="4.42578125" style="138" customWidth="1"/>
    <col min="4634" max="4634" width="6.140625" style="138" customWidth="1"/>
    <col min="4635" max="4635" width="9.140625" style="138"/>
    <col min="4636" max="4636" width="14.85546875" style="138" customWidth="1"/>
    <col min="4637" max="4864" width="9.140625" style="138"/>
    <col min="4865" max="4865" width="3.42578125" style="138" customWidth="1"/>
    <col min="4866" max="4866" width="21.7109375" style="138" customWidth="1"/>
    <col min="4867" max="4868" width="4.5703125" style="138" customWidth="1"/>
    <col min="4869" max="4869" width="5.85546875" style="138" customWidth="1"/>
    <col min="4870" max="4871" width="4.5703125" style="138" customWidth="1"/>
    <col min="4872" max="4872" width="6.28515625" style="138" customWidth="1"/>
    <col min="4873" max="4874" width="4.5703125" style="138" customWidth="1"/>
    <col min="4875" max="4875" width="5.85546875" style="138" customWidth="1"/>
    <col min="4876" max="4877" width="4.5703125" style="138" customWidth="1"/>
    <col min="4878" max="4878" width="6" style="138" customWidth="1"/>
    <col min="4879" max="4880" width="4.5703125" style="138" customWidth="1"/>
    <col min="4881" max="4881" width="6" style="138" customWidth="1"/>
    <col min="4882" max="4883" width="4.5703125" style="138" customWidth="1"/>
    <col min="4884" max="4884" width="5.7109375" style="138" customWidth="1"/>
    <col min="4885" max="4886" width="4.5703125" style="138" customWidth="1"/>
    <col min="4887" max="4887" width="6.140625" style="138" customWidth="1"/>
    <col min="4888" max="4888" width="4.5703125" style="138" customWidth="1"/>
    <col min="4889" max="4889" width="4.42578125" style="138" customWidth="1"/>
    <col min="4890" max="4890" width="6.140625" style="138" customWidth="1"/>
    <col min="4891" max="4891" width="9.140625" style="138"/>
    <col min="4892" max="4892" width="14.85546875" style="138" customWidth="1"/>
    <col min="4893" max="5120" width="9.140625" style="138"/>
    <col min="5121" max="5121" width="3.42578125" style="138" customWidth="1"/>
    <col min="5122" max="5122" width="21.7109375" style="138" customWidth="1"/>
    <col min="5123" max="5124" width="4.5703125" style="138" customWidth="1"/>
    <col min="5125" max="5125" width="5.85546875" style="138" customWidth="1"/>
    <col min="5126" max="5127" width="4.5703125" style="138" customWidth="1"/>
    <col min="5128" max="5128" width="6.28515625" style="138" customWidth="1"/>
    <col min="5129" max="5130" width="4.5703125" style="138" customWidth="1"/>
    <col min="5131" max="5131" width="5.85546875" style="138" customWidth="1"/>
    <col min="5132" max="5133" width="4.5703125" style="138" customWidth="1"/>
    <col min="5134" max="5134" width="6" style="138" customWidth="1"/>
    <col min="5135" max="5136" width="4.5703125" style="138" customWidth="1"/>
    <col min="5137" max="5137" width="6" style="138" customWidth="1"/>
    <col min="5138" max="5139" width="4.5703125" style="138" customWidth="1"/>
    <col min="5140" max="5140" width="5.7109375" style="138" customWidth="1"/>
    <col min="5141" max="5142" width="4.5703125" style="138" customWidth="1"/>
    <col min="5143" max="5143" width="6.140625" style="138" customWidth="1"/>
    <col min="5144" max="5144" width="4.5703125" style="138" customWidth="1"/>
    <col min="5145" max="5145" width="4.42578125" style="138" customWidth="1"/>
    <col min="5146" max="5146" width="6.140625" style="138" customWidth="1"/>
    <col min="5147" max="5147" width="9.140625" style="138"/>
    <col min="5148" max="5148" width="14.85546875" style="138" customWidth="1"/>
    <col min="5149" max="5376" width="9.140625" style="138"/>
    <col min="5377" max="5377" width="3.42578125" style="138" customWidth="1"/>
    <col min="5378" max="5378" width="21.7109375" style="138" customWidth="1"/>
    <col min="5379" max="5380" width="4.5703125" style="138" customWidth="1"/>
    <col min="5381" max="5381" width="5.85546875" style="138" customWidth="1"/>
    <col min="5382" max="5383" width="4.5703125" style="138" customWidth="1"/>
    <col min="5384" max="5384" width="6.28515625" style="138" customWidth="1"/>
    <col min="5385" max="5386" width="4.5703125" style="138" customWidth="1"/>
    <col min="5387" max="5387" width="5.85546875" style="138" customWidth="1"/>
    <col min="5388" max="5389" width="4.5703125" style="138" customWidth="1"/>
    <col min="5390" max="5390" width="6" style="138" customWidth="1"/>
    <col min="5391" max="5392" width="4.5703125" style="138" customWidth="1"/>
    <col min="5393" max="5393" width="6" style="138" customWidth="1"/>
    <col min="5394" max="5395" width="4.5703125" style="138" customWidth="1"/>
    <col min="5396" max="5396" width="5.7109375" style="138" customWidth="1"/>
    <col min="5397" max="5398" width="4.5703125" style="138" customWidth="1"/>
    <col min="5399" max="5399" width="6.140625" style="138" customWidth="1"/>
    <col min="5400" max="5400" width="4.5703125" style="138" customWidth="1"/>
    <col min="5401" max="5401" width="4.42578125" style="138" customWidth="1"/>
    <col min="5402" max="5402" width="6.140625" style="138" customWidth="1"/>
    <col min="5403" max="5403" width="9.140625" style="138"/>
    <col min="5404" max="5404" width="14.85546875" style="138" customWidth="1"/>
    <col min="5405" max="5632" width="9.140625" style="138"/>
    <col min="5633" max="5633" width="3.42578125" style="138" customWidth="1"/>
    <col min="5634" max="5634" width="21.7109375" style="138" customWidth="1"/>
    <col min="5635" max="5636" width="4.5703125" style="138" customWidth="1"/>
    <col min="5637" max="5637" width="5.85546875" style="138" customWidth="1"/>
    <col min="5638" max="5639" width="4.5703125" style="138" customWidth="1"/>
    <col min="5640" max="5640" width="6.28515625" style="138" customWidth="1"/>
    <col min="5641" max="5642" width="4.5703125" style="138" customWidth="1"/>
    <col min="5643" max="5643" width="5.85546875" style="138" customWidth="1"/>
    <col min="5644" max="5645" width="4.5703125" style="138" customWidth="1"/>
    <col min="5646" max="5646" width="6" style="138" customWidth="1"/>
    <col min="5647" max="5648" width="4.5703125" style="138" customWidth="1"/>
    <col min="5649" max="5649" width="6" style="138" customWidth="1"/>
    <col min="5650" max="5651" width="4.5703125" style="138" customWidth="1"/>
    <col min="5652" max="5652" width="5.7109375" style="138" customWidth="1"/>
    <col min="5653" max="5654" width="4.5703125" style="138" customWidth="1"/>
    <col min="5655" max="5655" width="6.140625" style="138" customWidth="1"/>
    <col min="5656" max="5656" width="4.5703125" style="138" customWidth="1"/>
    <col min="5657" max="5657" width="4.42578125" style="138" customWidth="1"/>
    <col min="5658" max="5658" width="6.140625" style="138" customWidth="1"/>
    <col min="5659" max="5659" width="9.140625" style="138"/>
    <col min="5660" max="5660" width="14.85546875" style="138" customWidth="1"/>
    <col min="5661" max="5888" width="9.140625" style="138"/>
    <col min="5889" max="5889" width="3.42578125" style="138" customWidth="1"/>
    <col min="5890" max="5890" width="21.7109375" style="138" customWidth="1"/>
    <col min="5891" max="5892" width="4.5703125" style="138" customWidth="1"/>
    <col min="5893" max="5893" width="5.85546875" style="138" customWidth="1"/>
    <col min="5894" max="5895" width="4.5703125" style="138" customWidth="1"/>
    <col min="5896" max="5896" width="6.28515625" style="138" customWidth="1"/>
    <col min="5897" max="5898" width="4.5703125" style="138" customWidth="1"/>
    <col min="5899" max="5899" width="5.85546875" style="138" customWidth="1"/>
    <col min="5900" max="5901" width="4.5703125" style="138" customWidth="1"/>
    <col min="5902" max="5902" width="6" style="138" customWidth="1"/>
    <col min="5903" max="5904" width="4.5703125" style="138" customWidth="1"/>
    <col min="5905" max="5905" width="6" style="138" customWidth="1"/>
    <col min="5906" max="5907" width="4.5703125" style="138" customWidth="1"/>
    <col min="5908" max="5908" width="5.7109375" style="138" customWidth="1"/>
    <col min="5909" max="5910" width="4.5703125" style="138" customWidth="1"/>
    <col min="5911" max="5911" width="6.140625" style="138" customWidth="1"/>
    <col min="5912" max="5912" width="4.5703125" style="138" customWidth="1"/>
    <col min="5913" max="5913" width="4.42578125" style="138" customWidth="1"/>
    <col min="5914" max="5914" width="6.140625" style="138" customWidth="1"/>
    <col min="5915" max="5915" width="9.140625" style="138"/>
    <col min="5916" max="5916" width="14.85546875" style="138" customWidth="1"/>
    <col min="5917" max="6144" width="9.140625" style="138"/>
    <col min="6145" max="6145" width="3.42578125" style="138" customWidth="1"/>
    <col min="6146" max="6146" width="21.7109375" style="138" customWidth="1"/>
    <col min="6147" max="6148" width="4.5703125" style="138" customWidth="1"/>
    <col min="6149" max="6149" width="5.85546875" style="138" customWidth="1"/>
    <col min="6150" max="6151" width="4.5703125" style="138" customWidth="1"/>
    <col min="6152" max="6152" width="6.28515625" style="138" customWidth="1"/>
    <col min="6153" max="6154" width="4.5703125" style="138" customWidth="1"/>
    <col min="6155" max="6155" width="5.85546875" style="138" customWidth="1"/>
    <col min="6156" max="6157" width="4.5703125" style="138" customWidth="1"/>
    <col min="6158" max="6158" width="6" style="138" customWidth="1"/>
    <col min="6159" max="6160" width="4.5703125" style="138" customWidth="1"/>
    <col min="6161" max="6161" width="6" style="138" customWidth="1"/>
    <col min="6162" max="6163" width="4.5703125" style="138" customWidth="1"/>
    <col min="6164" max="6164" width="5.7109375" style="138" customWidth="1"/>
    <col min="6165" max="6166" width="4.5703125" style="138" customWidth="1"/>
    <col min="6167" max="6167" width="6.140625" style="138" customWidth="1"/>
    <col min="6168" max="6168" width="4.5703125" style="138" customWidth="1"/>
    <col min="6169" max="6169" width="4.42578125" style="138" customWidth="1"/>
    <col min="6170" max="6170" width="6.140625" style="138" customWidth="1"/>
    <col min="6171" max="6171" width="9.140625" style="138"/>
    <col min="6172" max="6172" width="14.85546875" style="138" customWidth="1"/>
    <col min="6173" max="6400" width="9.140625" style="138"/>
    <col min="6401" max="6401" width="3.42578125" style="138" customWidth="1"/>
    <col min="6402" max="6402" width="21.7109375" style="138" customWidth="1"/>
    <col min="6403" max="6404" width="4.5703125" style="138" customWidth="1"/>
    <col min="6405" max="6405" width="5.85546875" style="138" customWidth="1"/>
    <col min="6406" max="6407" width="4.5703125" style="138" customWidth="1"/>
    <col min="6408" max="6408" width="6.28515625" style="138" customWidth="1"/>
    <col min="6409" max="6410" width="4.5703125" style="138" customWidth="1"/>
    <col min="6411" max="6411" width="5.85546875" style="138" customWidth="1"/>
    <col min="6412" max="6413" width="4.5703125" style="138" customWidth="1"/>
    <col min="6414" max="6414" width="6" style="138" customWidth="1"/>
    <col min="6415" max="6416" width="4.5703125" style="138" customWidth="1"/>
    <col min="6417" max="6417" width="6" style="138" customWidth="1"/>
    <col min="6418" max="6419" width="4.5703125" style="138" customWidth="1"/>
    <col min="6420" max="6420" width="5.7109375" style="138" customWidth="1"/>
    <col min="6421" max="6422" width="4.5703125" style="138" customWidth="1"/>
    <col min="6423" max="6423" width="6.140625" style="138" customWidth="1"/>
    <col min="6424" max="6424" width="4.5703125" style="138" customWidth="1"/>
    <col min="6425" max="6425" width="4.42578125" style="138" customWidth="1"/>
    <col min="6426" max="6426" width="6.140625" style="138" customWidth="1"/>
    <col min="6427" max="6427" width="9.140625" style="138"/>
    <col min="6428" max="6428" width="14.85546875" style="138" customWidth="1"/>
    <col min="6429" max="6656" width="9.140625" style="138"/>
    <col min="6657" max="6657" width="3.42578125" style="138" customWidth="1"/>
    <col min="6658" max="6658" width="21.7109375" style="138" customWidth="1"/>
    <col min="6659" max="6660" width="4.5703125" style="138" customWidth="1"/>
    <col min="6661" max="6661" width="5.85546875" style="138" customWidth="1"/>
    <col min="6662" max="6663" width="4.5703125" style="138" customWidth="1"/>
    <col min="6664" max="6664" width="6.28515625" style="138" customWidth="1"/>
    <col min="6665" max="6666" width="4.5703125" style="138" customWidth="1"/>
    <col min="6667" max="6667" width="5.85546875" style="138" customWidth="1"/>
    <col min="6668" max="6669" width="4.5703125" style="138" customWidth="1"/>
    <col min="6670" max="6670" width="6" style="138" customWidth="1"/>
    <col min="6671" max="6672" width="4.5703125" style="138" customWidth="1"/>
    <col min="6673" max="6673" width="6" style="138" customWidth="1"/>
    <col min="6674" max="6675" width="4.5703125" style="138" customWidth="1"/>
    <col min="6676" max="6676" width="5.7109375" style="138" customWidth="1"/>
    <col min="6677" max="6678" width="4.5703125" style="138" customWidth="1"/>
    <col min="6679" max="6679" width="6.140625" style="138" customWidth="1"/>
    <col min="6680" max="6680" width="4.5703125" style="138" customWidth="1"/>
    <col min="6681" max="6681" width="4.42578125" style="138" customWidth="1"/>
    <col min="6682" max="6682" width="6.140625" style="138" customWidth="1"/>
    <col min="6683" max="6683" width="9.140625" style="138"/>
    <col min="6684" max="6684" width="14.85546875" style="138" customWidth="1"/>
    <col min="6685" max="6912" width="9.140625" style="138"/>
    <col min="6913" max="6913" width="3.42578125" style="138" customWidth="1"/>
    <col min="6914" max="6914" width="21.7109375" style="138" customWidth="1"/>
    <col min="6915" max="6916" width="4.5703125" style="138" customWidth="1"/>
    <col min="6917" max="6917" width="5.85546875" style="138" customWidth="1"/>
    <col min="6918" max="6919" width="4.5703125" style="138" customWidth="1"/>
    <col min="6920" max="6920" width="6.28515625" style="138" customWidth="1"/>
    <col min="6921" max="6922" width="4.5703125" style="138" customWidth="1"/>
    <col min="6923" max="6923" width="5.85546875" style="138" customWidth="1"/>
    <col min="6924" max="6925" width="4.5703125" style="138" customWidth="1"/>
    <col min="6926" max="6926" width="6" style="138" customWidth="1"/>
    <col min="6927" max="6928" width="4.5703125" style="138" customWidth="1"/>
    <col min="6929" max="6929" width="6" style="138" customWidth="1"/>
    <col min="6930" max="6931" width="4.5703125" style="138" customWidth="1"/>
    <col min="6932" max="6932" width="5.7109375" style="138" customWidth="1"/>
    <col min="6933" max="6934" width="4.5703125" style="138" customWidth="1"/>
    <col min="6935" max="6935" width="6.140625" style="138" customWidth="1"/>
    <col min="6936" max="6936" width="4.5703125" style="138" customWidth="1"/>
    <col min="6937" max="6937" width="4.42578125" style="138" customWidth="1"/>
    <col min="6938" max="6938" width="6.140625" style="138" customWidth="1"/>
    <col min="6939" max="6939" width="9.140625" style="138"/>
    <col min="6940" max="6940" width="14.85546875" style="138" customWidth="1"/>
    <col min="6941" max="7168" width="9.140625" style="138"/>
    <col min="7169" max="7169" width="3.42578125" style="138" customWidth="1"/>
    <col min="7170" max="7170" width="21.7109375" style="138" customWidth="1"/>
    <col min="7171" max="7172" width="4.5703125" style="138" customWidth="1"/>
    <col min="7173" max="7173" width="5.85546875" style="138" customWidth="1"/>
    <col min="7174" max="7175" width="4.5703125" style="138" customWidth="1"/>
    <col min="7176" max="7176" width="6.28515625" style="138" customWidth="1"/>
    <col min="7177" max="7178" width="4.5703125" style="138" customWidth="1"/>
    <col min="7179" max="7179" width="5.85546875" style="138" customWidth="1"/>
    <col min="7180" max="7181" width="4.5703125" style="138" customWidth="1"/>
    <col min="7182" max="7182" width="6" style="138" customWidth="1"/>
    <col min="7183" max="7184" width="4.5703125" style="138" customWidth="1"/>
    <col min="7185" max="7185" width="6" style="138" customWidth="1"/>
    <col min="7186" max="7187" width="4.5703125" style="138" customWidth="1"/>
    <col min="7188" max="7188" width="5.7109375" style="138" customWidth="1"/>
    <col min="7189" max="7190" width="4.5703125" style="138" customWidth="1"/>
    <col min="7191" max="7191" width="6.140625" style="138" customWidth="1"/>
    <col min="7192" max="7192" width="4.5703125" style="138" customWidth="1"/>
    <col min="7193" max="7193" width="4.42578125" style="138" customWidth="1"/>
    <col min="7194" max="7194" width="6.140625" style="138" customWidth="1"/>
    <col min="7195" max="7195" width="9.140625" style="138"/>
    <col min="7196" max="7196" width="14.85546875" style="138" customWidth="1"/>
    <col min="7197" max="7424" width="9.140625" style="138"/>
    <col min="7425" max="7425" width="3.42578125" style="138" customWidth="1"/>
    <col min="7426" max="7426" width="21.7109375" style="138" customWidth="1"/>
    <col min="7427" max="7428" width="4.5703125" style="138" customWidth="1"/>
    <col min="7429" max="7429" width="5.85546875" style="138" customWidth="1"/>
    <col min="7430" max="7431" width="4.5703125" style="138" customWidth="1"/>
    <col min="7432" max="7432" width="6.28515625" style="138" customWidth="1"/>
    <col min="7433" max="7434" width="4.5703125" style="138" customWidth="1"/>
    <col min="7435" max="7435" width="5.85546875" style="138" customWidth="1"/>
    <col min="7436" max="7437" width="4.5703125" style="138" customWidth="1"/>
    <col min="7438" max="7438" width="6" style="138" customWidth="1"/>
    <col min="7439" max="7440" width="4.5703125" style="138" customWidth="1"/>
    <col min="7441" max="7441" width="6" style="138" customWidth="1"/>
    <col min="7442" max="7443" width="4.5703125" style="138" customWidth="1"/>
    <col min="7444" max="7444" width="5.7109375" style="138" customWidth="1"/>
    <col min="7445" max="7446" width="4.5703125" style="138" customWidth="1"/>
    <col min="7447" max="7447" width="6.140625" style="138" customWidth="1"/>
    <col min="7448" max="7448" width="4.5703125" style="138" customWidth="1"/>
    <col min="7449" max="7449" width="4.42578125" style="138" customWidth="1"/>
    <col min="7450" max="7450" width="6.140625" style="138" customWidth="1"/>
    <col min="7451" max="7451" width="9.140625" style="138"/>
    <col min="7452" max="7452" width="14.85546875" style="138" customWidth="1"/>
    <col min="7453" max="7680" width="9.140625" style="138"/>
    <col min="7681" max="7681" width="3.42578125" style="138" customWidth="1"/>
    <col min="7682" max="7682" width="21.7109375" style="138" customWidth="1"/>
    <col min="7683" max="7684" width="4.5703125" style="138" customWidth="1"/>
    <col min="7685" max="7685" width="5.85546875" style="138" customWidth="1"/>
    <col min="7686" max="7687" width="4.5703125" style="138" customWidth="1"/>
    <col min="7688" max="7688" width="6.28515625" style="138" customWidth="1"/>
    <col min="7689" max="7690" width="4.5703125" style="138" customWidth="1"/>
    <col min="7691" max="7691" width="5.85546875" style="138" customWidth="1"/>
    <col min="7692" max="7693" width="4.5703125" style="138" customWidth="1"/>
    <col min="7694" max="7694" width="6" style="138" customWidth="1"/>
    <col min="7695" max="7696" width="4.5703125" style="138" customWidth="1"/>
    <col min="7697" max="7697" width="6" style="138" customWidth="1"/>
    <col min="7698" max="7699" width="4.5703125" style="138" customWidth="1"/>
    <col min="7700" max="7700" width="5.7109375" style="138" customWidth="1"/>
    <col min="7701" max="7702" width="4.5703125" style="138" customWidth="1"/>
    <col min="7703" max="7703" width="6.140625" style="138" customWidth="1"/>
    <col min="7704" max="7704" width="4.5703125" style="138" customWidth="1"/>
    <col min="7705" max="7705" width="4.42578125" style="138" customWidth="1"/>
    <col min="7706" max="7706" width="6.140625" style="138" customWidth="1"/>
    <col min="7707" max="7707" width="9.140625" style="138"/>
    <col min="7708" max="7708" width="14.85546875" style="138" customWidth="1"/>
    <col min="7709" max="7936" width="9.140625" style="138"/>
    <col min="7937" max="7937" width="3.42578125" style="138" customWidth="1"/>
    <col min="7938" max="7938" width="21.7109375" style="138" customWidth="1"/>
    <col min="7939" max="7940" width="4.5703125" style="138" customWidth="1"/>
    <col min="7941" max="7941" width="5.85546875" style="138" customWidth="1"/>
    <col min="7942" max="7943" width="4.5703125" style="138" customWidth="1"/>
    <col min="7944" max="7944" width="6.28515625" style="138" customWidth="1"/>
    <col min="7945" max="7946" width="4.5703125" style="138" customWidth="1"/>
    <col min="7947" max="7947" width="5.85546875" style="138" customWidth="1"/>
    <col min="7948" max="7949" width="4.5703125" style="138" customWidth="1"/>
    <col min="7950" max="7950" width="6" style="138" customWidth="1"/>
    <col min="7951" max="7952" width="4.5703125" style="138" customWidth="1"/>
    <col min="7953" max="7953" width="6" style="138" customWidth="1"/>
    <col min="7954" max="7955" width="4.5703125" style="138" customWidth="1"/>
    <col min="7956" max="7956" width="5.7109375" style="138" customWidth="1"/>
    <col min="7957" max="7958" width="4.5703125" style="138" customWidth="1"/>
    <col min="7959" max="7959" width="6.140625" style="138" customWidth="1"/>
    <col min="7960" max="7960" width="4.5703125" style="138" customWidth="1"/>
    <col min="7961" max="7961" width="4.42578125" style="138" customWidth="1"/>
    <col min="7962" max="7962" width="6.140625" style="138" customWidth="1"/>
    <col min="7963" max="7963" width="9.140625" style="138"/>
    <col min="7964" max="7964" width="14.85546875" style="138" customWidth="1"/>
    <col min="7965" max="8192" width="9.140625" style="138"/>
    <col min="8193" max="8193" width="3.42578125" style="138" customWidth="1"/>
    <col min="8194" max="8194" width="21.7109375" style="138" customWidth="1"/>
    <col min="8195" max="8196" width="4.5703125" style="138" customWidth="1"/>
    <col min="8197" max="8197" width="5.85546875" style="138" customWidth="1"/>
    <col min="8198" max="8199" width="4.5703125" style="138" customWidth="1"/>
    <col min="8200" max="8200" width="6.28515625" style="138" customWidth="1"/>
    <col min="8201" max="8202" width="4.5703125" style="138" customWidth="1"/>
    <col min="8203" max="8203" width="5.85546875" style="138" customWidth="1"/>
    <col min="8204" max="8205" width="4.5703125" style="138" customWidth="1"/>
    <col min="8206" max="8206" width="6" style="138" customWidth="1"/>
    <col min="8207" max="8208" width="4.5703125" style="138" customWidth="1"/>
    <col min="8209" max="8209" width="6" style="138" customWidth="1"/>
    <col min="8210" max="8211" width="4.5703125" style="138" customWidth="1"/>
    <col min="8212" max="8212" width="5.7109375" style="138" customWidth="1"/>
    <col min="8213" max="8214" width="4.5703125" style="138" customWidth="1"/>
    <col min="8215" max="8215" width="6.140625" style="138" customWidth="1"/>
    <col min="8216" max="8216" width="4.5703125" style="138" customWidth="1"/>
    <col min="8217" max="8217" width="4.42578125" style="138" customWidth="1"/>
    <col min="8218" max="8218" width="6.140625" style="138" customWidth="1"/>
    <col min="8219" max="8219" width="9.140625" style="138"/>
    <col min="8220" max="8220" width="14.85546875" style="138" customWidth="1"/>
    <col min="8221" max="8448" width="9.140625" style="138"/>
    <col min="8449" max="8449" width="3.42578125" style="138" customWidth="1"/>
    <col min="8450" max="8450" width="21.7109375" style="138" customWidth="1"/>
    <col min="8451" max="8452" width="4.5703125" style="138" customWidth="1"/>
    <col min="8453" max="8453" width="5.85546875" style="138" customWidth="1"/>
    <col min="8454" max="8455" width="4.5703125" style="138" customWidth="1"/>
    <col min="8456" max="8456" width="6.28515625" style="138" customWidth="1"/>
    <col min="8457" max="8458" width="4.5703125" style="138" customWidth="1"/>
    <col min="8459" max="8459" width="5.85546875" style="138" customWidth="1"/>
    <col min="8460" max="8461" width="4.5703125" style="138" customWidth="1"/>
    <col min="8462" max="8462" width="6" style="138" customWidth="1"/>
    <col min="8463" max="8464" width="4.5703125" style="138" customWidth="1"/>
    <col min="8465" max="8465" width="6" style="138" customWidth="1"/>
    <col min="8466" max="8467" width="4.5703125" style="138" customWidth="1"/>
    <col min="8468" max="8468" width="5.7109375" style="138" customWidth="1"/>
    <col min="8469" max="8470" width="4.5703125" style="138" customWidth="1"/>
    <col min="8471" max="8471" width="6.140625" style="138" customWidth="1"/>
    <col min="8472" max="8472" width="4.5703125" style="138" customWidth="1"/>
    <col min="8473" max="8473" width="4.42578125" style="138" customWidth="1"/>
    <col min="8474" max="8474" width="6.140625" style="138" customWidth="1"/>
    <col min="8475" max="8475" width="9.140625" style="138"/>
    <col min="8476" max="8476" width="14.85546875" style="138" customWidth="1"/>
    <col min="8477" max="8704" width="9.140625" style="138"/>
    <col min="8705" max="8705" width="3.42578125" style="138" customWidth="1"/>
    <col min="8706" max="8706" width="21.7109375" style="138" customWidth="1"/>
    <col min="8707" max="8708" width="4.5703125" style="138" customWidth="1"/>
    <col min="8709" max="8709" width="5.85546875" style="138" customWidth="1"/>
    <col min="8710" max="8711" width="4.5703125" style="138" customWidth="1"/>
    <col min="8712" max="8712" width="6.28515625" style="138" customWidth="1"/>
    <col min="8713" max="8714" width="4.5703125" style="138" customWidth="1"/>
    <col min="8715" max="8715" width="5.85546875" style="138" customWidth="1"/>
    <col min="8716" max="8717" width="4.5703125" style="138" customWidth="1"/>
    <col min="8718" max="8718" width="6" style="138" customWidth="1"/>
    <col min="8719" max="8720" width="4.5703125" style="138" customWidth="1"/>
    <col min="8721" max="8721" width="6" style="138" customWidth="1"/>
    <col min="8722" max="8723" width="4.5703125" style="138" customWidth="1"/>
    <col min="8724" max="8724" width="5.7109375" style="138" customWidth="1"/>
    <col min="8725" max="8726" width="4.5703125" style="138" customWidth="1"/>
    <col min="8727" max="8727" width="6.140625" style="138" customWidth="1"/>
    <col min="8728" max="8728" width="4.5703125" style="138" customWidth="1"/>
    <col min="8729" max="8729" width="4.42578125" style="138" customWidth="1"/>
    <col min="8730" max="8730" width="6.140625" style="138" customWidth="1"/>
    <col min="8731" max="8731" width="9.140625" style="138"/>
    <col min="8732" max="8732" width="14.85546875" style="138" customWidth="1"/>
    <col min="8733" max="8960" width="9.140625" style="138"/>
    <col min="8961" max="8961" width="3.42578125" style="138" customWidth="1"/>
    <col min="8962" max="8962" width="21.7109375" style="138" customWidth="1"/>
    <col min="8963" max="8964" width="4.5703125" style="138" customWidth="1"/>
    <col min="8965" max="8965" width="5.85546875" style="138" customWidth="1"/>
    <col min="8966" max="8967" width="4.5703125" style="138" customWidth="1"/>
    <col min="8968" max="8968" width="6.28515625" style="138" customWidth="1"/>
    <col min="8969" max="8970" width="4.5703125" style="138" customWidth="1"/>
    <col min="8971" max="8971" width="5.85546875" style="138" customWidth="1"/>
    <col min="8972" max="8973" width="4.5703125" style="138" customWidth="1"/>
    <col min="8974" max="8974" width="6" style="138" customWidth="1"/>
    <col min="8975" max="8976" width="4.5703125" style="138" customWidth="1"/>
    <col min="8977" max="8977" width="6" style="138" customWidth="1"/>
    <col min="8978" max="8979" width="4.5703125" style="138" customWidth="1"/>
    <col min="8980" max="8980" width="5.7109375" style="138" customWidth="1"/>
    <col min="8981" max="8982" width="4.5703125" style="138" customWidth="1"/>
    <col min="8983" max="8983" width="6.140625" style="138" customWidth="1"/>
    <col min="8984" max="8984" width="4.5703125" style="138" customWidth="1"/>
    <col min="8985" max="8985" width="4.42578125" style="138" customWidth="1"/>
    <col min="8986" max="8986" width="6.140625" style="138" customWidth="1"/>
    <col min="8987" max="8987" width="9.140625" style="138"/>
    <col min="8988" max="8988" width="14.85546875" style="138" customWidth="1"/>
    <col min="8989" max="9216" width="9.140625" style="138"/>
    <col min="9217" max="9217" width="3.42578125" style="138" customWidth="1"/>
    <col min="9218" max="9218" width="21.7109375" style="138" customWidth="1"/>
    <col min="9219" max="9220" width="4.5703125" style="138" customWidth="1"/>
    <col min="9221" max="9221" width="5.85546875" style="138" customWidth="1"/>
    <col min="9222" max="9223" width="4.5703125" style="138" customWidth="1"/>
    <col min="9224" max="9224" width="6.28515625" style="138" customWidth="1"/>
    <col min="9225" max="9226" width="4.5703125" style="138" customWidth="1"/>
    <col min="9227" max="9227" width="5.85546875" style="138" customWidth="1"/>
    <col min="9228" max="9229" width="4.5703125" style="138" customWidth="1"/>
    <col min="9230" max="9230" width="6" style="138" customWidth="1"/>
    <col min="9231" max="9232" width="4.5703125" style="138" customWidth="1"/>
    <col min="9233" max="9233" width="6" style="138" customWidth="1"/>
    <col min="9234" max="9235" width="4.5703125" style="138" customWidth="1"/>
    <col min="9236" max="9236" width="5.7109375" style="138" customWidth="1"/>
    <col min="9237" max="9238" width="4.5703125" style="138" customWidth="1"/>
    <col min="9239" max="9239" width="6.140625" style="138" customWidth="1"/>
    <col min="9240" max="9240" width="4.5703125" style="138" customWidth="1"/>
    <col min="9241" max="9241" width="4.42578125" style="138" customWidth="1"/>
    <col min="9242" max="9242" width="6.140625" style="138" customWidth="1"/>
    <col min="9243" max="9243" width="9.140625" style="138"/>
    <col min="9244" max="9244" width="14.85546875" style="138" customWidth="1"/>
    <col min="9245" max="9472" width="9.140625" style="138"/>
    <col min="9473" max="9473" width="3.42578125" style="138" customWidth="1"/>
    <col min="9474" max="9474" width="21.7109375" style="138" customWidth="1"/>
    <col min="9475" max="9476" width="4.5703125" style="138" customWidth="1"/>
    <col min="9477" max="9477" width="5.85546875" style="138" customWidth="1"/>
    <col min="9478" max="9479" width="4.5703125" style="138" customWidth="1"/>
    <col min="9480" max="9480" width="6.28515625" style="138" customWidth="1"/>
    <col min="9481" max="9482" width="4.5703125" style="138" customWidth="1"/>
    <col min="9483" max="9483" width="5.85546875" style="138" customWidth="1"/>
    <col min="9484" max="9485" width="4.5703125" style="138" customWidth="1"/>
    <col min="9486" max="9486" width="6" style="138" customWidth="1"/>
    <col min="9487" max="9488" width="4.5703125" style="138" customWidth="1"/>
    <col min="9489" max="9489" width="6" style="138" customWidth="1"/>
    <col min="9490" max="9491" width="4.5703125" style="138" customWidth="1"/>
    <col min="9492" max="9492" width="5.7109375" style="138" customWidth="1"/>
    <col min="9493" max="9494" width="4.5703125" style="138" customWidth="1"/>
    <col min="9495" max="9495" width="6.140625" style="138" customWidth="1"/>
    <col min="9496" max="9496" width="4.5703125" style="138" customWidth="1"/>
    <col min="9497" max="9497" width="4.42578125" style="138" customWidth="1"/>
    <col min="9498" max="9498" width="6.140625" style="138" customWidth="1"/>
    <col min="9499" max="9499" width="9.140625" style="138"/>
    <col min="9500" max="9500" width="14.85546875" style="138" customWidth="1"/>
    <col min="9501" max="9728" width="9.140625" style="138"/>
    <col min="9729" max="9729" width="3.42578125" style="138" customWidth="1"/>
    <col min="9730" max="9730" width="21.7109375" style="138" customWidth="1"/>
    <col min="9731" max="9732" width="4.5703125" style="138" customWidth="1"/>
    <col min="9733" max="9733" width="5.85546875" style="138" customWidth="1"/>
    <col min="9734" max="9735" width="4.5703125" style="138" customWidth="1"/>
    <col min="9736" max="9736" width="6.28515625" style="138" customWidth="1"/>
    <col min="9737" max="9738" width="4.5703125" style="138" customWidth="1"/>
    <col min="9739" max="9739" width="5.85546875" style="138" customWidth="1"/>
    <col min="9740" max="9741" width="4.5703125" style="138" customWidth="1"/>
    <col min="9742" max="9742" width="6" style="138" customWidth="1"/>
    <col min="9743" max="9744" width="4.5703125" style="138" customWidth="1"/>
    <col min="9745" max="9745" width="6" style="138" customWidth="1"/>
    <col min="9746" max="9747" width="4.5703125" style="138" customWidth="1"/>
    <col min="9748" max="9748" width="5.7109375" style="138" customWidth="1"/>
    <col min="9749" max="9750" width="4.5703125" style="138" customWidth="1"/>
    <col min="9751" max="9751" width="6.140625" style="138" customWidth="1"/>
    <col min="9752" max="9752" width="4.5703125" style="138" customWidth="1"/>
    <col min="9753" max="9753" width="4.42578125" style="138" customWidth="1"/>
    <col min="9754" max="9754" width="6.140625" style="138" customWidth="1"/>
    <col min="9755" max="9755" width="9.140625" style="138"/>
    <col min="9756" max="9756" width="14.85546875" style="138" customWidth="1"/>
    <col min="9757" max="9984" width="9.140625" style="138"/>
    <col min="9985" max="9985" width="3.42578125" style="138" customWidth="1"/>
    <col min="9986" max="9986" width="21.7109375" style="138" customWidth="1"/>
    <col min="9987" max="9988" width="4.5703125" style="138" customWidth="1"/>
    <col min="9989" max="9989" width="5.85546875" style="138" customWidth="1"/>
    <col min="9990" max="9991" width="4.5703125" style="138" customWidth="1"/>
    <col min="9992" max="9992" width="6.28515625" style="138" customWidth="1"/>
    <col min="9993" max="9994" width="4.5703125" style="138" customWidth="1"/>
    <col min="9995" max="9995" width="5.85546875" style="138" customWidth="1"/>
    <col min="9996" max="9997" width="4.5703125" style="138" customWidth="1"/>
    <col min="9998" max="9998" width="6" style="138" customWidth="1"/>
    <col min="9999" max="10000" width="4.5703125" style="138" customWidth="1"/>
    <col min="10001" max="10001" width="6" style="138" customWidth="1"/>
    <col min="10002" max="10003" width="4.5703125" style="138" customWidth="1"/>
    <col min="10004" max="10004" width="5.7109375" style="138" customWidth="1"/>
    <col min="10005" max="10006" width="4.5703125" style="138" customWidth="1"/>
    <col min="10007" max="10007" width="6.140625" style="138" customWidth="1"/>
    <col min="10008" max="10008" width="4.5703125" style="138" customWidth="1"/>
    <col min="10009" max="10009" width="4.42578125" style="138" customWidth="1"/>
    <col min="10010" max="10010" width="6.140625" style="138" customWidth="1"/>
    <col min="10011" max="10011" width="9.140625" style="138"/>
    <col min="10012" max="10012" width="14.85546875" style="138" customWidth="1"/>
    <col min="10013" max="10240" width="9.140625" style="138"/>
    <col min="10241" max="10241" width="3.42578125" style="138" customWidth="1"/>
    <col min="10242" max="10242" width="21.7109375" style="138" customWidth="1"/>
    <col min="10243" max="10244" width="4.5703125" style="138" customWidth="1"/>
    <col min="10245" max="10245" width="5.85546875" style="138" customWidth="1"/>
    <col min="10246" max="10247" width="4.5703125" style="138" customWidth="1"/>
    <col min="10248" max="10248" width="6.28515625" style="138" customWidth="1"/>
    <col min="10249" max="10250" width="4.5703125" style="138" customWidth="1"/>
    <col min="10251" max="10251" width="5.85546875" style="138" customWidth="1"/>
    <col min="10252" max="10253" width="4.5703125" style="138" customWidth="1"/>
    <col min="10254" max="10254" width="6" style="138" customWidth="1"/>
    <col min="10255" max="10256" width="4.5703125" style="138" customWidth="1"/>
    <col min="10257" max="10257" width="6" style="138" customWidth="1"/>
    <col min="10258" max="10259" width="4.5703125" style="138" customWidth="1"/>
    <col min="10260" max="10260" width="5.7109375" style="138" customWidth="1"/>
    <col min="10261" max="10262" width="4.5703125" style="138" customWidth="1"/>
    <col min="10263" max="10263" width="6.140625" style="138" customWidth="1"/>
    <col min="10264" max="10264" width="4.5703125" style="138" customWidth="1"/>
    <col min="10265" max="10265" width="4.42578125" style="138" customWidth="1"/>
    <col min="10266" max="10266" width="6.140625" style="138" customWidth="1"/>
    <col min="10267" max="10267" width="9.140625" style="138"/>
    <col min="10268" max="10268" width="14.85546875" style="138" customWidth="1"/>
    <col min="10269" max="10496" width="9.140625" style="138"/>
    <col min="10497" max="10497" width="3.42578125" style="138" customWidth="1"/>
    <col min="10498" max="10498" width="21.7109375" style="138" customWidth="1"/>
    <col min="10499" max="10500" width="4.5703125" style="138" customWidth="1"/>
    <col min="10501" max="10501" width="5.85546875" style="138" customWidth="1"/>
    <col min="10502" max="10503" width="4.5703125" style="138" customWidth="1"/>
    <col min="10504" max="10504" width="6.28515625" style="138" customWidth="1"/>
    <col min="10505" max="10506" width="4.5703125" style="138" customWidth="1"/>
    <col min="10507" max="10507" width="5.85546875" style="138" customWidth="1"/>
    <col min="10508" max="10509" width="4.5703125" style="138" customWidth="1"/>
    <col min="10510" max="10510" width="6" style="138" customWidth="1"/>
    <col min="10511" max="10512" width="4.5703125" style="138" customWidth="1"/>
    <col min="10513" max="10513" width="6" style="138" customWidth="1"/>
    <col min="10514" max="10515" width="4.5703125" style="138" customWidth="1"/>
    <col min="10516" max="10516" width="5.7109375" style="138" customWidth="1"/>
    <col min="10517" max="10518" width="4.5703125" style="138" customWidth="1"/>
    <col min="10519" max="10519" width="6.140625" style="138" customWidth="1"/>
    <col min="10520" max="10520" width="4.5703125" style="138" customWidth="1"/>
    <col min="10521" max="10521" width="4.42578125" style="138" customWidth="1"/>
    <col min="10522" max="10522" width="6.140625" style="138" customWidth="1"/>
    <col min="10523" max="10523" width="9.140625" style="138"/>
    <col min="10524" max="10524" width="14.85546875" style="138" customWidth="1"/>
    <col min="10525" max="10752" width="9.140625" style="138"/>
    <col min="10753" max="10753" width="3.42578125" style="138" customWidth="1"/>
    <col min="10754" max="10754" width="21.7109375" style="138" customWidth="1"/>
    <col min="10755" max="10756" width="4.5703125" style="138" customWidth="1"/>
    <col min="10757" max="10757" width="5.85546875" style="138" customWidth="1"/>
    <col min="10758" max="10759" width="4.5703125" style="138" customWidth="1"/>
    <col min="10760" max="10760" width="6.28515625" style="138" customWidth="1"/>
    <col min="10761" max="10762" width="4.5703125" style="138" customWidth="1"/>
    <col min="10763" max="10763" width="5.85546875" style="138" customWidth="1"/>
    <col min="10764" max="10765" width="4.5703125" style="138" customWidth="1"/>
    <col min="10766" max="10766" width="6" style="138" customWidth="1"/>
    <col min="10767" max="10768" width="4.5703125" style="138" customWidth="1"/>
    <col min="10769" max="10769" width="6" style="138" customWidth="1"/>
    <col min="10770" max="10771" width="4.5703125" style="138" customWidth="1"/>
    <col min="10772" max="10772" width="5.7109375" style="138" customWidth="1"/>
    <col min="10773" max="10774" width="4.5703125" style="138" customWidth="1"/>
    <col min="10775" max="10775" width="6.140625" style="138" customWidth="1"/>
    <col min="10776" max="10776" width="4.5703125" style="138" customWidth="1"/>
    <col min="10777" max="10777" width="4.42578125" style="138" customWidth="1"/>
    <col min="10778" max="10778" width="6.140625" style="138" customWidth="1"/>
    <col min="10779" max="10779" width="9.140625" style="138"/>
    <col min="10780" max="10780" width="14.85546875" style="138" customWidth="1"/>
    <col min="10781" max="11008" width="9.140625" style="138"/>
    <col min="11009" max="11009" width="3.42578125" style="138" customWidth="1"/>
    <col min="11010" max="11010" width="21.7109375" style="138" customWidth="1"/>
    <col min="11011" max="11012" width="4.5703125" style="138" customWidth="1"/>
    <col min="11013" max="11013" width="5.85546875" style="138" customWidth="1"/>
    <col min="11014" max="11015" width="4.5703125" style="138" customWidth="1"/>
    <col min="11016" max="11016" width="6.28515625" style="138" customWidth="1"/>
    <col min="11017" max="11018" width="4.5703125" style="138" customWidth="1"/>
    <col min="11019" max="11019" width="5.85546875" style="138" customWidth="1"/>
    <col min="11020" max="11021" width="4.5703125" style="138" customWidth="1"/>
    <col min="11022" max="11022" width="6" style="138" customWidth="1"/>
    <col min="11023" max="11024" width="4.5703125" style="138" customWidth="1"/>
    <col min="11025" max="11025" width="6" style="138" customWidth="1"/>
    <col min="11026" max="11027" width="4.5703125" style="138" customWidth="1"/>
    <col min="11028" max="11028" width="5.7109375" style="138" customWidth="1"/>
    <col min="11029" max="11030" width="4.5703125" style="138" customWidth="1"/>
    <col min="11031" max="11031" width="6.140625" style="138" customWidth="1"/>
    <col min="11032" max="11032" width="4.5703125" style="138" customWidth="1"/>
    <col min="11033" max="11033" width="4.42578125" style="138" customWidth="1"/>
    <col min="11034" max="11034" width="6.140625" style="138" customWidth="1"/>
    <col min="11035" max="11035" width="9.140625" style="138"/>
    <col min="11036" max="11036" width="14.85546875" style="138" customWidth="1"/>
    <col min="11037" max="11264" width="9.140625" style="138"/>
    <col min="11265" max="11265" width="3.42578125" style="138" customWidth="1"/>
    <col min="11266" max="11266" width="21.7109375" style="138" customWidth="1"/>
    <col min="11267" max="11268" width="4.5703125" style="138" customWidth="1"/>
    <col min="11269" max="11269" width="5.85546875" style="138" customWidth="1"/>
    <col min="11270" max="11271" width="4.5703125" style="138" customWidth="1"/>
    <col min="11272" max="11272" width="6.28515625" style="138" customWidth="1"/>
    <col min="11273" max="11274" width="4.5703125" style="138" customWidth="1"/>
    <col min="11275" max="11275" width="5.85546875" style="138" customWidth="1"/>
    <col min="11276" max="11277" width="4.5703125" style="138" customWidth="1"/>
    <col min="11278" max="11278" width="6" style="138" customWidth="1"/>
    <col min="11279" max="11280" width="4.5703125" style="138" customWidth="1"/>
    <col min="11281" max="11281" width="6" style="138" customWidth="1"/>
    <col min="11282" max="11283" width="4.5703125" style="138" customWidth="1"/>
    <col min="11284" max="11284" width="5.7109375" style="138" customWidth="1"/>
    <col min="11285" max="11286" width="4.5703125" style="138" customWidth="1"/>
    <col min="11287" max="11287" width="6.140625" style="138" customWidth="1"/>
    <col min="11288" max="11288" width="4.5703125" style="138" customWidth="1"/>
    <col min="11289" max="11289" width="4.42578125" style="138" customWidth="1"/>
    <col min="11290" max="11290" width="6.140625" style="138" customWidth="1"/>
    <col min="11291" max="11291" width="9.140625" style="138"/>
    <col min="11292" max="11292" width="14.85546875" style="138" customWidth="1"/>
    <col min="11293" max="11520" width="9.140625" style="138"/>
    <col min="11521" max="11521" width="3.42578125" style="138" customWidth="1"/>
    <col min="11522" max="11522" width="21.7109375" style="138" customWidth="1"/>
    <col min="11523" max="11524" width="4.5703125" style="138" customWidth="1"/>
    <col min="11525" max="11525" width="5.85546875" style="138" customWidth="1"/>
    <col min="11526" max="11527" width="4.5703125" style="138" customWidth="1"/>
    <col min="11528" max="11528" width="6.28515625" style="138" customWidth="1"/>
    <col min="11529" max="11530" width="4.5703125" style="138" customWidth="1"/>
    <col min="11531" max="11531" width="5.85546875" style="138" customWidth="1"/>
    <col min="11532" max="11533" width="4.5703125" style="138" customWidth="1"/>
    <col min="11534" max="11534" width="6" style="138" customWidth="1"/>
    <col min="11535" max="11536" width="4.5703125" style="138" customWidth="1"/>
    <col min="11537" max="11537" width="6" style="138" customWidth="1"/>
    <col min="11538" max="11539" width="4.5703125" style="138" customWidth="1"/>
    <col min="11540" max="11540" width="5.7109375" style="138" customWidth="1"/>
    <col min="11541" max="11542" width="4.5703125" style="138" customWidth="1"/>
    <col min="11543" max="11543" width="6.140625" style="138" customWidth="1"/>
    <col min="11544" max="11544" width="4.5703125" style="138" customWidth="1"/>
    <col min="11545" max="11545" width="4.42578125" style="138" customWidth="1"/>
    <col min="11546" max="11546" width="6.140625" style="138" customWidth="1"/>
    <col min="11547" max="11547" width="9.140625" style="138"/>
    <col min="11548" max="11548" width="14.85546875" style="138" customWidth="1"/>
    <col min="11549" max="11776" width="9.140625" style="138"/>
    <col min="11777" max="11777" width="3.42578125" style="138" customWidth="1"/>
    <col min="11778" max="11778" width="21.7109375" style="138" customWidth="1"/>
    <col min="11779" max="11780" width="4.5703125" style="138" customWidth="1"/>
    <col min="11781" max="11781" width="5.85546875" style="138" customWidth="1"/>
    <col min="11782" max="11783" width="4.5703125" style="138" customWidth="1"/>
    <col min="11784" max="11784" width="6.28515625" style="138" customWidth="1"/>
    <col min="11785" max="11786" width="4.5703125" style="138" customWidth="1"/>
    <col min="11787" max="11787" width="5.85546875" style="138" customWidth="1"/>
    <col min="11788" max="11789" width="4.5703125" style="138" customWidth="1"/>
    <col min="11790" max="11790" width="6" style="138" customWidth="1"/>
    <col min="11791" max="11792" width="4.5703125" style="138" customWidth="1"/>
    <col min="11793" max="11793" width="6" style="138" customWidth="1"/>
    <col min="11794" max="11795" width="4.5703125" style="138" customWidth="1"/>
    <col min="11796" max="11796" width="5.7109375" style="138" customWidth="1"/>
    <col min="11797" max="11798" width="4.5703125" style="138" customWidth="1"/>
    <col min="11799" max="11799" width="6.140625" style="138" customWidth="1"/>
    <col min="11800" max="11800" width="4.5703125" style="138" customWidth="1"/>
    <col min="11801" max="11801" width="4.42578125" style="138" customWidth="1"/>
    <col min="11802" max="11802" width="6.140625" style="138" customWidth="1"/>
    <col min="11803" max="11803" width="9.140625" style="138"/>
    <col min="11804" max="11804" width="14.85546875" style="138" customWidth="1"/>
    <col min="11805" max="12032" width="9.140625" style="138"/>
    <col min="12033" max="12033" width="3.42578125" style="138" customWidth="1"/>
    <col min="12034" max="12034" width="21.7109375" style="138" customWidth="1"/>
    <col min="12035" max="12036" width="4.5703125" style="138" customWidth="1"/>
    <col min="12037" max="12037" width="5.85546875" style="138" customWidth="1"/>
    <col min="12038" max="12039" width="4.5703125" style="138" customWidth="1"/>
    <col min="12040" max="12040" width="6.28515625" style="138" customWidth="1"/>
    <col min="12041" max="12042" width="4.5703125" style="138" customWidth="1"/>
    <col min="12043" max="12043" width="5.85546875" style="138" customWidth="1"/>
    <col min="12044" max="12045" width="4.5703125" style="138" customWidth="1"/>
    <col min="12046" max="12046" width="6" style="138" customWidth="1"/>
    <col min="12047" max="12048" width="4.5703125" style="138" customWidth="1"/>
    <col min="12049" max="12049" width="6" style="138" customWidth="1"/>
    <col min="12050" max="12051" width="4.5703125" style="138" customWidth="1"/>
    <col min="12052" max="12052" width="5.7109375" style="138" customWidth="1"/>
    <col min="12053" max="12054" width="4.5703125" style="138" customWidth="1"/>
    <col min="12055" max="12055" width="6.140625" style="138" customWidth="1"/>
    <col min="12056" max="12056" width="4.5703125" style="138" customWidth="1"/>
    <col min="12057" max="12057" width="4.42578125" style="138" customWidth="1"/>
    <col min="12058" max="12058" width="6.140625" style="138" customWidth="1"/>
    <col min="12059" max="12059" width="9.140625" style="138"/>
    <col min="12060" max="12060" width="14.85546875" style="138" customWidth="1"/>
    <col min="12061" max="12288" width="9.140625" style="138"/>
    <col min="12289" max="12289" width="3.42578125" style="138" customWidth="1"/>
    <col min="12290" max="12290" width="21.7109375" style="138" customWidth="1"/>
    <col min="12291" max="12292" width="4.5703125" style="138" customWidth="1"/>
    <col min="12293" max="12293" width="5.85546875" style="138" customWidth="1"/>
    <col min="12294" max="12295" width="4.5703125" style="138" customWidth="1"/>
    <col min="12296" max="12296" width="6.28515625" style="138" customWidth="1"/>
    <col min="12297" max="12298" width="4.5703125" style="138" customWidth="1"/>
    <col min="12299" max="12299" width="5.85546875" style="138" customWidth="1"/>
    <col min="12300" max="12301" width="4.5703125" style="138" customWidth="1"/>
    <col min="12302" max="12302" width="6" style="138" customWidth="1"/>
    <col min="12303" max="12304" width="4.5703125" style="138" customWidth="1"/>
    <col min="12305" max="12305" width="6" style="138" customWidth="1"/>
    <col min="12306" max="12307" width="4.5703125" style="138" customWidth="1"/>
    <col min="12308" max="12308" width="5.7109375" style="138" customWidth="1"/>
    <col min="12309" max="12310" width="4.5703125" style="138" customWidth="1"/>
    <col min="12311" max="12311" width="6.140625" style="138" customWidth="1"/>
    <col min="12312" max="12312" width="4.5703125" style="138" customWidth="1"/>
    <col min="12313" max="12313" width="4.42578125" style="138" customWidth="1"/>
    <col min="12314" max="12314" width="6.140625" style="138" customWidth="1"/>
    <col min="12315" max="12315" width="9.140625" style="138"/>
    <col min="12316" max="12316" width="14.85546875" style="138" customWidth="1"/>
    <col min="12317" max="12544" width="9.140625" style="138"/>
    <col min="12545" max="12545" width="3.42578125" style="138" customWidth="1"/>
    <col min="12546" max="12546" width="21.7109375" style="138" customWidth="1"/>
    <col min="12547" max="12548" width="4.5703125" style="138" customWidth="1"/>
    <col min="12549" max="12549" width="5.85546875" style="138" customWidth="1"/>
    <col min="12550" max="12551" width="4.5703125" style="138" customWidth="1"/>
    <col min="12552" max="12552" width="6.28515625" style="138" customWidth="1"/>
    <col min="12553" max="12554" width="4.5703125" style="138" customWidth="1"/>
    <col min="12555" max="12555" width="5.85546875" style="138" customWidth="1"/>
    <col min="12556" max="12557" width="4.5703125" style="138" customWidth="1"/>
    <col min="12558" max="12558" width="6" style="138" customWidth="1"/>
    <col min="12559" max="12560" width="4.5703125" style="138" customWidth="1"/>
    <col min="12561" max="12561" width="6" style="138" customWidth="1"/>
    <col min="12562" max="12563" width="4.5703125" style="138" customWidth="1"/>
    <col min="12564" max="12564" width="5.7109375" style="138" customWidth="1"/>
    <col min="12565" max="12566" width="4.5703125" style="138" customWidth="1"/>
    <col min="12567" max="12567" width="6.140625" style="138" customWidth="1"/>
    <col min="12568" max="12568" width="4.5703125" style="138" customWidth="1"/>
    <col min="12569" max="12569" width="4.42578125" style="138" customWidth="1"/>
    <col min="12570" max="12570" width="6.140625" style="138" customWidth="1"/>
    <col min="12571" max="12571" width="9.140625" style="138"/>
    <col min="12572" max="12572" width="14.85546875" style="138" customWidth="1"/>
    <col min="12573" max="12800" width="9.140625" style="138"/>
    <col min="12801" max="12801" width="3.42578125" style="138" customWidth="1"/>
    <col min="12802" max="12802" width="21.7109375" style="138" customWidth="1"/>
    <col min="12803" max="12804" width="4.5703125" style="138" customWidth="1"/>
    <col min="12805" max="12805" width="5.85546875" style="138" customWidth="1"/>
    <col min="12806" max="12807" width="4.5703125" style="138" customWidth="1"/>
    <col min="12808" max="12808" width="6.28515625" style="138" customWidth="1"/>
    <col min="12809" max="12810" width="4.5703125" style="138" customWidth="1"/>
    <col min="12811" max="12811" width="5.85546875" style="138" customWidth="1"/>
    <col min="12812" max="12813" width="4.5703125" style="138" customWidth="1"/>
    <col min="12814" max="12814" width="6" style="138" customWidth="1"/>
    <col min="12815" max="12816" width="4.5703125" style="138" customWidth="1"/>
    <col min="12817" max="12817" width="6" style="138" customWidth="1"/>
    <col min="12818" max="12819" width="4.5703125" style="138" customWidth="1"/>
    <col min="12820" max="12820" width="5.7109375" style="138" customWidth="1"/>
    <col min="12821" max="12822" width="4.5703125" style="138" customWidth="1"/>
    <col min="12823" max="12823" width="6.140625" style="138" customWidth="1"/>
    <col min="12824" max="12824" width="4.5703125" style="138" customWidth="1"/>
    <col min="12825" max="12825" width="4.42578125" style="138" customWidth="1"/>
    <col min="12826" max="12826" width="6.140625" style="138" customWidth="1"/>
    <col min="12827" max="12827" width="9.140625" style="138"/>
    <col min="12828" max="12828" width="14.85546875" style="138" customWidth="1"/>
    <col min="12829" max="13056" width="9.140625" style="138"/>
    <col min="13057" max="13057" width="3.42578125" style="138" customWidth="1"/>
    <col min="13058" max="13058" width="21.7109375" style="138" customWidth="1"/>
    <col min="13059" max="13060" width="4.5703125" style="138" customWidth="1"/>
    <col min="13061" max="13061" width="5.85546875" style="138" customWidth="1"/>
    <col min="13062" max="13063" width="4.5703125" style="138" customWidth="1"/>
    <col min="13064" max="13064" width="6.28515625" style="138" customWidth="1"/>
    <col min="13065" max="13066" width="4.5703125" style="138" customWidth="1"/>
    <col min="13067" max="13067" width="5.85546875" style="138" customWidth="1"/>
    <col min="13068" max="13069" width="4.5703125" style="138" customWidth="1"/>
    <col min="13070" max="13070" width="6" style="138" customWidth="1"/>
    <col min="13071" max="13072" width="4.5703125" style="138" customWidth="1"/>
    <col min="13073" max="13073" width="6" style="138" customWidth="1"/>
    <col min="13074" max="13075" width="4.5703125" style="138" customWidth="1"/>
    <col min="13076" max="13076" width="5.7109375" style="138" customWidth="1"/>
    <col min="13077" max="13078" width="4.5703125" style="138" customWidth="1"/>
    <col min="13079" max="13079" width="6.140625" style="138" customWidth="1"/>
    <col min="13080" max="13080" width="4.5703125" style="138" customWidth="1"/>
    <col min="13081" max="13081" width="4.42578125" style="138" customWidth="1"/>
    <col min="13082" max="13082" width="6.140625" style="138" customWidth="1"/>
    <col min="13083" max="13083" width="9.140625" style="138"/>
    <col min="13084" max="13084" width="14.85546875" style="138" customWidth="1"/>
    <col min="13085" max="13312" width="9.140625" style="138"/>
    <col min="13313" max="13313" width="3.42578125" style="138" customWidth="1"/>
    <col min="13314" max="13314" width="21.7109375" style="138" customWidth="1"/>
    <col min="13315" max="13316" width="4.5703125" style="138" customWidth="1"/>
    <col min="13317" max="13317" width="5.85546875" style="138" customWidth="1"/>
    <col min="13318" max="13319" width="4.5703125" style="138" customWidth="1"/>
    <col min="13320" max="13320" width="6.28515625" style="138" customWidth="1"/>
    <col min="13321" max="13322" width="4.5703125" style="138" customWidth="1"/>
    <col min="13323" max="13323" width="5.85546875" style="138" customWidth="1"/>
    <col min="13324" max="13325" width="4.5703125" style="138" customWidth="1"/>
    <col min="13326" max="13326" width="6" style="138" customWidth="1"/>
    <col min="13327" max="13328" width="4.5703125" style="138" customWidth="1"/>
    <col min="13329" max="13329" width="6" style="138" customWidth="1"/>
    <col min="13330" max="13331" width="4.5703125" style="138" customWidth="1"/>
    <col min="13332" max="13332" width="5.7109375" style="138" customWidth="1"/>
    <col min="13333" max="13334" width="4.5703125" style="138" customWidth="1"/>
    <col min="13335" max="13335" width="6.140625" style="138" customWidth="1"/>
    <col min="13336" max="13336" width="4.5703125" style="138" customWidth="1"/>
    <col min="13337" max="13337" width="4.42578125" style="138" customWidth="1"/>
    <col min="13338" max="13338" width="6.140625" style="138" customWidth="1"/>
    <col min="13339" max="13339" width="9.140625" style="138"/>
    <col min="13340" max="13340" width="14.85546875" style="138" customWidth="1"/>
    <col min="13341" max="13568" width="9.140625" style="138"/>
    <col min="13569" max="13569" width="3.42578125" style="138" customWidth="1"/>
    <col min="13570" max="13570" width="21.7109375" style="138" customWidth="1"/>
    <col min="13571" max="13572" width="4.5703125" style="138" customWidth="1"/>
    <col min="13573" max="13573" width="5.85546875" style="138" customWidth="1"/>
    <col min="13574" max="13575" width="4.5703125" style="138" customWidth="1"/>
    <col min="13576" max="13576" width="6.28515625" style="138" customWidth="1"/>
    <col min="13577" max="13578" width="4.5703125" style="138" customWidth="1"/>
    <col min="13579" max="13579" width="5.85546875" style="138" customWidth="1"/>
    <col min="13580" max="13581" width="4.5703125" style="138" customWidth="1"/>
    <col min="13582" max="13582" width="6" style="138" customWidth="1"/>
    <col min="13583" max="13584" width="4.5703125" style="138" customWidth="1"/>
    <col min="13585" max="13585" width="6" style="138" customWidth="1"/>
    <col min="13586" max="13587" width="4.5703125" style="138" customWidth="1"/>
    <col min="13588" max="13588" width="5.7109375" style="138" customWidth="1"/>
    <col min="13589" max="13590" width="4.5703125" style="138" customWidth="1"/>
    <col min="13591" max="13591" width="6.140625" style="138" customWidth="1"/>
    <col min="13592" max="13592" width="4.5703125" style="138" customWidth="1"/>
    <col min="13593" max="13593" width="4.42578125" style="138" customWidth="1"/>
    <col min="13594" max="13594" width="6.140625" style="138" customWidth="1"/>
    <col min="13595" max="13595" width="9.140625" style="138"/>
    <col min="13596" max="13596" width="14.85546875" style="138" customWidth="1"/>
    <col min="13597" max="13824" width="9.140625" style="138"/>
    <col min="13825" max="13825" width="3.42578125" style="138" customWidth="1"/>
    <col min="13826" max="13826" width="21.7109375" style="138" customWidth="1"/>
    <col min="13827" max="13828" width="4.5703125" style="138" customWidth="1"/>
    <col min="13829" max="13829" width="5.85546875" style="138" customWidth="1"/>
    <col min="13830" max="13831" width="4.5703125" style="138" customWidth="1"/>
    <col min="13832" max="13832" width="6.28515625" style="138" customWidth="1"/>
    <col min="13833" max="13834" width="4.5703125" style="138" customWidth="1"/>
    <col min="13835" max="13835" width="5.85546875" style="138" customWidth="1"/>
    <col min="13836" max="13837" width="4.5703125" style="138" customWidth="1"/>
    <col min="13838" max="13838" width="6" style="138" customWidth="1"/>
    <col min="13839" max="13840" width="4.5703125" style="138" customWidth="1"/>
    <col min="13841" max="13841" width="6" style="138" customWidth="1"/>
    <col min="13842" max="13843" width="4.5703125" style="138" customWidth="1"/>
    <col min="13844" max="13844" width="5.7109375" style="138" customWidth="1"/>
    <col min="13845" max="13846" width="4.5703125" style="138" customWidth="1"/>
    <col min="13847" max="13847" width="6.140625" style="138" customWidth="1"/>
    <col min="13848" max="13848" width="4.5703125" style="138" customWidth="1"/>
    <col min="13849" max="13849" width="4.42578125" style="138" customWidth="1"/>
    <col min="13850" max="13850" width="6.140625" style="138" customWidth="1"/>
    <col min="13851" max="13851" width="9.140625" style="138"/>
    <col min="13852" max="13852" width="14.85546875" style="138" customWidth="1"/>
    <col min="13853" max="14080" width="9.140625" style="138"/>
    <col min="14081" max="14081" width="3.42578125" style="138" customWidth="1"/>
    <col min="14082" max="14082" width="21.7109375" style="138" customWidth="1"/>
    <col min="14083" max="14084" width="4.5703125" style="138" customWidth="1"/>
    <col min="14085" max="14085" width="5.85546875" style="138" customWidth="1"/>
    <col min="14086" max="14087" width="4.5703125" style="138" customWidth="1"/>
    <col min="14088" max="14088" width="6.28515625" style="138" customWidth="1"/>
    <col min="14089" max="14090" width="4.5703125" style="138" customWidth="1"/>
    <col min="14091" max="14091" width="5.85546875" style="138" customWidth="1"/>
    <col min="14092" max="14093" width="4.5703125" style="138" customWidth="1"/>
    <col min="14094" max="14094" width="6" style="138" customWidth="1"/>
    <col min="14095" max="14096" width="4.5703125" style="138" customWidth="1"/>
    <col min="14097" max="14097" width="6" style="138" customWidth="1"/>
    <col min="14098" max="14099" width="4.5703125" style="138" customWidth="1"/>
    <col min="14100" max="14100" width="5.7109375" style="138" customWidth="1"/>
    <col min="14101" max="14102" width="4.5703125" style="138" customWidth="1"/>
    <col min="14103" max="14103" width="6.140625" style="138" customWidth="1"/>
    <col min="14104" max="14104" width="4.5703125" style="138" customWidth="1"/>
    <col min="14105" max="14105" width="4.42578125" style="138" customWidth="1"/>
    <col min="14106" max="14106" width="6.140625" style="138" customWidth="1"/>
    <col min="14107" max="14107" width="9.140625" style="138"/>
    <col min="14108" max="14108" width="14.85546875" style="138" customWidth="1"/>
    <col min="14109" max="14336" width="9.140625" style="138"/>
    <col min="14337" max="14337" width="3.42578125" style="138" customWidth="1"/>
    <col min="14338" max="14338" width="21.7109375" style="138" customWidth="1"/>
    <col min="14339" max="14340" width="4.5703125" style="138" customWidth="1"/>
    <col min="14341" max="14341" width="5.85546875" style="138" customWidth="1"/>
    <col min="14342" max="14343" width="4.5703125" style="138" customWidth="1"/>
    <col min="14344" max="14344" width="6.28515625" style="138" customWidth="1"/>
    <col min="14345" max="14346" width="4.5703125" style="138" customWidth="1"/>
    <col min="14347" max="14347" width="5.85546875" style="138" customWidth="1"/>
    <col min="14348" max="14349" width="4.5703125" style="138" customWidth="1"/>
    <col min="14350" max="14350" width="6" style="138" customWidth="1"/>
    <col min="14351" max="14352" width="4.5703125" style="138" customWidth="1"/>
    <col min="14353" max="14353" width="6" style="138" customWidth="1"/>
    <col min="14354" max="14355" width="4.5703125" style="138" customWidth="1"/>
    <col min="14356" max="14356" width="5.7109375" style="138" customWidth="1"/>
    <col min="14357" max="14358" width="4.5703125" style="138" customWidth="1"/>
    <col min="14359" max="14359" width="6.140625" style="138" customWidth="1"/>
    <col min="14360" max="14360" width="4.5703125" style="138" customWidth="1"/>
    <col min="14361" max="14361" width="4.42578125" style="138" customWidth="1"/>
    <col min="14362" max="14362" width="6.140625" style="138" customWidth="1"/>
    <col min="14363" max="14363" width="9.140625" style="138"/>
    <col min="14364" max="14364" width="14.85546875" style="138" customWidth="1"/>
    <col min="14365" max="14592" width="9.140625" style="138"/>
    <col min="14593" max="14593" width="3.42578125" style="138" customWidth="1"/>
    <col min="14594" max="14594" width="21.7109375" style="138" customWidth="1"/>
    <col min="14595" max="14596" width="4.5703125" style="138" customWidth="1"/>
    <col min="14597" max="14597" width="5.85546875" style="138" customWidth="1"/>
    <col min="14598" max="14599" width="4.5703125" style="138" customWidth="1"/>
    <col min="14600" max="14600" width="6.28515625" style="138" customWidth="1"/>
    <col min="14601" max="14602" width="4.5703125" style="138" customWidth="1"/>
    <col min="14603" max="14603" width="5.85546875" style="138" customWidth="1"/>
    <col min="14604" max="14605" width="4.5703125" style="138" customWidth="1"/>
    <col min="14606" max="14606" width="6" style="138" customWidth="1"/>
    <col min="14607" max="14608" width="4.5703125" style="138" customWidth="1"/>
    <col min="14609" max="14609" width="6" style="138" customWidth="1"/>
    <col min="14610" max="14611" width="4.5703125" style="138" customWidth="1"/>
    <col min="14612" max="14612" width="5.7109375" style="138" customWidth="1"/>
    <col min="14613" max="14614" width="4.5703125" style="138" customWidth="1"/>
    <col min="14615" max="14615" width="6.140625" style="138" customWidth="1"/>
    <col min="14616" max="14616" width="4.5703125" style="138" customWidth="1"/>
    <col min="14617" max="14617" width="4.42578125" style="138" customWidth="1"/>
    <col min="14618" max="14618" width="6.140625" style="138" customWidth="1"/>
    <col min="14619" max="14619" width="9.140625" style="138"/>
    <col min="14620" max="14620" width="14.85546875" style="138" customWidth="1"/>
    <col min="14621" max="14848" width="9.140625" style="138"/>
    <col min="14849" max="14849" width="3.42578125" style="138" customWidth="1"/>
    <col min="14850" max="14850" width="21.7109375" style="138" customWidth="1"/>
    <col min="14851" max="14852" width="4.5703125" style="138" customWidth="1"/>
    <col min="14853" max="14853" width="5.85546875" style="138" customWidth="1"/>
    <col min="14854" max="14855" width="4.5703125" style="138" customWidth="1"/>
    <col min="14856" max="14856" width="6.28515625" style="138" customWidth="1"/>
    <col min="14857" max="14858" width="4.5703125" style="138" customWidth="1"/>
    <col min="14859" max="14859" width="5.85546875" style="138" customWidth="1"/>
    <col min="14860" max="14861" width="4.5703125" style="138" customWidth="1"/>
    <col min="14862" max="14862" width="6" style="138" customWidth="1"/>
    <col min="14863" max="14864" width="4.5703125" style="138" customWidth="1"/>
    <col min="14865" max="14865" width="6" style="138" customWidth="1"/>
    <col min="14866" max="14867" width="4.5703125" style="138" customWidth="1"/>
    <col min="14868" max="14868" width="5.7109375" style="138" customWidth="1"/>
    <col min="14869" max="14870" width="4.5703125" style="138" customWidth="1"/>
    <col min="14871" max="14871" width="6.140625" style="138" customWidth="1"/>
    <col min="14872" max="14872" width="4.5703125" style="138" customWidth="1"/>
    <col min="14873" max="14873" width="4.42578125" style="138" customWidth="1"/>
    <col min="14874" max="14874" width="6.140625" style="138" customWidth="1"/>
    <col min="14875" max="14875" width="9.140625" style="138"/>
    <col min="14876" max="14876" width="14.85546875" style="138" customWidth="1"/>
    <col min="14877" max="15104" width="9.140625" style="138"/>
    <col min="15105" max="15105" width="3.42578125" style="138" customWidth="1"/>
    <col min="15106" max="15106" width="21.7109375" style="138" customWidth="1"/>
    <col min="15107" max="15108" width="4.5703125" style="138" customWidth="1"/>
    <col min="15109" max="15109" width="5.85546875" style="138" customWidth="1"/>
    <col min="15110" max="15111" width="4.5703125" style="138" customWidth="1"/>
    <col min="15112" max="15112" width="6.28515625" style="138" customWidth="1"/>
    <col min="15113" max="15114" width="4.5703125" style="138" customWidth="1"/>
    <col min="15115" max="15115" width="5.85546875" style="138" customWidth="1"/>
    <col min="15116" max="15117" width="4.5703125" style="138" customWidth="1"/>
    <col min="15118" max="15118" width="6" style="138" customWidth="1"/>
    <col min="15119" max="15120" width="4.5703125" style="138" customWidth="1"/>
    <col min="15121" max="15121" width="6" style="138" customWidth="1"/>
    <col min="15122" max="15123" width="4.5703125" style="138" customWidth="1"/>
    <col min="15124" max="15124" width="5.7109375" style="138" customWidth="1"/>
    <col min="15125" max="15126" width="4.5703125" style="138" customWidth="1"/>
    <col min="15127" max="15127" width="6.140625" style="138" customWidth="1"/>
    <col min="15128" max="15128" width="4.5703125" style="138" customWidth="1"/>
    <col min="15129" max="15129" width="4.42578125" style="138" customWidth="1"/>
    <col min="15130" max="15130" width="6.140625" style="138" customWidth="1"/>
    <col min="15131" max="15131" width="9.140625" style="138"/>
    <col min="15132" max="15132" width="14.85546875" style="138" customWidth="1"/>
    <col min="15133" max="15360" width="9.140625" style="138"/>
    <col min="15361" max="15361" width="3.42578125" style="138" customWidth="1"/>
    <col min="15362" max="15362" width="21.7109375" style="138" customWidth="1"/>
    <col min="15363" max="15364" width="4.5703125" style="138" customWidth="1"/>
    <col min="15365" max="15365" width="5.85546875" style="138" customWidth="1"/>
    <col min="15366" max="15367" width="4.5703125" style="138" customWidth="1"/>
    <col min="15368" max="15368" width="6.28515625" style="138" customWidth="1"/>
    <col min="15369" max="15370" width="4.5703125" style="138" customWidth="1"/>
    <col min="15371" max="15371" width="5.85546875" style="138" customWidth="1"/>
    <col min="15372" max="15373" width="4.5703125" style="138" customWidth="1"/>
    <col min="15374" max="15374" width="6" style="138" customWidth="1"/>
    <col min="15375" max="15376" width="4.5703125" style="138" customWidth="1"/>
    <col min="15377" max="15377" width="6" style="138" customWidth="1"/>
    <col min="15378" max="15379" width="4.5703125" style="138" customWidth="1"/>
    <col min="15380" max="15380" width="5.7109375" style="138" customWidth="1"/>
    <col min="15381" max="15382" width="4.5703125" style="138" customWidth="1"/>
    <col min="15383" max="15383" width="6.140625" style="138" customWidth="1"/>
    <col min="15384" max="15384" width="4.5703125" style="138" customWidth="1"/>
    <col min="15385" max="15385" width="4.42578125" style="138" customWidth="1"/>
    <col min="15386" max="15386" width="6.140625" style="138" customWidth="1"/>
    <col min="15387" max="15387" width="9.140625" style="138"/>
    <col min="15388" max="15388" width="14.85546875" style="138" customWidth="1"/>
    <col min="15389" max="15616" width="9.140625" style="138"/>
    <col min="15617" max="15617" width="3.42578125" style="138" customWidth="1"/>
    <col min="15618" max="15618" width="21.7109375" style="138" customWidth="1"/>
    <col min="15619" max="15620" width="4.5703125" style="138" customWidth="1"/>
    <col min="15621" max="15621" width="5.85546875" style="138" customWidth="1"/>
    <col min="15622" max="15623" width="4.5703125" style="138" customWidth="1"/>
    <col min="15624" max="15624" width="6.28515625" style="138" customWidth="1"/>
    <col min="15625" max="15626" width="4.5703125" style="138" customWidth="1"/>
    <col min="15627" max="15627" width="5.85546875" style="138" customWidth="1"/>
    <col min="15628" max="15629" width="4.5703125" style="138" customWidth="1"/>
    <col min="15630" max="15630" width="6" style="138" customWidth="1"/>
    <col min="15631" max="15632" width="4.5703125" style="138" customWidth="1"/>
    <col min="15633" max="15633" width="6" style="138" customWidth="1"/>
    <col min="15634" max="15635" width="4.5703125" style="138" customWidth="1"/>
    <col min="15636" max="15636" width="5.7109375" style="138" customWidth="1"/>
    <col min="15637" max="15638" width="4.5703125" style="138" customWidth="1"/>
    <col min="15639" max="15639" width="6.140625" style="138" customWidth="1"/>
    <col min="15640" max="15640" width="4.5703125" style="138" customWidth="1"/>
    <col min="15641" max="15641" width="4.42578125" style="138" customWidth="1"/>
    <col min="15642" max="15642" width="6.140625" style="138" customWidth="1"/>
    <col min="15643" max="15643" width="9.140625" style="138"/>
    <col min="15644" max="15644" width="14.85546875" style="138" customWidth="1"/>
    <col min="15645" max="15872" width="9.140625" style="138"/>
    <col min="15873" max="15873" width="3.42578125" style="138" customWidth="1"/>
    <col min="15874" max="15874" width="21.7109375" style="138" customWidth="1"/>
    <col min="15875" max="15876" width="4.5703125" style="138" customWidth="1"/>
    <col min="15877" max="15877" width="5.85546875" style="138" customWidth="1"/>
    <col min="15878" max="15879" width="4.5703125" style="138" customWidth="1"/>
    <col min="15880" max="15880" width="6.28515625" style="138" customWidth="1"/>
    <col min="15881" max="15882" width="4.5703125" style="138" customWidth="1"/>
    <col min="15883" max="15883" width="5.85546875" style="138" customWidth="1"/>
    <col min="15884" max="15885" width="4.5703125" style="138" customWidth="1"/>
    <col min="15886" max="15886" width="6" style="138" customWidth="1"/>
    <col min="15887" max="15888" width="4.5703125" style="138" customWidth="1"/>
    <col min="15889" max="15889" width="6" style="138" customWidth="1"/>
    <col min="15890" max="15891" width="4.5703125" style="138" customWidth="1"/>
    <col min="15892" max="15892" width="5.7109375" style="138" customWidth="1"/>
    <col min="15893" max="15894" width="4.5703125" style="138" customWidth="1"/>
    <col min="15895" max="15895" width="6.140625" style="138" customWidth="1"/>
    <col min="15896" max="15896" width="4.5703125" style="138" customWidth="1"/>
    <col min="15897" max="15897" width="4.42578125" style="138" customWidth="1"/>
    <col min="15898" max="15898" width="6.140625" style="138" customWidth="1"/>
    <col min="15899" max="15899" width="9.140625" style="138"/>
    <col min="15900" max="15900" width="14.85546875" style="138" customWidth="1"/>
    <col min="15901" max="16128" width="9.140625" style="138"/>
    <col min="16129" max="16129" width="3.42578125" style="138" customWidth="1"/>
    <col min="16130" max="16130" width="21.7109375" style="138" customWidth="1"/>
    <col min="16131" max="16132" width="4.5703125" style="138" customWidth="1"/>
    <col min="16133" max="16133" width="5.85546875" style="138" customWidth="1"/>
    <col min="16134" max="16135" width="4.5703125" style="138" customWidth="1"/>
    <col min="16136" max="16136" width="6.28515625" style="138" customWidth="1"/>
    <col min="16137" max="16138" width="4.5703125" style="138" customWidth="1"/>
    <col min="16139" max="16139" width="5.85546875" style="138" customWidth="1"/>
    <col min="16140" max="16141" width="4.5703125" style="138" customWidth="1"/>
    <col min="16142" max="16142" width="6" style="138" customWidth="1"/>
    <col min="16143" max="16144" width="4.5703125" style="138" customWidth="1"/>
    <col min="16145" max="16145" width="6" style="138" customWidth="1"/>
    <col min="16146" max="16147" width="4.5703125" style="138" customWidth="1"/>
    <col min="16148" max="16148" width="5.7109375" style="138" customWidth="1"/>
    <col min="16149" max="16150" width="4.5703125" style="138" customWidth="1"/>
    <col min="16151" max="16151" width="6.140625" style="138" customWidth="1"/>
    <col min="16152" max="16152" width="4.5703125" style="138" customWidth="1"/>
    <col min="16153" max="16153" width="4.42578125" style="138" customWidth="1"/>
    <col min="16154" max="16154" width="6.140625" style="138" customWidth="1"/>
    <col min="16155" max="16155" width="9.140625" style="138"/>
    <col min="16156" max="16156" width="14.85546875" style="138" customWidth="1"/>
    <col min="16157" max="16384" width="9.140625" style="138"/>
  </cols>
  <sheetData>
    <row r="1" spans="1:28" ht="14.25" customHeight="1" x14ac:dyDescent="0.2">
      <c r="A1" s="724" t="s">
        <v>702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  <c r="Z1" s="724"/>
    </row>
    <row r="2" spans="1:28" ht="10.5" customHeight="1" x14ac:dyDescent="0.2"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Y2" s="725" t="s">
        <v>455</v>
      </c>
      <c r="Z2" s="725"/>
    </row>
    <row r="3" spans="1:28" ht="83.25" customHeight="1" x14ac:dyDescent="0.2">
      <c r="A3" s="726" t="s">
        <v>422</v>
      </c>
      <c r="B3" s="728" t="s">
        <v>456</v>
      </c>
      <c r="C3" s="730" t="s">
        <v>457</v>
      </c>
      <c r="D3" s="730"/>
      <c r="E3" s="731"/>
      <c r="F3" s="732" t="s">
        <v>458</v>
      </c>
      <c r="G3" s="730"/>
      <c r="H3" s="731"/>
      <c r="I3" s="732" t="s">
        <v>459</v>
      </c>
      <c r="J3" s="730"/>
      <c r="K3" s="731"/>
      <c r="L3" s="732" t="s">
        <v>460</v>
      </c>
      <c r="M3" s="730"/>
      <c r="N3" s="731"/>
      <c r="O3" s="732" t="s">
        <v>461</v>
      </c>
      <c r="P3" s="730"/>
      <c r="Q3" s="731"/>
      <c r="R3" s="732" t="s">
        <v>462</v>
      </c>
      <c r="S3" s="730"/>
      <c r="T3" s="731"/>
      <c r="U3" s="732" t="s">
        <v>463</v>
      </c>
      <c r="V3" s="730"/>
      <c r="W3" s="731"/>
      <c r="X3" s="733" t="s">
        <v>464</v>
      </c>
      <c r="Y3" s="733"/>
      <c r="Z3" s="734"/>
    </row>
    <row r="4" spans="1:28" ht="51.75" customHeight="1" thickBot="1" x14ac:dyDescent="0.25">
      <c r="A4" s="727"/>
      <c r="B4" s="729"/>
      <c r="C4" s="154" t="s">
        <v>465</v>
      </c>
      <c r="D4" s="154" t="s">
        <v>466</v>
      </c>
      <c r="E4" s="155" t="s">
        <v>467</v>
      </c>
      <c r="F4" s="156" t="s">
        <v>465</v>
      </c>
      <c r="G4" s="154" t="s">
        <v>466</v>
      </c>
      <c r="H4" s="155" t="s">
        <v>467</v>
      </c>
      <c r="I4" s="156" t="s">
        <v>465</v>
      </c>
      <c r="J4" s="154" t="s">
        <v>466</v>
      </c>
      <c r="K4" s="155" t="s">
        <v>467</v>
      </c>
      <c r="L4" s="156" t="s">
        <v>465</v>
      </c>
      <c r="M4" s="154" t="s">
        <v>466</v>
      </c>
      <c r="N4" s="155" t="s">
        <v>467</v>
      </c>
      <c r="O4" s="156" t="s">
        <v>465</v>
      </c>
      <c r="P4" s="154" t="s">
        <v>466</v>
      </c>
      <c r="Q4" s="155" t="s">
        <v>467</v>
      </c>
      <c r="R4" s="156" t="s">
        <v>465</v>
      </c>
      <c r="S4" s="154" t="s">
        <v>466</v>
      </c>
      <c r="T4" s="155" t="s">
        <v>467</v>
      </c>
      <c r="U4" s="154" t="s">
        <v>465</v>
      </c>
      <c r="V4" s="154" t="s">
        <v>466</v>
      </c>
      <c r="W4" s="155" t="s">
        <v>467</v>
      </c>
      <c r="X4" s="154" t="s">
        <v>465</v>
      </c>
      <c r="Y4" s="154" t="s">
        <v>466</v>
      </c>
      <c r="Z4" s="155" t="s">
        <v>467</v>
      </c>
    </row>
    <row r="5" spans="1:28" s="163" customFormat="1" ht="13.7" customHeight="1" thickTop="1" thickBot="1" x14ac:dyDescent="0.3">
      <c r="A5" s="157">
        <v>0</v>
      </c>
      <c r="B5" s="158">
        <v>1</v>
      </c>
      <c r="C5" s="159">
        <v>2</v>
      </c>
      <c r="D5" s="159">
        <v>3</v>
      </c>
      <c r="E5" s="160">
        <v>4</v>
      </c>
      <c r="F5" s="160">
        <v>5</v>
      </c>
      <c r="G5" s="159">
        <v>6</v>
      </c>
      <c r="H5" s="160">
        <v>7</v>
      </c>
      <c r="I5" s="160">
        <v>8</v>
      </c>
      <c r="J5" s="159">
        <v>9</v>
      </c>
      <c r="K5" s="160">
        <v>10</v>
      </c>
      <c r="L5" s="160">
        <v>11</v>
      </c>
      <c r="M5" s="159">
        <v>12</v>
      </c>
      <c r="N5" s="160">
        <v>13</v>
      </c>
      <c r="O5" s="160">
        <v>14</v>
      </c>
      <c r="P5" s="159">
        <v>15</v>
      </c>
      <c r="Q5" s="160">
        <v>16</v>
      </c>
      <c r="R5" s="160">
        <v>17</v>
      </c>
      <c r="S5" s="159">
        <v>18</v>
      </c>
      <c r="T5" s="160">
        <v>19</v>
      </c>
      <c r="U5" s="159">
        <v>20</v>
      </c>
      <c r="V5" s="159">
        <v>21</v>
      </c>
      <c r="W5" s="161">
        <v>22</v>
      </c>
      <c r="X5" s="162">
        <v>23</v>
      </c>
      <c r="Y5" s="161">
        <v>24</v>
      </c>
      <c r="Z5" s="162">
        <v>25</v>
      </c>
    </row>
    <row r="6" spans="1:28" s="151" customFormat="1" ht="26.45" customHeight="1" thickTop="1" x14ac:dyDescent="0.2">
      <c r="A6" s="164">
        <v>1</v>
      </c>
      <c r="B6" s="165" t="s">
        <v>409</v>
      </c>
      <c r="C6" s="478"/>
      <c r="D6" s="479"/>
      <c r="E6" s="480"/>
      <c r="F6" s="478"/>
      <c r="G6" s="479"/>
      <c r="H6" s="480"/>
      <c r="I6" s="478"/>
      <c r="J6" s="479"/>
      <c r="K6" s="480"/>
      <c r="L6" s="478"/>
      <c r="M6" s="479"/>
      <c r="N6" s="480"/>
      <c r="O6" s="478"/>
      <c r="P6" s="479"/>
      <c r="Q6" s="480"/>
      <c r="R6" s="478"/>
      <c r="S6" s="479"/>
      <c r="T6" s="480"/>
      <c r="U6" s="479"/>
      <c r="V6" s="479"/>
      <c r="W6" s="481"/>
      <c r="X6" s="482"/>
      <c r="Y6" s="482"/>
      <c r="Z6" s="481"/>
      <c r="AB6" s="166"/>
    </row>
    <row r="7" spans="1:28" ht="28.5" customHeight="1" x14ac:dyDescent="0.2">
      <c r="A7" s="167">
        <v>2</v>
      </c>
      <c r="B7" s="168" t="s">
        <v>410</v>
      </c>
      <c r="C7" s="483" t="s">
        <v>740</v>
      </c>
      <c r="D7" s="484" t="s">
        <v>749</v>
      </c>
      <c r="E7" s="485" t="s">
        <v>1722</v>
      </c>
      <c r="F7" s="483" t="s">
        <v>833</v>
      </c>
      <c r="G7" s="484" t="s">
        <v>833</v>
      </c>
      <c r="H7" s="485" t="s">
        <v>1723</v>
      </c>
      <c r="I7" s="483" t="s">
        <v>749</v>
      </c>
      <c r="J7" s="484" t="s">
        <v>749</v>
      </c>
      <c r="K7" s="485" t="s">
        <v>1722</v>
      </c>
      <c r="L7" s="483" t="s">
        <v>749</v>
      </c>
      <c r="M7" s="484" t="s">
        <v>749</v>
      </c>
      <c r="N7" s="485" t="s">
        <v>1722</v>
      </c>
      <c r="O7" s="483" t="s">
        <v>749</v>
      </c>
      <c r="P7" s="484" t="s">
        <v>749</v>
      </c>
      <c r="Q7" s="486" t="s">
        <v>1722</v>
      </c>
      <c r="R7" s="483" t="s">
        <v>749</v>
      </c>
      <c r="S7" s="484" t="s">
        <v>749</v>
      </c>
      <c r="T7" s="485" t="s">
        <v>1722</v>
      </c>
      <c r="U7" s="484" t="s">
        <v>736</v>
      </c>
      <c r="V7" s="484" t="s">
        <v>833</v>
      </c>
      <c r="W7" s="485" t="s">
        <v>1724</v>
      </c>
      <c r="X7" s="484" t="s">
        <v>741</v>
      </c>
      <c r="Y7" s="484" t="s">
        <v>830</v>
      </c>
      <c r="Z7" s="485" t="s">
        <v>1724</v>
      </c>
      <c r="AB7" s="169"/>
    </row>
    <row r="8" spans="1:28" ht="28.5" customHeight="1" x14ac:dyDescent="0.2">
      <c r="A8" s="167">
        <v>3</v>
      </c>
      <c r="B8" s="170" t="s">
        <v>391</v>
      </c>
      <c r="C8" s="483" t="s">
        <v>830</v>
      </c>
      <c r="D8" s="484" t="s">
        <v>736</v>
      </c>
      <c r="E8" s="485" t="s">
        <v>1725</v>
      </c>
      <c r="F8" s="483" t="s">
        <v>749</v>
      </c>
      <c r="G8" s="484" t="s">
        <v>749</v>
      </c>
      <c r="H8" s="485" t="s">
        <v>1722</v>
      </c>
      <c r="I8" s="483" t="s">
        <v>736</v>
      </c>
      <c r="J8" s="484" t="s">
        <v>833</v>
      </c>
      <c r="K8" s="485" t="s">
        <v>1724</v>
      </c>
      <c r="L8" s="483" t="s">
        <v>736</v>
      </c>
      <c r="M8" s="484" t="s">
        <v>736</v>
      </c>
      <c r="N8" s="485" t="s">
        <v>1723</v>
      </c>
      <c r="O8" s="483" t="s">
        <v>833</v>
      </c>
      <c r="P8" s="484" t="s">
        <v>833</v>
      </c>
      <c r="Q8" s="486" t="s">
        <v>1723</v>
      </c>
      <c r="R8" s="483" t="s">
        <v>833</v>
      </c>
      <c r="S8" s="484" t="s">
        <v>740</v>
      </c>
      <c r="T8" s="485" t="s">
        <v>1726</v>
      </c>
      <c r="U8" s="484" t="s">
        <v>830</v>
      </c>
      <c r="V8" s="484" t="s">
        <v>830</v>
      </c>
      <c r="W8" s="485" t="s">
        <v>1723</v>
      </c>
      <c r="X8" s="484" t="s">
        <v>737</v>
      </c>
      <c r="Y8" s="484" t="s">
        <v>744</v>
      </c>
      <c r="Z8" s="485" t="s">
        <v>1727</v>
      </c>
      <c r="AB8" s="169"/>
    </row>
    <row r="9" spans="1:28" ht="28.5" customHeight="1" x14ac:dyDescent="0.2">
      <c r="A9" s="167">
        <v>4</v>
      </c>
      <c r="B9" s="170" t="s">
        <v>393</v>
      </c>
      <c r="C9" s="483" t="s">
        <v>740</v>
      </c>
      <c r="D9" s="484" t="s">
        <v>740</v>
      </c>
      <c r="E9" s="485" t="s">
        <v>1723</v>
      </c>
      <c r="F9" s="483" t="s">
        <v>749</v>
      </c>
      <c r="G9" s="484" t="s">
        <v>749</v>
      </c>
      <c r="H9" s="485" t="s">
        <v>1722</v>
      </c>
      <c r="I9" s="483" t="s">
        <v>740</v>
      </c>
      <c r="J9" s="484" t="s">
        <v>740</v>
      </c>
      <c r="K9" s="485" t="s">
        <v>1723</v>
      </c>
      <c r="L9" s="483" t="s">
        <v>740</v>
      </c>
      <c r="M9" s="484" t="s">
        <v>740</v>
      </c>
      <c r="N9" s="485" t="s">
        <v>1723</v>
      </c>
      <c r="O9" s="483" t="s">
        <v>749</v>
      </c>
      <c r="P9" s="484" t="s">
        <v>749</v>
      </c>
      <c r="Q9" s="486" t="s">
        <v>1722</v>
      </c>
      <c r="R9" s="483" t="s">
        <v>749</v>
      </c>
      <c r="S9" s="484" t="s">
        <v>749</v>
      </c>
      <c r="T9" s="485" t="s">
        <v>1722</v>
      </c>
      <c r="U9" s="484" t="s">
        <v>749</v>
      </c>
      <c r="V9" s="484" t="s">
        <v>749</v>
      </c>
      <c r="W9" s="485" t="s">
        <v>1722</v>
      </c>
      <c r="X9" s="484" t="s">
        <v>736</v>
      </c>
      <c r="Y9" s="484" t="s">
        <v>736</v>
      </c>
      <c r="Z9" s="485" t="s">
        <v>1723</v>
      </c>
      <c r="AB9" s="169"/>
    </row>
    <row r="10" spans="1:28" ht="28.5" customHeight="1" x14ac:dyDescent="0.2">
      <c r="A10" s="167">
        <v>5</v>
      </c>
      <c r="B10" s="168" t="s">
        <v>394</v>
      </c>
      <c r="C10" s="483"/>
      <c r="D10" s="484"/>
      <c r="E10" s="485"/>
      <c r="F10" s="483"/>
      <c r="G10" s="484"/>
      <c r="H10" s="485"/>
      <c r="I10" s="483"/>
      <c r="J10" s="484"/>
      <c r="K10" s="485"/>
      <c r="L10" s="483"/>
      <c r="M10" s="484"/>
      <c r="N10" s="485"/>
      <c r="O10" s="483"/>
      <c r="P10" s="484"/>
      <c r="Q10" s="486"/>
      <c r="R10" s="483"/>
      <c r="S10" s="484"/>
      <c r="T10" s="485"/>
      <c r="U10" s="484"/>
      <c r="V10" s="484"/>
      <c r="W10" s="485"/>
      <c r="X10" s="484"/>
      <c r="Y10" s="484"/>
      <c r="Z10" s="485"/>
      <c r="AB10" s="169"/>
    </row>
    <row r="11" spans="1:28" ht="28.5" customHeight="1" x14ac:dyDescent="0.2">
      <c r="A11" s="171">
        <v>6</v>
      </c>
      <c r="B11" s="172" t="s">
        <v>444</v>
      </c>
      <c r="C11" s="483" t="s">
        <v>717</v>
      </c>
      <c r="D11" s="484" t="s">
        <v>717</v>
      </c>
      <c r="E11" s="485" t="s">
        <v>1723</v>
      </c>
      <c r="F11" s="483" t="s">
        <v>833</v>
      </c>
      <c r="G11" s="484" t="s">
        <v>833</v>
      </c>
      <c r="H11" s="485" t="s">
        <v>1723</v>
      </c>
      <c r="I11" s="483" t="s">
        <v>809</v>
      </c>
      <c r="J11" s="484" t="s">
        <v>809</v>
      </c>
      <c r="K11" s="485" t="s">
        <v>1723</v>
      </c>
      <c r="L11" s="483" t="s">
        <v>809</v>
      </c>
      <c r="M11" s="484" t="s">
        <v>809</v>
      </c>
      <c r="N11" s="485" t="s">
        <v>1723</v>
      </c>
      <c r="O11" s="483" t="s">
        <v>717</v>
      </c>
      <c r="P11" s="484" t="s">
        <v>717</v>
      </c>
      <c r="Q11" s="486" t="s">
        <v>1723</v>
      </c>
      <c r="R11" s="483" t="s">
        <v>717</v>
      </c>
      <c r="S11" s="484" t="s">
        <v>717</v>
      </c>
      <c r="T11" s="485" t="s">
        <v>1723</v>
      </c>
      <c r="U11" s="484" t="s">
        <v>749</v>
      </c>
      <c r="V11" s="484" t="s">
        <v>749</v>
      </c>
      <c r="W11" s="485" t="s">
        <v>1722</v>
      </c>
      <c r="X11" s="484" t="s">
        <v>867</v>
      </c>
      <c r="Y11" s="484" t="s">
        <v>867</v>
      </c>
      <c r="Z11" s="485" t="s">
        <v>1723</v>
      </c>
      <c r="AB11" s="169"/>
    </row>
    <row r="12" spans="1:28" ht="19.5" customHeight="1" x14ac:dyDescent="0.2">
      <c r="A12" s="171">
        <v>7</v>
      </c>
      <c r="B12" s="173" t="s">
        <v>411</v>
      </c>
      <c r="C12" s="483" t="s">
        <v>776</v>
      </c>
      <c r="D12" s="484" t="s">
        <v>759</v>
      </c>
      <c r="E12" s="485" t="s">
        <v>1728</v>
      </c>
      <c r="F12" s="483" t="s">
        <v>833</v>
      </c>
      <c r="G12" s="484" t="s">
        <v>833</v>
      </c>
      <c r="H12" s="485" t="s">
        <v>1723</v>
      </c>
      <c r="I12" s="483" t="s">
        <v>833</v>
      </c>
      <c r="J12" s="484" t="s">
        <v>833</v>
      </c>
      <c r="K12" s="485" t="s">
        <v>1723</v>
      </c>
      <c r="L12" s="483" t="s">
        <v>833</v>
      </c>
      <c r="M12" s="484" t="s">
        <v>749</v>
      </c>
      <c r="N12" s="485" t="s">
        <v>1722</v>
      </c>
      <c r="O12" s="483" t="s">
        <v>740</v>
      </c>
      <c r="P12" s="484" t="s">
        <v>740</v>
      </c>
      <c r="Q12" s="486" t="s">
        <v>1723</v>
      </c>
      <c r="R12" s="483" t="s">
        <v>740</v>
      </c>
      <c r="S12" s="484" t="s">
        <v>740</v>
      </c>
      <c r="T12" s="485" t="s">
        <v>1723</v>
      </c>
      <c r="U12" s="484" t="s">
        <v>749</v>
      </c>
      <c r="V12" s="484" t="s">
        <v>749</v>
      </c>
      <c r="W12" s="485" t="s">
        <v>1722</v>
      </c>
      <c r="X12" s="484" t="s">
        <v>727</v>
      </c>
      <c r="Y12" s="484" t="s">
        <v>792</v>
      </c>
      <c r="Z12" s="485" t="s">
        <v>1729</v>
      </c>
    </row>
    <row r="13" spans="1:28" ht="28.5" customHeight="1" x14ac:dyDescent="0.2">
      <c r="A13" s="171">
        <v>8</v>
      </c>
      <c r="B13" s="172" t="s">
        <v>468</v>
      </c>
      <c r="C13" s="483"/>
      <c r="D13" s="484"/>
      <c r="E13" s="485"/>
      <c r="F13" s="483"/>
      <c r="G13" s="484"/>
      <c r="H13" s="485"/>
      <c r="I13" s="483"/>
      <c r="J13" s="484"/>
      <c r="K13" s="485"/>
      <c r="L13" s="483"/>
      <c r="M13" s="484"/>
      <c r="N13" s="485"/>
      <c r="O13" s="483"/>
      <c r="P13" s="484"/>
      <c r="Q13" s="486"/>
      <c r="R13" s="483"/>
      <c r="S13" s="484"/>
      <c r="T13" s="485"/>
      <c r="U13" s="484"/>
      <c r="V13" s="484"/>
      <c r="W13" s="485"/>
      <c r="X13" s="484"/>
      <c r="Y13" s="484"/>
      <c r="Z13" s="485"/>
    </row>
    <row r="14" spans="1:28" ht="28.5" customHeight="1" x14ac:dyDescent="0.2">
      <c r="A14" s="171">
        <v>9</v>
      </c>
      <c r="B14" s="172" t="s">
        <v>469</v>
      </c>
      <c r="C14" s="483" t="s">
        <v>833</v>
      </c>
      <c r="D14" s="484" t="s">
        <v>833</v>
      </c>
      <c r="E14" s="485" t="s">
        <v>1723</v>
      </c>
      <c r="F14" s="483" t="s">
        <v>741</v>
      </c>
      <c r="G14" s="484" t="s">
        <v>830</v>
      </c>
      <c r="H14" s="485" t="s">
        <v>1724</v>
      </c>
      <c r="I14" s="483" t="s">
        <v>740</v>
      </c>
      <c r="J14" s="484" t="s">
        <v>740</v>
      </c>
      <c r="K14" s="485" t="s">
        <v>1723</v>
      </c>
      <c r="L14" s="483" t="s">
        <v>740</v>
      </c>
      <c r="M14" s="484" t="s">
        <v>740</v>
      </c>
      <c r="N14" s="485" t="s">
        <v>1723</v>
      </c>
      <c r="O14" s="483" t="s">
        <v>833</v>
      </c>
      <c r="P14" s="484" t="s">
        <v>833</v>
      </c>
      <c r="Q14" s="486" t="s">
        <v>1723</v>
      </c>
      <c r="R14" s="483" t="s">
        <v>737</v>
      </c>
      <c r="S14" s="484" t="s">
        <v>809</v>
      </c>
      <c r="T14" s="485" t="s">
        <v>1730</v>
      </c>
      <c r="U14" s="484" t="s">
        <v>830</v>
      </c>
      <c r="V14" s="484" t="s">
        <v>740</v>
      </c>
      <c r="W14" s="485" t="s">
        <v>973</v>
      </c>
      <c r="X14" s="484" t="s">
        <v>764</v>
      </c>
      <c r="Y14" s="484" t="s">
        <v>855</v>
      </c>
      <c r="Z14" s="485" t="s">
        <v>1731</v>
      </c>
    </row>
    <row r="15" spans="1:28" ht="39.75" customHeight="1" x14ac:dyDescent="0.2">
      <c r="A15" s="167">
        <v>10</v>
      </c>
      <c r="B15" s="168" t="s">
        <v>413</v>
      </c>
      <c r="C15" s="483" t="s">
        <v>809</v>
      </c>
      <c r="D15" s="484" t="s">
        <v>736</v>
      </c>
      <c r="E15" s="485" t="s">
        <v>1011</v>
      </c>
      <c r="F15" s="483" t="s">
        <v>749</v>
      </c>
      <c r="G15" s="484" t="s">
        <v>749</v>
      </c>
      <c r="H15" s="485" t="s">
        <v>1722</v>
      </c>
      <c r="I15" s="483" t="s">
        <v>833</v>
      </c>
      <c r="J15" s="484" t="s">
        <v>740</v>
      </c>
      <c r="K15" s="485" t="s">
        <v>1726</v>
      </c>
      <c r="L15" s="483" t="s">
        <v>740</v>
      </c>
      <c r="M15" s="484" t="s">
        <v>740</v>
      </c>
      <c r="N15" s="485" t="s">
        <v>1723</v>
      </c>
      <c r="O15" s="483" t="s">
        <v>749</v>
      </c>
      <c r="P15" s="484" t="s">
        <v>749</v>
      </c>
      <c r="Q15" s="486" t="s">
        <v>1722</v>
      </c>
      <c r="R15" s="483" t="s">
        <v>749</v>
      </c>
      <c r="S15" s="484" t="s">
        <v>749</v>
      </c>
      <c r="T15" s="485" t="s">
        <v>1722</v>
      </c>
      <c r="U15" s="484" t="s">
        <v>749</v>
      </c>
      <c r="V15" s="484" t="s">
        <v>749</v>
      </c>
      <c r="W15" s="485" t="s">
        <v>1722</v>
      </c>
      <c r="X15" s="484" t="s">
        <v>709</v>
      </c>
      <c r="Y15" s="484" t="s">
        <v>809</v>
      </c>
      <c r="Z15" s="485" t="s">
        <v>1732</v>
      </c>
    </row>
    <row r="16" spans="1:28" s="151" customFormat="1" ht="33" customHeight="1" x14ac:dyDescent="0.2">
      <c r="A16" s="171">
        <v>11</v>
      </c>
      <c r="B16" s="172" t="s">
        <v>414</v>
      </c>
      <c r="C16" s="487"/>
      <c r="D16" s="488"/>
      <c r="E16" s="485"/>
      <c r="F16" s="487"/>
      <c r="G16" s="488"/>
      <c r="H16" s="485"/>
      <c r="I16" s="487"/>
      <c r="J16" s="488"/>
      <c r="K16" s="485"/>
      <c r="L16" s="487"/>
      <c r="M16" s="488"/>
      <c r="N16" s="485"/>
      <c r="O16" s="487"/>
      <c r="P16" s="488"/>
      <c r="Q16" s="486"/>
      <c r="R16" s="487"/>
      <c r="S16" s="488"/>
      <c r="T16" s="485"/>
      <c r="U16" s="488"/>
      <c r="V16" s="488"/>
      <c r="W16" s="485"/>
      <c r="X16" s="488"/>
      <c r="Y16" s="488"/>
      <c r="Z16" s="485"/>
    </row>
    <row r="17" spans="1:26" ht="28.5" customHeight="1" x14ac:dyDescent="0.2">
      <c r="A17" s="171">
        <v>12</v>
      </c>
      <c r="B17" s="172" t="s">
        <v>415</v>
      </c>
      <c r="C17" s="483"/>
      <c r="D17" s="484"/>
      <c r="E17" s="485"/>
      <c r="F17" s="483"/>
      <c r="G17" s="484"/>
      <c r="H17" s="485"/>
      <c r="I17" s="483"/>
      <c r="J17" s="484"/>
      <c r="K17" s="485"/>
      <c r="L17" s="483"/>
      <c r="M17" s="484"/>
      <c r="N17" s="485"/>
      <c r="O17" s="483"/>
      <c r="P17" s="484"/>
      <c r="Q17" s="486"/>
      <c r="R17" s="483"/>
      <c r="S17" s="484"/>
      <c r="T17" s="485"/>
      <c r="U17" s="484"/>
      <c r="V17" s="484"/>
      <c r="W17" s="485"/>
      <c r="X17" s="484"/>
      <c r="Y17" s="484"/>
      <c r="Z17" s="485"/>
    </row>
    <row r="18" spans="1:26" ht="28.5" customHeight="1" x14ac:dyDescent="0.2">
      <c r="A18" s="171">
        <v>13</v>
      </c>
      <c r="B18" s="172" t="s">
        <v>416</v>
      </c>
      <c r="C18" s="483" t="s">
        <v>736</v>
      </c>
      <c r="D18" s="484" t="s">
        <v>736</v>
      </c>
      <c r="E18" s="485" t="s">
        <v>1723</v>
      </c>
      <c r="F18" s="483" t="s">
        <v>749</v>
      </c>
      <c r="G18" s="484" t="s">
        <v>749</v>
      </c>
      <c r="H18" s="485" t="s">
        <v>1722</v>
      </c>
      <c r="I18" s="483" t="s">
        <v>740</v>
      </c>
      <c r="J18" s="484" t="s">
        <v>740</v>
      </c>
      <c r="K18" s="485" t="s">
        <v>1723</v>
      </c>
      <c r="L18" s="483" t="s">
        <v>749</v>
      </c>
      <c r="M18" s="484" t="s">
        <v>749</v>
      </c>
      <c r="N18" s="485" t="s">
        <v>1722</v>
      </c>
      <c r="O18" s="483" t="s">
        <v>749</v>
      </c>
      <c r="P18" s="484" t="s">
        <v>749</v>
      </c>
      <c r="Q18" s="486" t="s">
        <v>1722</v>
      </c>
      <c r="R18" s="483" t="s">
        <v>749</v>
      </c>
      <c r="S18" s="484" t="s">
        <v>749</v>
      </c>
      <c r="T18" s="485" t="s">
        <v>1722</v>
      </c>
      <c r="U18" s="484" t="s">
        <v>749</v>
      </c>
      <c r="V18" s="484" t="s">
        <v>749</v>
      </c>
      <c r="W18" s="485" t="s">
        <v>1722</v>
      </c>
      <c r="X18" s="484" t="s">
        <v>830</v>
      </c>
      <c r="Y18" s="484" t="s">
        <v>830</v>
      </c>
      <c r="Z18" s="485" t="s">
        <v>1723</v>
      </c>
    </row>
    <row r="19" spans="1:26" ht="28.5" customHeight="1" x14ac:dyDescent="0.2">
      <c r="A19" s="174">
        <v>14</v>
      </c>
      <c r="B19" s="175" t="s">
        <v>445</v>
      </c>
      <c r="C19" s="489" t="s">
        <v>760</v>
      </c>
      <c r="D19" s="490" t="s">
        <v>920</v>
      </c>
      <c r="E19" s="485" t="s">
        <v>1733</v>
      </c>
      <c r="F19" s="489" t="s">
        <v>759</v>
      </c>
      <c r="G19" s="490" t="s">
        <v>741</v>
      </c>
      <c r="H19" s="485" t="s">
        <v>1734</v>
      </c>
      <c r="I19" s="489" t="s">
        <v>776</v>
      </c>
      <c r="J19" s="490" t="s">
        <v>736</v>
      </c>
      <c r="K19" s="485" t="s">
        <v>1735</v>
      </c>
      <c r="L19" s="489" t="s">
        <v>709</v>
      </c>
      <c r="M19" s="490" t="s">
        <v>740</v>
      </c>
      <c r="N19" s="485" t="s">
        <v>1736</v>
      </c>
      <c r="O19" s="489" t="s">
        <v>749</v>
      </c>
      <c r="P19" s="490" t="s">
        <v>749</v>
      </c>
      <c r="Q19" s="486" t="s">
        <v>1722</v>
      </c>
      <c r="R19" s="489" t="s">
        <v>833</v>
      </c>
      <c r="S19" s="490" t="s">
        <v>833</v>
      </c>
      <c r="T19" s="485" t="s">
        <v>1723</v>
      </c>
      <c r="U19" s="490" t="s">
        <v>1657</v>
      </c>
      <c r="V19" s="490" t="s">
        <v>916</v>
      </c>
      <c r="W19" s="485" t="s">
        <v>1737</v>
      </c>
      <c r="X19" s="484" t="s">
        <v>1738</v>
      </c>
      <c r="Y19" s="484" t="s">
        <v>1348</v>
      </c>
      <c r="Z19" s="485" t="s">
        <v>1739</v>
      </c>
    </row>
    <row r="20" spans="1:26" ht="28.5" customHeight="1" x14ac:dyDescent="0.2">
      <c r="A20" s="171">
        <v>15</v>
      </c>
      <c r="B20" s="172" t="s">
        <v>446</v>
      </c>
      <c r="C20" s="483" t="s">
        <v>759</v>
      </c>
      <c r="D20" s="484" t="s">
        <v>759</v>
      </c>
      <c r="E20" s="485" t="s">
        <v>1723</v>
      </c>
      <c r="F20" s="483" t="s">
        <v>833</v>
      </c>
      <c r="G20" s="484" t="s">
        <v>833</v>
      </c>
      <c r="H20" s="485" t="s">
        <v>1723</v>
      </c>
      <c r="I20" s="483" t="s">
        <v>749</v>
      </c>
      <c r="J20" s="484" t="s">
        <v>749</v>
      </c>
      <c r="K20" s="485" t="s">
        <v>1722</v>
      </c>
      <c r="L20" s="483" t="s">
        <v>736</v>
      </c>
      <c r="M20" s="484" t="s">
        <v>736</v>
      </c>
      <c r="N20" s="485" t="s">
        <v>1723</v>
      </c>
      <c r="O20" s="483" t="s">
        <v>749</v>
      </c>
      <c r="P20" s="484" t="s">
        <v>749</v>
      </c>
      <c r="Q20" s="486" t="s">
        <v>1722</v>
      </c>
      <c r="R20" s="483" t="s">
        <v>749</v>
      </c>
      <c r="S20" s="484" t="s">
        <v>749</v>
      </c>
      <c r="T20" s="485" t="s">
        <v>1722</v>
      </c>
      <c r="U20" s="484" t="s">
        <v>855</v>
      </c>
      <c r="V20" s="484" t="s">
        <v>855</v>
      </c>
      <c r="W20" s="485" t="s">
        <v>1723</v>
      </c>
      <c r="X20" s="484" t="s">
        <v>797</v>
      </c>
      <c r="Y20" s="484" t="s">
        <v>797</v>
      </c>
      <c r="Z20" s="485" t="s">
        <v>1723</v>
      </c>
    </row>
    <row r="21" spans="1:26" ht="40.700000000000003" customHeight="1" x14ac:dyDescent="0.2">
      <c r="A21" s="176">
        <v>16</v>
      </c>
      <c r="B21" s="177" t="s">
        <v>447</v>
      </c>
      <c r="C21" s="491" t="s">
        <v>744</v>
      </c>
      <c r="D21" s="492" t="s">
        <v>736</v>
      </c>
      <c r="E21" s="493" t="s">
        <v>1042</v>
      </c>
      <c r="F21" s="491" t="s">
        <v>833</v>
      </c>
      <c r="G21" s="492" t="s">
        <v>740</v>
      </c>
      <c r="H21" s="493" t="s">
        <v>1726</v>
      </c>
      <c r="I21" s="491" t="s">
        <v>830</v>
      </c>
      <c r="J21" s="492" t="s">
        <v>740</v>
      </c>
      <c r="K21" s="493" t="s">
        <v>973</v>
      </c>
      <c r="L21" s="491" t="s">
        <v>736</v>
      </c>
      <c r="M21" s="492" t="s">
        <v>749</v>
      </c>
      <c r="N21" s="493" t="s">
        <v>1722</v>
      </c>
      <c r="O21" s="491" t="s">
        <v>749</v>
      </c>
      <c r="P21" s="492" t="s">
        <v>749</v>
      </c>
      <c r="Q21" s="494" t="s">
        <v>1722</v>
      </c>
      <c r="R21" s="491" t="s">
        <v>736</v>
      </c>
      <c r="S21" s="492" t="s">
        <v>749</v>
      </c>
      <c r="T21" s="493" t="s">
        <v>1722</v>
      </c>
      <c r="U21" s="492" t="s">
        <v>741</v>
      </c>
      <c r="V21" s="492" t="s">
        <v>741</v>
      </c>
      <c r="W21" s="493" t="s">
        <v>1723</v>
      </c>
      <c r="X21" s="492" t="s">
        <v>771</v>
      </c>
      <c r="Y21" s="492" t="s">
        <v>916</v>
      </c>
      <c r="Z21" s="493" t="s">
        <v>1735</v>
      </c>
    </row>
    <row r="22" spans="1:26" s="179" customFormat="1" ht="28.5" customHeight="1" x14ac:dyDescent="0.2">
      <c r="A22" s="171">
        <v>17</v>
      </c>
      <c r="B22" s="178" t="s">
        <v>417</v>
      </c>
      <c r="C22" s="495" t="s">
        <v>741</v>
      </c>
      <c r="D22" s="496" t="s">
        <v>741</v>
      </c>
      <c r="E22" s="485" t="s">
        <v>1723</v>
      </c>
      <c r="F22" s="495" t="s">
        <v>749</v>
      </c>
      <c r="G22" s="496" t="s">
        <v>749</v>
      </c>
      <c r="H22" s="485" t="s">
        <v>1722</v>
      </c>
      <c r="I22" s="495" t="s">
        <v>749</v>
      </c>
      <c r="J22" s="496" t="s">
        <v>749</v>
      </c>
      <c r="K22" s="485" t="s">
        <v>1722</v>
      </c>
      <c r="L22" s="495" t="s">
        <v>709</v>
      </c>
      <c r="M22" s="496" t="s">
        <v>759</v>
      </c>
      <c r="N22" s="485" t="s">
        <v>1740</v>
      </c>
      <c r="O22" s="495" t="s">
        <v>749</v>
      </c>
      <c r="P22" s="496" t="s">
        <v>749</v>
      </c>
      <c r="Q22" s="486" t="s">
        <v>1722</v>
      </c>
      <c r="R22" s="495" t="s">
        <v>749</v>
      </c>
      <c r="S22" s="496" t="s">
        <v>749</v>
      </c>
      <c r="T22" s="485" t="s">
        <v>1722</v>
      </c>
      <c r="U22" s="496" t="s">
        <v>749</v>
      </c>
      <c r="V22" s="496" t="s">
        <v>749</v>
      </c>
      <c r="W22" s="485" t="s">
        <v>1722</v>
      </c>
      <c r="X22" s="484" t="s">
        <v>805</v>
      </c>
      <c r="Y22" s="484" t="s">
        <v>792</v>
      </c>
      <c r="Z22" s="485" t="s">
        <v>1741</v>
      </c>
    </row>
    <row r="23" spans="1:26" ht="28.5" customHeight="1" x14ac:dyDescent="0.2">
      <c r="A23" s="171">
        <v>18</v>
      </c>
      <c r="B23" s="178" t="s">
        <v>418</v>
      </c>
      <c r="C23" s="483" t="s">
        <v>709</v>
      </c>
      <c r="D23" s="484" t="s">
        <v>741</v>
      </c>
      <c r="E23" s="497" t="s">
        <v>1725</v>
      </c>
      <c r="F23" s="483" t="s">
        <v>736</v>
      </c>
      <c r="G23" s="484" t="s">
        <v>736</v>
      </c>
      <c r="H23" s="485" t="s">
        <v>1723</v>
      </c>
      <c r="I23" s="483" t="s">
        <v>830</v>
      </c>
      <c r="J23" s="484" t="s">
        <v>736</v>
      </c>
      <c r="K23" s="485" t="s">
        <v>1725</v>
      </c>
      <c r="L23" s="483" t="s">
        <v>830</v>
      </c>
      <c r="M23" s="484" t="s">
        <v>736</v>
      </c>
      <c r="N23" s="485" t="s">
        <v>1725</v>
      </c>
      <c r="O23" s="483" t="s">
        <v>749</v>
      </c>
      <c r="P23" s="484" t="s">
        <v>749</v>
      </c>
      <c r="Q23" s="486" t="s">
        <v>1722</v>
      </c>
      <c r="R23" s="483" t="s">
        <v>736</v>
      </c>
      <c r="S23" s="484" t="s">
        <v>736</v>
      </c>
      <c r="T23" s="485" t="s">
        <v>1723</v>
      </c>
      <c r="U23" s="484" t="s">
        <v>749</v>
      </c>
      <c r="V23" s="484" t="s">
        <v>749</v>
      </c>
      <c r="W23" s="485" t="s">
        <v>1722</v>
      </c>
      <c r="X23" s="484" t="s">
        <v>713</v>
      </c>
      <c r="Y23" s="484" t="s">
        <v>737</v>
      </c>
      <c r="Z23" s="485" t="s">
        <v>1742</v>
      </c>
    </row>
    <row r="24" spans="1:26" ht="28.5" customHeight="1" x14ac:dyDescent="0.2">
      <c r="A24" s="174">
        <v>19</v>
      </c>
      <c r="B24" s="180" t="s">
        <v>419</v>
      </c>
      <c r="C24" s="489" t="s">
        <v>833</v>
      </c>
      <c r="D24" s="490" t="s">
        <v>740</v>
      </c>
      <c r="E24" s="485" t="s">
        <v>1726</v>
      </c>
      <c r="F24" s="489" t="s">
        <v>833</v>
      </c>
      <c r="G24" s="490" t="s">
        <v>833</v>
      </c>
      <c r="H24" s="485" t="s">
        <v>1723</v>
      </c>
      <c r="I24" s="489" t="s">
        <v>833</v>
      </c>
      <c r="J24" s="490" t="s">
        <v>833</v>
      </c>
      <c r="K24" s="485" t="s">
        <v>1723</v>
      </c>
      <c r="L24" s="489" t="s">
        <v>740</v>
      </c>
      <c r="M24" s="490" t="s">
        <v>749</v>
      </c>
      <c r="N24" s="485" t="s">
        <v>1722</v>
      </c>
      <c r="O24" s="489" t="s">
        <v>749</v>
      </c>
      <c r="P24" s="490" t="s">
        <v>749</v>
      </c>
      <c r="Q24" s="486" t="s">
        <v>1722</v>
      </c>
      <c r="R24" s="489" t="s">
        <v>740</v>
      </c>
      <c r="S24" s="490" t="s">
        <v>740</v>
      </c>
      <c r="T24" s="485" t="s">
        <v>1723</v>
      </c>
      <c r="U24" s="490" t="s">
        <v>740</v>
      </c>
      <c r="V24" s="490" t="s">
        <v>740</v>
      </c>
      <c r="W24" s="485" t="s">
        <v>1723</v>
      </c>
      <c r="X24" s="484" t="s">
        <v>776</v>
      </c>
      <c r="Y24" s="484" t="s">
        <v>759</v>
      </c>
      <c r="Z24" s="485" t="s">
        <v>1728</v>
      </c>
    </row>
    <row r="25" spans="1:26" ht="28.5" customHeight="1" x14ac:dyDescent="0.2">
      <c r="A25" s="171">
        <v>20</v>
      </c>
      <c r="B25" s="178" t="s">
        <v>420</v>
      </c>
      <c r="C25" s="483" t="s">
        <v>736</v>
      </c>
      <c r="D25" s="484" t="s">
        <v>833</v>
      </c>
      <c r="E25" s="485" t="s">
        <v>1724</v>
      </c>
      <c r="F25" s="483" t="s">
        <v>833</v>
      </c>
      <c r="G25" s="484" t="s">
        <v>740</v>
      </c>
      <c r="H25" s="485" t="s">
        <v>1726</v>
      </c>
      <c r="I25" s="483" t="s">
        <v>717</v>
      </c>
      <c r="J25" s="484" t="s">
        <v>717</v>
      </c>
      <c r="K25" s="485" t="s">
        <v>1723</v>
      </c>
      <c r="L25" s="483" t="s">
        <v>741</v>
      </c>
      <c r="M25" s="484" t="s">
        <v>809</v>
      </c>
      <c r="N25" s="485" t="s">
        <v>1727</v>
      </c>
      <c r="O25" s="483" t="s">
        <v>749</v>
      </c>
      <c r="P25" s="484" t="s">
        <v>749</v>
      </c>
      <c r="Q25" s="486" t="s">
        <v>1722</v>
      </c>
      <c r="R25" s="483" t="s">
        <v>741</v>
      </c>
      <c r="S25" s="484" t="s">
        <v>741</v>
      </c>
      <c r="T25" s="485" t="s">
        <v>1723</v>
      </c>
      <c r="U25" s="484" t="s">
        <v>709</v>
      </c>
      <c r="V25" s="484" t="s">
        <v>709</v>
      </c>
      <c r="W25" s="485" t="s">
        <v>1723</v>
      </c>
      <c r="X25" s="484" t="s">
        <v>1348</v>
      </c>
      <c r="Y25" s="484" t="s">
        <v>1235</v>
      </c>
      <c r="Z25" s="485" t="s">
        <v>1743</v>
      </c>
    </row>
    <row r="26" spans="1:26" s="151" customFormat="1" ht="28.5" customHeight="1" x14ac:dyDescent="0.2">
      <c r="A26" s="174">
        <v>21</v>
      </c>
      <c r="B26" s="180" t="s">
        <v>448</v>
      </c>
      <c r="C26" s="498"/>
      <c r="D26" s="499"/>
      <c r="E26" s="485"/>
      <c r="F26" s="498"/>
      <c r="G26" s="499"/>
      <c r="H26" s="485"/>
      <c r="I26" s="498"/>
      <c r="J26" s="499"/>
      <c r="K26" s="485"/>
      <c r="L26" s="498"/>
      <c r="M26" s="499"/>
      <c r="N26" s="485"/>
      <c r="O26" s="498"/>
      <c r="P26" s="499"/>
      <c r="Q26" s="486"/>
      <c r="R26" s="498"/>
      <c r="S26" s="499"/>
      <c r="T26" s="485"/>
      <c r="U26" s="499"/>
      <c r="V26" s="499"/>
      <c r="W26" s="485"/>
      <c r="X26" s="484"/>
      <c r="Y26" s="484"/>
      <c r="Z26" s="485"/>
    </row>
    <row r="27" spans="1:26" ht="28.5" customHeight="1" x14ac:dyDescent="0.2">
      <c r="A27" s="171">
        <v>22</v>
      </c>
      <c r="B27" s="178" t="s">
        <v>470</v>
      </c>
      <c r="C27" s="483" t="s">
        <v>809</v>
      </c>
      <c r="D27" s="484" t="s">
        <v>736</v>
      </c>
      <c r="E27" s="485" t="s">
        <v>1011</v>
      </c>
      <c r="F27" s="483" t="s">
        <v>749</v>
      </c>
      <c r="G27" s="484" t="s">
        <v>749</v>
      </c>
      <c r="H27" s="485" t="s">
        <v>1722</v>
      </c>
      <c r="I27" s="483" t="s">
        <v>749</v>
      </c>
      <c r="J27" s="484" t="s">
        <v>749</v>
      </c>
      <c r="K27" s="485" t="s">
        <v>1722</v>
      </c>
      <c r="L27" s="483" t="s">
        <v>740</v>
      </c>
      <c r="M27" s="484" t="s">
        <v>740</v>
      </c>
      <c r="N27" s="485" t="s">
        <v>1723</v>
      </c>
      <c r="O27" s="483" t="s">
        <v>749</v>
      </c>
      <c r="P27" s="484" t="s">
        <v>749</v>
      </c>
      <c r="Q27" s="486" t="s">
        <v>1722</v>
      </c>
      <c r="R27" s="483" t="s">
        <v>740</v>
      </c>
      <c r="S27" s="484" t="s">
        <v>740</v>
      </c>
      <c r="T27" s="485" t="s">
        <v>1723</v>
      </c>
      <c r="U27" s="484" t="s">
        <v>749</v>
      </c>
      <c r="V27" s="484" t="s">
        <v>749</v>
      </c>
      <c r="W27" s="485" t="s">
        <v>1722</v>
      </c>
      <c r="X27" s="484" t="s">
        <v>759</v>
      </c>
      <c r="Y27" s="484" t="s">
        <v>809</v>
      </c>
      <c r="Z27" s="485" t="s">
        <v>1744</v>
      </c>
    </row>
    <row r="28" spans="1:26" ht="28.5" customHeight="1" x14ac:dyDescent="0.2">
      <c r="A28" s="174">
        <v>23</v>
      </c>
      <c r="B28" s="180" t="s">
        <v>450</v>
      </c>
      <c r="C28" s="489" t="s">
        <v>833</v>
      </c>
      <c r="D28" s="490" t="s">
        <v>749</v>
      </c>
      <c r="E28" s="485" t="s">
        <v>1722</v>
      </c>
      <c r="F28" s="489" t="s">
        <v>749</v>
      </c>
      <c r="G28" s="490" t="s">
        <v>749</v>
      </c>
      <c r="H28" s="485" t="s">
        <v>1722</v>
      </c>
      <c r="I28" s="489" t="s">
        <v>736</v>
      </c>
      <c r="J28" s="490" t="s">
        <v>833</v>
      </c>
      <c r="K28" s="485" t="s">
        <v>1724</v>
      </c>
      <c r="L28" s="489" t="s">
        <v>830</v>
      </c>
      <c r="M28" s="490" t="s">
        <v>736</v>
      </c>
      <c r="N28" s="485" t="s">
        <v>1725</v>
      </c>
      <c r="O28" s="489" t="s">
        <v>833</v>
      </c>
      <c r="P28" s="490" t="s">
        <v>833</v>
      </c>
      <c r="Q28" s="486" t="s">
        <v>1723</v>
      </c>
      <c r="R28" s="489" t="s">
        <v>809</v>
      </c>
      <c r="S28" s="490" t="s">
        <v>736</v>
      </c>
      <c r="T28" s="485" t="s">
        <v>1011</v>
      </c>
      <c r="U28" s="490" t="s">
        <v>749</v>
      </c>
      <c r="V28" s="490" t="s">
        <v>749</v>
      </c>
      <c r="W28" s="485" t="s">
        <v>1722</v>
      </c>
      <c r="X28" s="484" t="s">
        <v>855</v>
      </c>
      <c r="Y28" s="484" t="s">
        <v>717</v>
      </c>
      <c r="Z28" s="485" t="s">
        <v>1732</v>
      </c>
    </row>
    <row r="29" spans="1:26" ht="28.5" customHeight="1" x14ac:dyDescent="0.2">
      <c r="A29" s="171">
        <v>24</v>
      </c>
      <c r="B29" s="178" t="s">
        <v>451</v>
      </c>
      <c r="C29" s="483" t="s">
        <v>740</v>
      </c>
      <c r="D29" s="484" t="s">
        <v>749</v>
      </c>
      <c r="E29" s="485" t="s">
        <v>1722</v>
      </c>
      <c r="F29" s="483" t="s">
        <v>749</v>
      </c>
      <c r="G29" s="484" t="s">
        <v>749</v>
      </c>
      <c r="H29" s="485" t="s">
        <v>1722</v>
      </c>
      <c r="I29" s="483" t="s">
        <v>749</v>
      </c>
      <c r="J29" s="484" t="s">
        <v>749</v>
      </c>
      <c r="K29" s="485" t="s">
        <v>1722</v>
      </c>
      <c r="L29" s="483" t="s">
        <v>749</v>
      </c>
      <c r="M29" s="484" t="s">
        <v>749</v>
      </c>
      <c r="N29" s="485" t="s">
        <v>1722</v>
      </c>
      <c r="O29" s="483" t="s">
        <v>749</v>
      </c>
      <c r="P29" s="484" t="s">
        <v>749</v>
      </c>
      <c r="Q29" s="486" t="s">
        <v>1722</v>
      </c>
      <c r="R29" s="483" t="s">
        <v>749</v>
      </c>
      <c r="S29" s="484" t="s">
        <v>749</v>
      </c>
      <c r="T29" s="485" t="s">
        <v>1722</v>
      </c>
      <c r="U29" s="484" t="s">
        <v>749</v>
      </c>
      <c r="V29" s="484" t="s">
        <v>749</v>
      </c>
      <c r="W29" s="485" t="s">
        <v>1722</v>
      </c>
      <c r="X29" s="484" t="s">
        <v>740</v>
      </c>
      <c r="Y29" s="484" t="s">
        <v>749</v>
      </c>
      <c r="Z29" s="485" t="s">
        <v>1722</v>
      </c>
    </row>
    <row r="30" spans="1:26" s="179" customFormat="1" ht="34.5" customHeight="1" x14ac:dyDescent="0.2">
      <c r="A30" s="171">
        <v>25</v>
      </c>
      <c r="B30" s="178" t="s">
        <v>452</v>
      </c>
      <c r="C30" s="496" t="s">
        <v>833</v>
      </c>
      <c r="D30" s="496" t="s">
        <v>740</v>
      </c>
      <c r="E30" s="500" t="s">
        <v>1726</v>
      </c>
      <c r="F30" s="495" t="s">
        <v>749</v>
      </c>
      <c r="G30" s="496" t="s">
        <v>749</v>
      </c>
      <c r="H30" s="500" t="s">
        <v>1722</v>
      </c>
      <c r="I30" s="495" t="s">
        <v>833</v>
      </c>
      <c r="J30" s="496" t="s">
        <v>749</v>
      </c>
      <c r="K30" s="500" t="s">
        <v>1722</v>
      </c>
      <c r="L30" s="495" t="s">
        <v>740</v>
      </c>
      <c r="M30" s="496" t="s">
        <v>749</v>
      </c>
      <c r="N30" s="500" t="s">
        <v>1722</v>
      </c>
      <c r="O30" s="495" t="s">
        <v>749</v>
      </c>
      <c r="P30" s="496" t="s">
        <v>749</v>
      </c>
      <c r="Q30" s="501" t="s">
        <v>1722</v>
      </c>
      <c r="R30" s="495" t="s">
        <v>740</v>
      </c>
      <c r="S30" s="496" t="s">
        <v>749</v>
      </c>
      <c r="T30" s="500" t="s">
        <v>1722</v>
      </c>
      <c r="U30" s="496" t="s">
        <v>749</v>
      </c>
      <c r="V30" s="496" t="s">
        <v>749</v>
      </c>
      <c r="W30" s="500" t="s">
        <v>1722</v>
      </c>
      <c r="X30" s="496" t="s">
        <v>741</v>
      </c>
      <c r="Y30" s="496" t="s">
        <v>740</v>
      </c>
      <c r="Z30" s="500" t="s">
        <v>1745</v>
      </c>
    </row>
    <row r="31" spans="1:26" ht="39" customHeight="1" thickBot="1" x14ac:dyDescent="0.25">
      <c r="A31" s="181">
        <v>25</v>
      </c>
      <c r="B31" s="182" t="s">
        <v>453</v>
      </c>
      <c r="C31" s="490"/>
      <c r="D31" s="490"/>
      <c r="E31" s="493"/>
      <c r="F31" s="489"/>
      <c r="G31" s="490"/>
      <c r="H31" s="493"/>
      <c r="I31" s="489"/>
      <c r="J31" s="490"/>
      <c r="K31" s="493"/>
      <c r="L31" s="489"/>
      <c r="M31" s="490"/>
      <c r="N31" s="493"/>
      <c r="O31" s="490"/>
      <c r="P31" s="490"/>
      <c r="Q31" s="494"/>
      <c r="R31" s="489"/>
      <c r="S31" s="490"/>
      <c r="T31" s="493"/>
      <c r="U31" s="490"/>
      <c r="V31" s="490"/>
      <c r="W31" s="493"/>
      <c r="X31" s="490"/>
      <c r="Y31" s="490"/>
      <c r="Z31" s="493"/>
    </row>
    <row r="32" spans="1:26" ht="28.5" customHeight="1" thickTop="1" x14ac:dyDescent="0.2">
      <c r="A32" s="720" t="s">
        <v>29</v>
      </c>
      <c r="B32" s="721"/>
      <c r="C32" s="183" t="s">
        <v>1746</v>
      </c>
      <c r="D32" s="183" t="s">
        <v>1130</v>
      </c>
      <c r="E32" s="184" t="s">
        <v>1747</v>
      </c>
      <c r="F32" s="185" t="s">
        <v>760</v>
      </c>
      <c r="G32" s="183" t="s">
        <v>752</v>
      </c>
      <c r="H32" s="184" t="s">
        <v>1727</v>
      </c>
      <c r="I32" s="185" t="s">
        <v>955</v>
      </c>
      <c r="J32" s="183" t="s">
        <v>764</v>
      </c>
      <c r="K32" s="184" t="s">
        <v>1748</v>
      </c>
      <c r="L32" s="185" t="s">
        <v>883</v>
      </c>
      <c r="M32" s="183" t="s">
        <v>764</v>
      </c>
      <c r="N32" s="184" t="s">
        <v>1749</v>
      </c>
      <c r="O32" s="185" t="s">
        <v>727</v>
      </c>
      <c r="P32" s="183" t="s">
        <v>727</v>
      </c>
      <c r="Q32" s="186" t="s">
        <v>1723</v>
      </c>
      <c r="R32" s="185" t="s">
        <v>1750</v>
      </c>
      <c r="S32" s="183" t="s">
        <v>771</v>
      </c>
      <c r="T32" s="184" t="s">
        <v>1751</v>
      </c>
      <c r="U32" s="183" t="s">
        <v>1293</v>
      </c>
      <c r="V32" s="183" t="s">
        <v>955</v>
      </c>
      <c r="W32" s="184" t="s">
        <v>1751</v>
      </c>
      <c r="X32" s="185" t="s">
        <v>1752</v>
      </c>
      <c r="Y32" s="183" t="s">
        <v>1753</v>
      </c>
      <c r="Z32" s="184" t="s">
        <v>1754</v>
      </c>
    </row>
    <row r="33" spans="1:26" ht="11.25" customHeight="1" x14ac:dyDescent="0.2">
      <c r="A33" s="722"/>
      <c r="B33" s="722"/>
      <c r="C33" s="722"/>
      <c r="D33" s="722"/>
      <c r="E33" s="722"/>
      <c r="F33" s="722"/>
      <c r="G33" s="722"/>
      <c r="H33" s="722"/>
      <c r="I33" s="722"/>
      <c r="J33" s="722"/>
      <c r="K33" s="722"/>
      <c r="L33" s="722"/>
      <c r="M33" s="722"/>
      <c r="N33" s="722"/>
      <c r="O33" s="722"/>
      <c r="P33" s="722"/>
      <c r="Q33" s="722"/>
      <c r="R33" s="722"/>
      <c r="S33" s="722"/>
      <c r="T33" s="722"/>
      <c r="U33" s="722"/>
      <c r="V33" s="722"/>
      <c r="W33" s="722"/>
      <c r="X33" s="722"/>
      <c r="Y33" s="722"/>
      <c r="Z33" s="722"/>
    </row>
    <row r="34" spans="1:26" ht="10.5" customHeight="1" x14ac:dyDescent="0.2">
      <c r="A34" s="723" t="s">
        <v>471</v>
      </c>
      <c r="B34" s="723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723"/>
    </row>
    <row r="35" spans="1:26" s="187" customFormat="1" ht="10.5" customHeight="1" x14ac:dyDescent="0.25">
      <c r="A35" s="130" t="s">
        <v>30</v>
      </c>
      <c r="B35" s="130"/>
    </row>
    <row r="36" spans="1:26" s="187" customFormat="1" ht="14.25" x14ac:dyDescent="0.25">
      <c r="A36" s="130" t="s">
        <v>31</v>
      </c>
      <c r="B36" s="130"/>
    </row>
    <row r="37" spans="1:26" ht="30" customHeight="1" x14ac:dyDescent="0.2"/>
    <row r="38" spans="1:26" ht="30" customHeight="1" x14ac:dyDescent="0.2"/>
  </sheetData>
  <mergeCells count="15">
    <mergeCell ref="A32:B32"/>
    <mergeCell ref="A33:Z33"/>
    <mergeCell ref="A34:Z34"/>
    <mergeCell ref="A1:Z1"/>
    <mergeCell ref="Y2:Z2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</mergeCells>
  <pageMargins left="0.25" right="0.25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8" zoomScaleNormal="100" workbookViewId="0">
      <selection sqref="A1:K1"/>
    </sheetView>
  </sheetViews>
  <sheetFormatPr defaultRowHeight="12.75" x14ac:dyDescent="0.2"/>
  <cols>
    <col min="1" max="1" width="5.7109375" style="138" customWidth="1"/>
    <col min="2" max="2" width="35.140625" style="147" customWidth="1"/>
    <col min="3" max="3" width="10.7109375" style="138" customWidth="1"/>
    <col min="4" max="4" width="11.140625" style="138" customWidth="1"/>
    <col min="5" max="6" width="13.5703125" style="138" customWidth="1"/>
    <col min="7" max="7" width="13.140625" style="138" customWidth="1"/>
    <col min="8" max="8" width="11.7109375" style="138" customWidth="1"/>
    <col min="9" max="9" width="11" style="138" customWidth="1"/>
    <col min="10" max="11" width="4" style="138" bestFit="1" customWidth="1"/>
    <col min="12" max="255" width="9.140625" style="138"/>
    <col min="256" max="256" width="2.7109375" style="138" customWidth="1"/>
    <col min="257" max="257" width="22.140625" style="138" customWidth="1"/>
    <col min="258" max="258" width="8.5703125" style="138" customWidth="1"/>
    <col min="259" max="259" width="8.85546875" style="138" customWidth="1"/>
    <col min="260" max="260" width="11.140625" style="138" customWidth="1"/>
    <col min="261" max="261" width="10.7109375" style="138" customWidth="1"/>
    <col min="262" max="262" width="9.85546875" style="138" customWidth="1"/>
    <col min="263" max="263" width="10" style="138" customWidth="1"/>
    <col min="264" max="264" width="9.42578125" style="138" customWidth="1"/>
    <col min="265" max="266" width="4" style="138" bestFit="1" customWidth="1"/>
    <col min="267" max="511" width="9.140625" style="138"/>
    <col min="512" max="512" width="2.7109375" style="138" customWidth="1"/>
    <col min="513" max="513" width="22.140625" style="138" customWidth="1"/>
    <col min="514" max="514" width="8.5703125" style="138" customWidth="1"/>
    <col min="515" max="515" width="8.85546875" style="138" customWidth="1"/>
    <col min="516" max="516" width="11.140625" style="138" customWidth="1"/>
    <col min="517" max="517" width="10.7109375" style="138" customWidth="1"/>
    <col min="518" max="518" width="9.85546875" style="138" customWidth="1"/>
    <col min="519" max="519" width="10" style="138" customWidth="1"/>
    <col min="520" max="520" width="9.42578125" style="138" customWidth="1"/>
    <col min="521" max="522" width="4" style="138" bestFit="1" customWidth="1"/>
    <col min="523" max="767" width="9.140625" style="138"/>
    <col min="768" max="768" width="2.7109375" style="138" customWidth="1"/>
    <col min="769" max="769" width="22.140625" style="138" customWidth="1"/>
    <col min="770" max="770" width="8.5703125" style="138" customWidth="1"/>
    <col min="771" max="771" width="8.85546875" style="138" customWidth="1"/>
    <col min="772" max="772" width="11.140625" style="138" customWidth="1"/>
    <col min="773" max="773" width="10.7109375" style="138" customWidth="1"/>
    <col min="774" max="774" width="9.85546875" style="138" customWidth="1"/>
    <col min="775" max="775" width="10" style="138" customWidth="1"/>
    <col min="776" max="776" width="9.42578125" style="138" customWidth="1"/>
    <col min="777" max="778" width="4" style="138" bestFit="1" customWidth="1"/>
    <col min="779" max="1023" width="9.140625" style="138"/>
    <col min="1024" max="1024" width="2.7109375" style="138" customWidth="1"/>
    <col min="1025" max="1025" width="22.140625" style="138" customWidth="1"/>
    <col min="1026" max="1026" width="8.5703125" style="138" customWidth="1"/>
    <col min="1027" max="1027" width="8.85546875" style="138" customWidth="1"/>
    <col min="1028" max="1028" width="11.140625" style="138" customWidth="1"/>
    <col min="1029" max="1029" width="10.7109375" style="138" customWidth="1"/>
    <col min="1030" max="1030" width="9.85546875" style="138" customWidth="1"/>
    <col min="1031" max="1031" width="10" style="138" customWidth="1"/>
    <col min="1032" max="1032" width="9.42578125" style="138" customWidth="1"/>
    <col min="1033" max="1034" width="4" style="138" bestFit="1" customWidth="1"/>
    <col min="1035" max="1279" width="9.140625" style="138"/>
    <col min="1280" max="1280" width="2.7109375" style="138" customWidth="1"/>
    <col min="1281" max="1281" width="22.140625" style="138" customWidth="1"/>
    <col min="1282" max="1282" width="8.5703125" style="138" customWidth="1"/>
    <col min="1283" max="1283" width="8.85546875" style="138" customWidth="1"/>
    <col min="1284" max="1284" width="11.140625" style="138" customWidth="1"/>
    <col min="1285" max="1285" width="10.7109375" style="138" customWidth="1"/>
    <col min="1286" max="1286" width="9.85546875" style="138" customWidth="1"/>
    <col min="1287" max="1287" width="10" style="138" customWidth="1"/>
    <col min="1288" max="1288" width="9.42578125" style="138" customWidth="1"/>
    <col min="1289" max="1290" width="4" style="138" bestFit="1" customWidth="1"/>
    <col min="1291" max="1535" width="9.140625" style="138"/>
    <col min="1536" max="1536" width="2.7109375" style="138" customWidth="1"/>
    <col min="1537" max="1537" width="22.140625" style="138" customWidth="1"/>
    <col min="1538" max="1538" width="8.5703125" style="138" customWidth="1"/>
    <col min="1539" max="1539" width="8.85546875" style="138" customWidth="1"/>
    <col min="1540" max="1540" width="11.140625" style="138" customWidth="1"/>
    <col min="1541" max="1541" width="10.7109375" style="138" customWidth="1"/>
    <col min="1542" max="1542" width="9.85546875" style="138" customWidth="1"/>
    <col min="1543" max="1543" width="10" style="138" customWidth="1"/>
    <col min="1544" max="1544" width="9.42578125" style="138" customWidth="1"/>
    <col min="1545" max="1546" width="4" style="138" bestFit="1" customWidth="1"/>
    <col min="1547" max="1791" width="9.140625" style="138"/>
    <col min="1792" max="1792" width="2.7109375" style="138" customWidth="1"/>
    <col min="1793" max="1793" width="22.140625" style="138" customWidth="1"/>
    <col min="1794" max="1794" width="8.5703125" style="138" customWidth="1"/>
    <col min="1795" max="1795" width="8.85546875" style="138" customWidth="1"/>
    <col min="1796" max="1796" width="11.140625" style="138" customWidth="1"/>
    <col min="1797" max="1797" width="10.7109375" style="138" customWidth="1"/>
    <col min="1798" max="1798" width="9.85546875" style="138" customWidth="1"/>
    <col min="1799" max="1799" width="10" style="138" customWidth="1"/>
    <col min="1800" max="1800" width="9.42578125" style="138" customWidth="1"/>
    <col min="1801" max="1802" width="4" style="138" bestFit="1" customWidth="1"/>
    <col min="1803" max="2047" width="9.140625" style="138"/>
    <col min="2048" max="2048" width="2.7109375" style="138" customWidth="1"/>
    <col min="2049" max="2049" width="22.140625" style="138" customWidth="1"/>
    <col min="2050" max="2050" width="8.5703125" style="138" customWidth="1"/>
    <col min="2051" max="2051" width="8.85546875" style="138" customWidth="1"/>
    <col min="2052" max="2052" width="11.140625" style="138" customWidth="1"/>
    <col min="2053" max="2053" width="10.7109375" style="138" customWidth="1"/>
    <col min="2054" max="2054" width="9.85546875" style="138" customWidth="1"/>
    <col min="2055" max="2055" width="10" style="138" customWidth="1"/>
    <col min="2056" max="2056" width="9.42578125" style="138" customWidth="1"/>
    <col min="2057" max="2058" width="4" style="138" bestFit="1" customWidth="1"/>
    <col min="2059" max="2303" width="9.140625" style="138"/>
    <col min="2304" max="2304" width="2.7109375" style="138" customWidth="1"/>
    <col min="2305" max="2305" width="22.140625" style="138" customWidth="1"/>
    <col min="2306" max="2306" width="8.5703125" style="138" customWidth="1"/>
    <col min="2307" max="2307" width="8.85546875" style="138" customWidth="1"/>
    <col min="2308" max="2308" width="11.140625" style="138" customWidth="1"/>
    <col min="2309" max="2309" width="10.7109375" style="138" customWidth="1"/>
    <col min="2310" max="2310" width="9.85546875" style="138" customWidth="1"/>
    <col min="2311" max="2311" width="10" style="138" customWidth="1"/>
    <col min="2312" max="2312" width="9.42578125" style="138" customWidth="1"/>
    <col min="2313" max="2314" width="4" style="138" bestFit="1" customWidth="1"/>
    <col min="2315" max="2559" width="9.140625" style="138"/>
    <col min="2560" max="2560" width="2.7109375" style="138" customWidth="1"/>
    <col min="2561" max="2561" width="22.140625" style="138" customWidth="1"/>
    <col min="2562" max="2562" width="8.5703125" style="138" customWidth="1"/>
    <col min="2563" max="2563" width="8.85546875" style="138" customWidth="1"/>
    <col min="2564" max="2564" width="11.140625" style="138" customWidth="1"/>
    <col min="2565" max="2565" width="10.7109375" style="138" customWidth="1"/>
    <col min="2566" max="2566" width="9.85546875" style="138" customWidth="1"/>
    <col min="2567" max="2567" width="10" style="138" customWidth="1"/>
    <col min="2568" max="2568" width="9.42578125" style="138" customWidth="1"/>
    <col min="2569" max="2570" width="4" style="138" bestFit="1" customWidth="1"/>
    <col min="2571" max="2815" width="9.140625" style="138"/>
    <col min="2816" max="2816" width="2.7109375" style="138" customWidth="1"/>
    <col min="2817" max="2817" width="22.140625" style="138" customWidth="1"/>
    <col min="2818" max="2818" width="8.5703125" style="138" customWidth="1"/>
    <col min="2819" max="2819" width="8.85546875" style="138" customWidth="1"/>
    <col min="2820" max="2820" width="11.140625" style="138" customWidth="1"/>
    <col min="2821" max="2821" width="10.7109375" style="138" customWidth="1"/>
    <col min="2822" max="2822" width="9.85546875" style="138" customWidth="1"/>
    <col min="2823" max="2823" width="10" style="138" customWidth="1"/>
    <col min="2824" max="2824" width="9.42578125" style="138" customWidth="1"/>
    <col min="2825" max="2826" width="4" style="138" bestFit="1" customWidth="1"/>
    <col min="2827" max="3071" width="9.140625" style="138"/>
    <col min="3072" max="3072" width="2.7109375" style="138" customWidth="1"/>
    <col min="3073" max="3073" width="22.140625" style="138" customWidth="1"/>
    <col min="3074" max="3074" width="8.5703125" style="138" customWidth="1"/>
    <col min="3075" max="3075" width="8.85546875" style="138" customWidth="1"/>
    <col min="3076" max="3076" width="11.140625" style="138" customWidth="1"/>
    <col min="3077" max="3077" width="10.7109375" style="138" customWidth="1"/>
    <col min="3078" max="3078" width="9.85546875" style="138" customWidth="1"/>
    <col min="3079" max="3079" width="10" style="138" customWidth="1"/>
    <col min="3080" max="3080" width="9.42578125" style="138" customWidth="1"/>
    <col min="3081" max="3082" width="4" style="138" bestFit="1" customWidth="1"/>
    <col min="3083" max="3327" width="9.140625" style="138"/>
    <col min="3328" max="3328" width="2.7109375" style="138" customWidth="1"/>
    <col min="3329" max="3329" width="22.140625" style="138" customWidth="1"/>
    <col min="3330" max="3330" width="8.5703125" style="138" customWidth="1"/>
    <col min="3331" max="3331" width="8.85546875" style="138" customWidth="1"/>
    <col min="3332" max="3332" width="11.140625" style="138" customWidth="1"/>
    <col min="3333" max="3333" width="10.7109375" style="138" customWidth="1"/>
    <col min="3334" max="3334" width="9.85546875" style="138" customWidth="1"/>
    <col min="3335" max="3335" width="10" style="138" customWidth="1"/>
    <col min="3336" max="3336" width="9.42578125" style="138" customWidth="1"/>
    <col min="3337" max="3338" width="4" style="138" bestFit="1" customWidth="1"/>
    <col min="3339" max="3583" width="9.140625" style="138"/>
    <col min="3584" max="3584" width="2.7109375" style="138" customWidth="1"/>
    <col min="3585" max="3585" width="22.140625" style="138" customWidth="1"/>
    <col min="3586" max="3586" width="8.5703125" style="138" customWidth="1"/>
    <col min="3587" max="3587" width="8.85546875" style="138" customWidth="1"/>
    <col min="3588" max="3588" width="11.140625" style="138" customWidth="1"/>
    <col min="3589" max="3589" width="10.7109375" style="138" customWidth="1"/>
    <col min="3590" max="3590" width="9.85546875" style="138" customWidth="1"/>
    <col min="3591" max="3591" width="10" style="138" customWidth="1"/>
    <col min="3592" max="3592" width="9.42578125" style="138" customWidth="1"/>
    <col min="3593" max="3594" width="4" style="138" bestFit="1" customWidth="1"/>
    <col min="3595" max="3839" width="9.140625" style="138"/>
    <col min="3840" max="3840" width="2.7109375" style="138" customWidth="1"/>
    <col min="3841" max="3841" width="22.140625" style="138" customWidth="1"/>
    <col min="3842" max="3842" width="8.5703125" style="138" customWidth="1"/>
    <col min="3843" max="3843" width="8.85546875" style="138" customWidth="1"/>
    <col min="3844" max="3844" width="11.140625" style="138" customWidth="1"/>
    <col min="3845" max="3845" width="10.7109375" style="138" customWidth="1"/>
    <col min="3846" max="3846" width="9.85546875" style="138" customWidth="1"/>
    <col min="3847" max="3847" width="10" style="138" customWidth="1"/>
    <col min="3848" max="3848" width="9.42578125" style="138" customWidth="1"/>
    <col min="3849" max="3850" width="4" style="138" bestFit="1" customWidth="1"/>
    <col min="3851" max="4095" width="9.140625" style="138"/>
    <col min="4096" max="4096" width="2.7109375" style="138" customWidth="1"/>
    <col min="4097" max="4097" width="22.140625" style="138" customWidth="1"/>
    <col min="4098" max="4098" width="8.5703125" style="138" customWidth="1"/>
    <col min="4099" max="4099" width="8.85546875" style="138" customWidth="1"/>
    <col min="4100" max="4100" width="11.140625" style="138" customWidth="1"/>
    <col min="4101" max="4101" width="10.7109375" style="138" customWidth="1"/>
    <col min="4102" max="4102" width="9.85546875" style="138" customWidth="1"/>
    <col min="4103" max="4103" width="10" style="138" customWidth="1"/>
    <col min="4104" max="4104" width="9.42578125" style="138" customWidth="1"/>
    <col min="4105" max="4106" width="4" style="138" bestFit="1" customWidth="1"/>
    <col min="4107" max="4351" width="9.140625" style="138"/>
    <col min="4352" max="4352" width="2.7109375" style="138" customWidth="1"/>
    <col min="4353" max="4353" width="22.140625" style="138" customWidth="1"/>
    <col min="4354" max="4354" width="8.5703125" style="138" customWidth="1"/>
    <col min="4355" max="4355" width="8.85546875" style="138" customWidth="1"/>
    <col min="4356" max="4356" width="11.140625" style="138" customWidth="1"/>
    <col min="4357" max="4357" width="10.7109375" style="138" customWidth="1"/>
    <col min="4358" max="4358" width="9.85546875" style="138" customWidth="1"/>
    <col min="4359" max="4359" width="10" style="138" customWidth="1"/>
    <col min="4360" max="4360" width="9.42578125" style="138" customWidth="1"/>
    <col min="4361" max="4362" width="4" style="138" bestFit="1" customWidth="1"/>
    <col min="4363" max="4607" width="9.140625" style="138"/>
    <col min="4608" max="4608" width="2.7109375" style="138" customWidth="1"/>
    <col min="4609" max="4609" width="22.140625" style="138" customWidth="1"/>
    <col min="4610" max="4610" width="8.5703125" style="138" customWidth="1"/>
    <col min="4611" max="4611" width="8.85546875" style="138" customWidth="1"/>
    <col min="4612" max="4612" width="11.140625" style="138" customWidth="1"/>
    <col min="4613" max="4613" width="10.7109375" style="138" customWidth="1"/>
    <col min="4614" max="4614" width="9.85546875" style="138" customWidth="1"/>
    <col min="4615" max="4615" width="10" style="138" customWidth="1"/>
    <col min="4616" max="4616" width="9.42578125" style="138" customWidth="1"/>
    <col min="4617" max="4618" width="4" style="138" bestFit="1" customWidth="1"/>
    <col min="4619" max="4863" width="9.140625" style="138"/>
    <col min="4864" max="4864" width="2.7109375" style="138" customWidth="1"/>
    <col min="4865" max="4865" width="22.140625" style="138" customWidth="1"/>
    <col min="4866" max="4866" width="8.5703125" style="138" customWidth="1"/>
    <col min="4867" max="4867" width="8.85546875" style="138" customWidth="1"/>
    <col min="4868" max="4868" width="11.140625" style="138" customWidth="1"/>
    <col min="4869" max="4869" width="10.7109375" style="138" customWidth="1"/>
    <col min="4870" max="4870" width="9.85546875" style="138" customWidth="1"/>
    <col min="4871" max="4871" width="10" style="138" customWidth="1"/>
    <col min="4872" max="4872" width="9.42578125" style="138" customWidth="1"/>
    <col min="4873" max="4874" width="4" style="138" bestFit="1" customWidth="1"/>
    <col min="4875" max="5119" width="9.140625" style="138"/>
    <col min="5120" max="5120" width="2.7109375" style="138" customWidth="1"/>
    <col min="5121" max="5121" width="22.140625" style="138" customWidth="1"/>
    <col min="5122" max="5122" width="8.5703125" style="138" customWidth="1"/>
    <col min="5123" max="5123" width="8.85546875" style="138" customWidth="1"/>
    <col min="5124" max="5124" width="11.140625" style="138" customWidth="1"/>
    <col min="5125" max="5125" width="10.7109375" style="138" customWidth="1"/>
    <col min="5126" max="5126" width="9.85546875" style="138" customWidth="1"/>
    <col min="5127" max="5127" width="10" style="138" customWidth="1"/>
    <col min="5128" max="5128" width="9.42578125" style="138" customWidth="1"/>
    <col min="5129" max="5130" width="4" style="138" bestFit="1" customWidth="1"/>
    <col min="5131" max="5375" width="9.140625" style="138"/>
    <col min="5376" max="5376" width="2.7109375" style="138" customWidth="1"/>
    <col min="5377" max="5377" width="22.140625" style="138" customWidth="1"/>
    <col min="5378" max="5378" width="8.5703125" style="138" customWidth="1"/>
    <col min="5379" max="5379" width="8.85546875" style="138" customWidth="1"/>
    <col min="5380" max="5380" width="11.140625" style="138" customWidth="1"/>
    <col min="5381" max="5381" width="10.7109375" style="138" customWidth="1"/>
    <col min="5382" max="5382" width="9.85546875" style="138" customWidth="1"/>
    <col min="5383" max="5383" width="10" style="138" customWidth="1"/>
    <col min="5384" max="5384" width="9.42578125" style="138" customWidth="1"/>
    <col min="5385" max="5386" width="4" style="138" bestFit="1" customWidth="1"/>
    <col min="5387" max="5631" width="9.140625" style="138"/>
    <col min="5632" max="5632" width="2.7109375" style="138" customWidth="1"/>
    <col min="5633" max="5633" width="22.140625" style="138" customWidth="1"/>
    <col min="5634" max="5634" width="8.5703125" style="138" customWidth="1"/>
    <col min="5635" max="5635" width="8.85546875" style="138" customWidth="1"/>
    <col min="5636" max="5636" width="11.140625" style="138" customWidth="1"/>
    <col min="5637" max="5637" width="10.7109375" style="138" customWidth="1"/>
    <col min="5638" max="5638" width="9.85546875" style="138" customWidth="1"/>
    <col min="5639" max="5639" width="10" style="138" customWidth="1"/>
    <col min="5640" max="5640" width="9.42578125" style="138" customWidth="1"/>
    <col min="5641" max="5642" width="4" style="138" bestFit="1" customWidth="1"/>
    <col min="5643" max="5887" width="9.140625" style="138"/>
    <col min="5888" max="5888" width="2.7109375" style="138" customWidth="1"/>
    <col min="5889" max="5889" width="22.140625" style="138" customWidth="1"/>
    <col min="5890" max="5890" width="8.5703125" style="138" customWidth="1"/>
    <col min="5891" max="5891" width="8.85546875" style="138" customWidth="1"/>
    <col min="5892" max="5892" width="11.140625" style="138" customWidth="1"/>
    <col min="5893" max="5893" width="10.7109375" style="138" customWidth="1"/>
    <col min="5894" max="5894" width="9.85546875" style="138" customWidth="1"/>
    <col min="5895" max="5895" width="10" style="138" customWidth="1"/>
    <col min="5896" max="5896" width="9.42578125" style="138" customWidth="1"/>
    <col min="5897" max="5898" width="4" style="138" bestFit="1" customWidth="1"/>
    <col min="5899" max="6143" width="9.140625" style="138"/>
    <col min="6144" max="6144" width="2.7109375" style="138" customWidth="1"/>
    <col min="6145" max="6145" width="22.140625" style="138" customWidth="1"/>
    <col min="6146" max="6146" width="8.5703125" style="138" customWidth="1"/>
    <col min="6147" max="6147" width="8.85546875" style="138" customWidth="1"/>
    <col min="6148" max="6148" width="11.140625" style="138" customWidth="1"/>
    <col min="6149" max="6149" width="10.7109375" style="138" customWidth="1"/>
    <col min="6150" max="6150" width="9.85546875" style="138" customWidth="1"/>
    <col min="6151" max="6151" width="10" style="138" customWidth="1"/>
    <col min="6152" max="6152" width="9.42578125" style="138" customWidth="1"/>
    <col min="6153" max="6154" width="4" style="138" bestFit="1" customWidth="1"/>
    <col min="6155" max="6399" width="9.140625" style="138"/>
    <col min="6400" max="6400" width="2.7109375" style="138" customWidth="1"/>
    <col min="6401" max="6401" width="22.140625" style="138" customWidth="1"/>
    <col min="6402" max="6402" width="8.5703125" style="138" customWidth="1"/>
    <col min="6403" max="6403" width="8.85546875" style="138" customWidth="1"/>
    <col min="6404" max="6404" width="11.140625" style="138" customWidth="1"/>
    <col min="6405" max="6405" width="10.7109375" style="138" customWidth="1"/>
    <col min="6406" max="6406" width="9.85546875" style="138" customWidth="1"/>
    <col min="6407" max="6407" width="10" style="138" customWidth="1"/>
    <col min="6408" max="6408" width="9.42578125" style="138" customWidth="1"/>
    <col min="6409" max="6410" width="4" style="138" bestFit="1" customWidth="1"/>
    <col min="6411" max="6655" width="9.140625" style="138"/>
    <col min="6656" max="6656" width="2.7109375" style="138" customWidth="1"/>
    <col min="6657" max="6657" width="22.140625" style="138" customWidth="1"/>
    <col min="6658" max="6658" width="8.5703125" style="138" customWidth="1"/>
    <col min="6659" max="6659" width="8.85546875" style="138" customWidth="1"/>
    <col min="6660" max="6660" width="11.140625" style="138" customWidth="1"/>
    <col min="6661" max="6661" width="10.7109375" style="138" customWidth="1"/>
    <col min="6662" max="6662" width="9.85546875" style="138" customWidth="1"/>
    <col min="6663" max="6663" width="10" style="138" customWidth="1"/>
    <col min="6664" max="6664" width="9.42578125" style="138" customWidth="1"/>
    <col min="6665" max="6666" width="4" style="138" bestFit="1" customWidth="1"/>
    <col min="6667" max="6911" width="9.140625" style="138"/>
    <col min="6912" max="6912" width="2.7109375" style="138" customWidth="1"/>
    <col min="6913" max="6913" width="22.140625" style="138" customWidth="1"/>
    <col min="6914" max="6914" width="8.5703125" style="138" customWidth="1"/>
    <col min="6915" max="6915" width="8.85546875" style="138" customWidth="1"/>
    <col min="6916" max="6916" width="11.140625" style="138" customWidth="1"/>
    <col min="6917" max="6917" width="10.7109375" style="138" customWidth="1"/>
    <col min="6918" max="6918" width="9.85546875" style="138" customWidth="1"/>
    <col min="6919" max="6919" width="10" style="138" customWidth="1"/>
    <col min="6920" max="6920" width="9.42578125" style="138" customWidth="1"/>
    <col min="6921" max="6922" width="4" style="138" bestFit="1" customWidth="1"/>
    <col min="6923" max="7167" width="9.140625" style="138"/>
    <col min="7168" max="7168" width="2.7109375" style="138" customWidth="1"/>
    <col min="7169" max="7169" width="22.140625" style="138" customWidth="1"/>
    <col min="7170" max="7170" width="8.5703125" style="138" customWidth="1"/>
    <col min="7171" max="7171" width="8.85546875" style="138" customWidth="1"/>
    <col min="7172" max="7172" width="11.140625" style="138" customWidth="1"/>
    <col min="7173" max="7173" width="10.7109375" style="138" customWidth="1"/>
    <col min="7174" max="7174" width="9.85546875" style="138" customWidth="1"/>
    <col min="7175" max="7175" width="10" style="138" customWidth="1"/>
    <col min="7176" max="7176" width="9.42578125" style="138" customWidth="1"/>
    <col min="7177" max="7178" width="4" style="138" bestFit="1" customWidth="1"/>
    <col min="7179" max="7423" width="9.140625" style="138"/>
    <col min="7424" max="7424" width="2.7109375" style="138" customWidth="1"/>
    <col min="7425" max="7425" width="22.140625" style="138" customWidth="1"/>
    <col min="7426" max="7426" width="8.5703125" style="138" customWidth="1"/>
    <col min="7427" max="7427" width="8.85546875" style="138" customWidth="1"/>
    <col min="7428" max="7428" width="11.140625" style="138" customWidth="1"/>
    <col min="7429" max="7429" width="10.7109375" style="138" customWidth="1"/>
    <col min="7430" max="7430" width="9.85546875" style="138" customWidth="1"/>
    <col min="7431" max="7431" width="10" style="138" customWidth="1"/>
    <col min="7432" max="7432" width="9.42578125" style="138" customWidth="1"/>
    <col min="7433" max="7434" width="4" style="138" bestFit="1" customWidth="1"/>
    <col min="7435" max="7679" width="9.140625" style="138"/>
    <col min="7680" max="7680" width="2.7109375" style="138" customWidth="1"/>
    <col min="7681" max="7681" width="22.140625" style="138" customWidth="1"/>
    <col min="7682" max="7682" width="8.5703125" style="138" customWidth="1"/>
    <col min="7683" max="7683" width="8.85546875" style="138" customWidth="1"/>
    <col min="7684" max="7684" width="11.140625" style="138" customWidth="1"/>
    <col min="7685" max="7685" width="10.7109375" style="138" customWidth="1"/>
    <col min="7686" max="7686" width="9.85546875" style="138" customWidth="1"/>
    <col min="7687" max="7687" width="10" style="138" customWidth="1"/>
    <col min="7688" max="7688" width="9.42578125" style="138" customWidth="1"/>
    <col min="7689" max="7690" width="4" style="138" bestFit="1" customWidth="1"/>
    <col min="7691" max="7935" width="9.140625" style="138"/>
    <col min="7936" max="7936" width="2.7109375" style="138" customWidth="1"/>
    <col min="7937" max="7937" width="22.140625" style="138" customWidth="1"/>
    <col min="7938" max="7938" width="8.5703125" style="138" customWidth="1"/>
    <col min="7939" max="7939" width="8.85546875" style="138" customWidth="1"/>
    <col min="7940" max="7940" width="11.140625" style="138" customWidth="1"/>
    <col min="7941" max="7941" width="10.7109375" style="138" customWidth="1"/>
    <col min="7942" max="7942" width="9.85546875" style="138" customWidth="1"/>
    <col min="7943" max="7943" width="10" style="138" customWidth="1"/>
    <col min="7944" max="7944" width="9.42578125" style="138" customWidth="1"/>
    <col min="7945" max="7946" width="4" style="138" bestFit="1" customWidth="1"/>
    <col min="7947" max="8191" width="9.140625" style="138"/>
    <col min="8192" max="8192" width="2.7109375" style="138" customWidth="1"/>
    <col min="8193" max="8193" width="22.140625" style="138" customWidth="1"/>
    <col min="8194" max="8194" width="8.5703125" style="138" customWidth="1"/>
    <col min="8195" max="8195" width="8.85546875" style="138" customWidth="1"/>
    <col min="8196" max="8196" width="11.140625" style="138" customWidth="1"/>
    <col min="8197" max="8197" width="10.7109375" style="138" customWidth="1"/>
    <col min="8198" max="8198" width="9.85546875" style="138" customWidth="1"/>
    <col min="8199" max="8199" width="10" style="138" customWidth="1"/>
    <col min="8200" max="8200" width="9.42578125" style="138" customWidth="1"/>
    <col min="8201" max="8202" width="4" style="138" bestFit="1" customWidth="1"/>
    <col min="8203" max="8447" width="9.140625" style="138"/>
    <col min="8448" max="8448" width="2.7109375" style="138" customWidth="1"/>
    <col min="8449" max="8449" width="22.140625" style="138" customWidth="1"/>
    <col min="8450" max="8450" width="8.5703125" style="138" customWidth="1"/>
    <col min="8451" max="8451" width="8.85546875" style="138" customWidth="1"/>
    <col min="8452" max="8452" width="11.140625" style="138" customWidth="1"/>
    <col min="8453" max="8453" width="10.7109375" style="138" customWidth="1"/>
    <col min="8454" max="8454" width="9.85546875" style="138" customWidth="1"/>
    <col min="8455" max="8455" width="10" style="138" customWidth="1"/>
    <col min="8456" max="8456" width="9.42578125" style="138" customWidth="1"/>
    <col min="8457" max="8458" width="4" style="138" bestFit="1" customWidth="1"/>
    <col min="8459" max="8703" width="9.140625" style="138"/>
    <col min="8704" max="8704" width="2.7109375" style="138" customWidth="1"/>
    <col min="8705" max="8705" width="22.140625" style="138" customWidth="1"/>
    <col min="8706" max="8706" width="8.5703125" style="138" customWidth="1"/>
    <col min="8707" max="8707" width="8.85546875" style="138" customWidth="1"/>
    <col min="8708" max="8708" width="11.140625" style="138" customWidth="1"/>
    <col min="8709" max="8709" width="10.7109375" style="138" customWidth="1"/>
    <col min="8710" max="8710" width="9.85546875" style="138" customWidth="1"/>
    <col min="8711" max="8711" width="10" style="138" customWidth="1"/>
    <col min="8712" max="8712" width="9.42578125" style="138" customWidth="1"/>
    <col min="8713" max="8714" width="4" style="138" bestFit="1" customWidth="1"/>
    <col min="8715" max="8959" width="9.140625" style="138"/>
    <col min="8960" max="8960" width="2.7109375" style="138" customWidth="1"/>
    <col min="8961" max="8961" width="22.140625" style="138" customWidth="1"/>
    <col min="8962" max="8962" width="8.5703125" style="138" customWidth="1"/>
    <col min="8963" max="8963" width="8.85546875" style="138" customWidth="1"/>
    <col min="8964" max="8964" width="11.140625" style="138" customWidth="1"/>
    <col min="8965" max="8965" width="10.7109375" style="138" customWidth="1"/>
    <col min="8966" max="8966" width="9.85546875" style="138" customWidth="1"/>
    <col min="8967" max="8967" width="10" style="138" customWidth="1"/>
    <col min="8968" max="8968" width="9.42578125" style="138" customWidth="1"/>
    <col min="8969" max="8970" width="4" style="138" bestFit="1" customWidth="1"/>
    <col min="8971" max="9215" width="9.140625" style="138"/>
    <col min="9216" max="9216" width="2.7109375" style="138" customWidth="1"/>
    <col min="9217" max="9217" width="22.140625" style="138" customWidth="1"/>
    <col min="9218" max="9218" width="8.5703125" style="138" customWidth="1"/>
    <col min="9219" max="9219" width="8.85546875" style="138" customWidth="1"/>
    <col min="9220" max="9220" width="11.140625" style="138" customWidth="1"/>
    <col min="9221" max="9221" width="10.7109375" style="138" customWidth="1"/>
    <col min="9222" max="9222" width="9.85546875" style="138" customWidth="1"/>
    <col min="9223" max="9223" width="10" style="138" customWidth="1"/>
    <col min="9224" max="9224" width="9.42578125" style="138" customWidth="1"/>
    <col min="9225" max="9226" width="4" style="138" bestFit="1" customWidth="1"/>
    <col min="9227" max="9471" width="9.140625" style="138"/>
    <col min="9472" max="9472" width="2.7109375" style="138" customWidth="1"/>
    <col min="9473" max="9473" width="22.140625" style="138" customWidth="1"/>
    <col min="9474" max="9474" width="8.5703125" style="138" customWidth="1"/>
    <col min="9475" max="9475" width="8.85546875" style="138" customWidth="1"/>
    <col min="9476" max="9476" width="11.140625" style="138" customWidth="1"/>
    <col min="9477" max="9477" width="10.7109375" style="138" customWidth="1"/>
    <col min="9478" max="9478" width="9.85546875" style="138" customWidth="1"/>
    <col min="9479" max="9479" width="10" style="138" customWidth="1"/>
    <col min="9480" max="9480" width="9.42578125" style="138" customWidth="1"/>
    <col min="9481" max="9482" width="4" style="138" bestFit="1" customWidth="1"/>
    <col min="9483" max="9727" width="9.140625" style="138"/>
    <col min="9728" max="9728" width="2.7109375" style="138" customWidth="1"/>
    <col min="9729" max="9729" width="22.140625" style="138" customWidth="1"/>
    <col min="9730" max="9730" width="8.5703125" style="138" customWidth="1"/>
    <col min="9731" max="9731" width="8.85546875" style="138" customWidth="1"/>
    <col min="9732" max="9732" width="11.140625" style="138" customWidth="1"/>
    <col min="9733" max="9733" width="10.7109375" style="138" customWidth="1"/>
    <col min="9734" max="9734" width="9.85546875" style="138" customWidth="1"/>
    <col min="9735" max="9735" width="10" style="138" customWidth="1"/>
    <col min="9736" max="9736" width="9.42578125" style="138" customWidth="1"/>
    <col min="9737" max="9738" width="4" style="138" bestFit="1" customWidth="1"/>
    <col min="9739" max="9983" width="9.140625" style="138"/>
    <col min="9984" max="9984" width="2.7109375" style="138" customWidth="1"/>
    <col min="9985" max="9985" width="22.140625" style="138" customWidth="1"/>
    <col min="9986" max="9986" width="8.5703125" style="138" customWidth="1"/>
    <col min="9987" max="9987" width="8.85546875" style="138" customWidth="1"/>
    <col min="9988" max="9988" width="11.140625" style="138" customWidth="1"/>
    <col min="9989" max="9989" width="10.7109375" style="138" customWidth="1"/>
    <col min="9990" max="9990" width="9.85546875" style="138" customWidth="1"/>
    <col min="9991" max="9991" width="10" style="138" customWidth="1"/>
    <col min="9992" max="9992" width="9.42578125" style="138" customWidth="1"/>
    <col min="9993" max="9994" width="4" style="138" bestFit="1" customWidth="1"/>
    <col min="9995" max="10239" width="9.140625" style="138"/>
    <col min="10240" max="10240" width="2.7109375" style="138" customWidth="1"/>
    <col min="10241" max="10241" width="22.140625" style="138" customWidth="1"/>
    <col min="10242" max="10242" width="8.5703125" style="138" customWidth="1"/>
    <col min="10243" max="10243" width="8.85546875" style="138" customWidth="1"/>
    <col min="10244" max="10244" width="11.140625" style="138" customWidth="1"/>
    <col min="10245" max="10245" width="10.7109375" style="138" customWidth="1"/>
    <col min="10246" max="10246" width="9.85546875" style="138" customWidth="1"/>
    <col min="10247" max="10247" width="10" style="138" customWidth="1"/>
    <col min="10248" max="10248" width="9.42578125" style="138" customWidth="1"/>
    <col min="10249" max="10250" width="4" style="138" bestFit="1" customWidth="1"/>
    <col min="10251" max="10495" width="9.140625" style="138"/>
    <col min="10496" max="10496" width="2.7109375" style="138" customWidth="1"/>
    <col min="10497" max="10497" width="22.140625" style="138" customWidth="1"/>
    <col min="10498" max="10498" width="8.5703125" style="138" customWidth="1"/>
    <col min="10499" max="10499" width="8.85546875" style="138" customWidth="1"/>
    <col min="10500" max="10500" width="11.140625" style="138" customWidth="1"/>
    <col min="10501" max="10501" width="10.7109375" style="138" customWidth="1"/>
    <col min="10502" max="10502" width="9.85546875" style="138" customWidth="1"/>
    <col min="10503" max="10503" width="10" style="138" customWidth="1"/>
    <col min="10504" max="10504" width="9.42578125" style="138" customWidth="1"/>
    <col min="10505" max="10506" width="4" style="138" bestFit="1" customWidth="1"/>
    <col min="10507" max="10751" width="9.140625" style="138"/>
    <col min="10752" max="10752" width="2.7109375" style="138" customWidth="1"/>
    <col min="10753" max="10753" width="22.140625" style="138" customWidth="1"/>
    <col min="10754" max="10754" width="8.5703125" style="138" customWidth="1"/>
    <col min="10755" max="10755" width="8.85546875" style="138" customWidth="1"/>
    <col min="10756" max="10756" width="11.140625" style="138" customWidth="1"/>
    <col min="10757" max="10757" width="10.7109375" style="138" customWidth="1"/>
    <col min="10758" max="10758" width="9.85546875" style="138" customWidth="1"/>
    <col min="10759" max="10759" width="10" style="138" customWidth="1"/>
    <col min="10760" max="10760" width="9.42578125" style="138" customWidth="1"/>
    <col min="10761" max="10762" width="4" style="138" bestFit="1" customWidth="1"/>
    <col min="10763" max="11007" width="9.140625" style="138"/>
    <col min="11008" max="11008" width="2.7109375" style="138" customWidth="1"/>
    <col min="11009" max="11009" width="22.140625" style="138" customWidth="1"/>
    <col min="11010" max="11010" width="8.5703125" style="138" customWidth="1"/>
    <col min="11011" max="11011" width="8.85546875" style="138" customWidth="1"/>
    <col min="11012" max="11012" width="11.140625" style="138" customWidth="1"/>
    <col min="11013" max="11013" width="10.7109375" style="138" customWidth="1"/>
    <col min="11014" max="11014" width="9.85546875" style="138" customWidth="1"/>
    <col min="11015" max="11015" width="10" style="138" customWidth="1"/>
    <col min="11016" max="11016" width="9.42578125" style="138" customWidth="1"/>
    <col min="11017" max="11018" width="4" style="138" bestFit="1" customWidth="1"/>
    <col min="11019" max="11263" width="9.140625" style="138"/>
    <col min="11264" max="11264" width="2.7109375" style="138" customWidth="1"/>
    <col min="11265" max="11265" width="22.140625" style="138" customWidth="1"/>
    <col min="11266" max="11266" width="8.5703125" style="138" customWidth="1"/>
    <col min="11267" max="11267" width="8.85546875" style="138" customWidth="1"/>
    <col min="11268" max="11268" width="11.140625" style="138" customWidth="1"/>
    <col min="11269" max="11269" width="10.7109375" style="138" customWidth="1"/>
    <col min="11270" max="11270" width="9.85546875" style="138" customWidth="1"/>
    <col min="11271" max="11271" width="10" style="138" customWidth="1"/>
    <col min="11272" max="11272" width="9.42578125" style="138" customWidth="1"/>
    <col min="11273" max="11274" width="4" style="138" bestFit="1" customWidth="1"/>
    <col min="11275" max="11519" width="9.140625" style="138"/>
    <col min="11520" max="11520" width="2.7109375" style="138" customWidth="1"/>
    <col min="11521" max="11521" width="22.140625" style="138" customWidth="1"/>
    <col min="11522" max="11522" width="8.5703125" style="138" customWidth="1"/>
    <col min="11523" max="11523" width="8.85546875" style="138" customWidth="1"/>
    <col min="11524" max="11524" width="11.140625" style="138" customWidth="1"/>
    <col min="11525" max="11525" width="10.7109375" style="138" customWidth="1"/>
    <col min="11526" max="11526" width="9.85546875" style="138" customWidth="1"/>
    <col min="11527" max="11527" width="10" style="138" customWidth="1"/>
    <col min="11528" max="11528" width="9.42578125" style="138" customWidth="1"/>
    <col min="11529" max="11530" width="4" style="138" bestFit="1" customWidth="1"/>
    <col min="11531" max="11775" width="9.140625" style="138"/>
    <col min="11776" max="11776" width="2.7109375" style="138" customWidth="1"/>
    <col min="11777" max="11777" width="22.140625" style="138" customWidth="1"/>
    <col min="11778" max="11778" width="8.5703125" style="138" customWidth="1"/>
    <col min="11779" max="11779" width="8.85546875" style="138" customWidth="1"/>
    <col min="11780" max="11780" width="11.140625" style="138" customWidth="1"/>
    <col min="11781" max="11781" width="10.7109375" style="138" customWidth="1"/>
    <col min="11782" max="11782" width="9.85546875" style="138" customWidth="1"/>
    <col min="11783" max="11783" width="10" style="138" customWidth="1"/>
    <col min="11784" max="11784" width="9.42578125" style="138" customWidth="1"/>
    <col min="11785" max="11786" width="4" style="138" bestFit="1" customWidth="1"/>
    <col min="11787" max="12031" width="9.140625" style="138"/>
    <col min="12032" max="12032" width="2.7109375" style="138" customWidth="1"/>
    <col min="12033" max="12033" width="22.140625" style="138" customWidth="1"/>
    <col min="12034" max="12034" width="8.5703125" style="138" customWidth="1"/>
    <col min="12035" max="12035" width="8.85546875" style="138" customWidth="1"/>
    <col min="12036" max="12036" width="11.140625" style="138" customWidth="1"/>
    <col min="12037" max="12037" width="10.7109375" style="138" customWidth="1"/>
    <col min="12038" max="12038" width="9.85546875" style="138" customWidth="1"/>
    <col min="12039" max="12039" width="10" style="138" customWidth="1"/>
    <col min="12040" max="12040" width="9.42578125" style="138" customWidth="1"/>
    <col min="12041" max="12042" width="4" style="138" bestFit="1" customWidth="1"/>
    <col min="12043" max="12287" width="9.140625" style="138"/>
    <col min="12288" max="12288" width="2.7109375" style="138" customWidth="1"/>
    <col min="12289" max="12289" width="22.140625" style="138" customWidth="1"/>
    <col min="12290" max="12290" width="8.5703125" style="138" customWidth="1"/>
    <col min="12291" max="12291" width="8.85546875" style="138" customWidth="1"/>
    <col min="12292" max="12292" width="11.140625" style="138" customWidth="1"/>
    <col min="12293" max="12293" width="10.7109375" style="138" customWidth="1"/>
    <col min="12294" max="12294" width="9.85546875" style="138" customWidth="1"/>
    <col min="12295" max="12295" width="10" style="138" customWidth="1"/>
    <col min="12296" max="12296" width="9.42578125" style="138" customWidth="1"/>
    <col min="12297" max="12298" width="4" style="138" bestFit="1" customWidth="1"/>
    <col min="12299" max="12543" width="9.140625" style="138"/>
    <col min="12544" max="12544" width="2.7109375" style="138" customWidth="1"/>
    <col min="12545" max="12545" width="22.140625" style="138" customWidth="1"/>
    <col min="12546" max="12546" width="8.5703125" style="138" customWidth="1"/>
    <col min="12547" max="12547" width="8.85546875" style="138" customWidth="1"/>
    <col min="12548" max="12548" width="11.140625" style="138" customWidth="1"/>
    <col min="12549" max="12549" width="10.7109375" style="138" customWidth="1"/>
    <col min="12550" max="12550" width="9.85546875" style="138" customWidth="1"/>
    <col min="12551" max="12551" width="10" style="138" customWidth="1"/>
    <col min="12552" max="12552" width="9.42578125" style="138" customWidth="1"/>
    <col min="12553" max="12554" width="4" style="138" bestFit="1" customWidth="1"/>
    <col min="12555" max="12799" width="9.140625" style="138"/>
    <col min="12800" max="12800" width="2.7109375" style="138" customWidth="1"/>
    <col min="12801" max="12801" width="22.140625" style="138" customWidth="1"/>
    <col min="12802" max="12802" width="8.5703125" style="138" customWidth="1"/>
    <col min="12803" max="12803" width="8.85546875" style="138" customWidth="1"/>
    <col min="12804" max="12804" width="11.140625" style="138" customWidth="1"/>
    <col min="12805" max="12805" width="10.7109375" style="138" customWidth="1"/>
    <col min="12806" max="12806" width="9.85546875" style="138" customWidth="1"/>
    <col min="12807" max="12807" width="10" style="138" customWidth="1"/>
    <col min="12808" max="12808" width="9.42578125" style="138" customWidth="1"/>
    <col min="12809" max="12810" width="4" style="138" bestFit="1" customWidth="1"/>
    <col min="12811" max="13055" width="9.140625" style="138"/>
    <col min="13056" max="13056" width="2.7109375" style="138" customWidth="1"/>
    <col min="13057" max="13057" width="22.140625" style="138" customWidth="1"/>
    <col min="13058" max="13058" width="8.5703125" style="138" customWidth="1"/>
    <col min="13059" max="13059" width="8.85546875" style="138" customWidth="1"/>
    <col min="13060" max="13060" width="11.140625" style="138" customWidth="1"/>
    <col min="13061" max="13061" width="10.7109375" style="138" customWidth="1"/>
    <col min="13062" max="13062" width="9.85546875" style="138" customWidth="1"/>
    <col min="13063" max="13063" width="10" style="138" customWidth="1"/>
    <col min="13064" max="13064" width="9.42578125" style="138" customWidth="1"/>
    <col min="13065" max="13066" width="4" style="138" bestFit="1" customWidth="1"/>
    <col min="13067" max="13311" width="9.140625" style="138"/>
    <col min="13312" max="13312" width="2.7109375" style="138" customWidth="1"/>
    <col min="13313" max="13313" width="22.140625" style="138" customWidth="1"/>
    <col min="13314" max="13314" width="8.5703125" style="138" customWidth="1"/>
    <col min="13315" max="13315" width="8.85546875" style="138" customWidth="1"/>
    <col min="13316" max="13316" width="11.140625" style="138" customWidth="1"/>
    <col min="13317" max="13317" width="10.7109375" style="138" customWidth="1"/>
    <col min="13318" max="13318" width="9.85546875" style="138" customWidth="1"/>
    <col min="13319" max="13319" width="10" style="138" customWidth="1"/>
    <col min="13320" max="13320" width="9.42578125" style="138" customWidth="1"/>
    <col min="13321" max="13322" width="4" style="138" bestFit="1" customWidth="1"/>
    <col min="13323" max="13567" width="9.140625" style="138"/>
    <col min="13568" max="13568" width="2.7109375" style="138" customWidth="1"/>
    <col min="13569" max="13569" width="22.140625" style="138" customWidth="1"/>
    <col min="13570" max="13570" width="8.5703125" style="138" customWidth="1"/>
    <col min="13571" max="13571" width="8.85546875" style="138" customWidth="1"/>
    <col min="13572" max="13572" width="11.140625" style="138" customWidth="1"/>
    <col min="13573" max="13573" width="10.7109375" style="138" customWidth="1"/>
    <col min="13574" max="13574" width="9.85546875" style="138" customWidth="1"/>
    <col min="13575" max="13575" width="10" style="138" customWidth="1"/>
    <col min="13576" max="13576" width="9.42578125" style="138" customWidth="1"/>
    <col min="13577" max="13578" width="4" style="138" bestFit="1" customWidth="1"/>
    <col min="13579" max="13823" width="9.140625" style="138"/>
    <col min="13824" max="13824" width="2.7109375" style="138" customWidth="1"/>
    <col min="13825" max="13825" width="22.140625" style="138" customWidth="1"/>
    <col min="13826" max="13826" width="8.5703125" style="138" customWidth="1"/>
    <col min="13827" max="13827" width="8.85546875" style="138" customWidth="1"/>
    <col min="13828" max="13828" width="11.140625" style="138" customWidth="1"/>
    <col min="13829" max="13829" width="10.7109375" style="138" customWidth="1"/>
    <col min="13830" max="13830" width="9.85546875" style="138" customWidth="1"/>
    <col min="13831" max="13831" width="10" style="138" customWidth="1"/>
    <col min="13832" max="13832" width="9.42578125" style="138" customWidth="1"/>
    <col min="13833" max="13834" width="4" style="138" bestFit="1" customWidth="1"/>
    <col min="13835" max="14079" width="9.140625" style="138"/>
    <col min="14080" max="14080" width="2.7109375" style="138" customWidth="1"/>
    <col min="14081" max="14081" width="22.140625" style="138" customWidth="1"/>
    <col min="14082" max="14082" width="8.5703125" style="138" customWidth="1"/>
    <col min="14083" max="14083" width="8.85546875" style="138" customWidth="1"/>
    <col min="14084" max="14084" width="11.140625" style="138" customWidth="1"/>
    <col min="14085" max="14085" width="10.7109375" style="138" customWidth="1"/>
    <col min="14086" max="14086" width="9.85546875" style="138" customWidth="1"/>
    <col min="14087" max="14087" width="10" style="138" customWidth="1"/>
    <col min="14088" max="14088" width="9.42578125" style="138" customWidth="1"/>
    <col min="14089" max="14090" width="4" style="138" bestFit="1" customWidth="1"/>
    <col min="14091" max="14335" width="9.140625" style="138"/>
    <col min="14336" max="14336" width="2.7109375" style="138" customWidth="1"/>
    <col min="14337" max="14337" width="22.140625" style="138" customWidth="1"/>
    <col min="14338" max="14338" width="8.5703125" style="138" customWidth="1"/>
    <col min="14339" max="14339" width="8.85546875" style="138" customWidth="1"/>
    <col min="14340" max="14340" width="11.140625" style="138" customWidth="1"/>
    <col min="14341" max="14341" width="10.7109375" style="138" customWidth="1"/>
    <col min="14342" max="14342" width="9.85546875" style="138" customWidth="1"/>
    <col min="14343" max="14343" width="10" style="138" customWidth="1"/>
    <col min="14344" max="14344" width="9.42578125" style="138" customWidth="1"/>
    <col min="14345" max="14346" width="4" style="138" bestFit="1" customWidth="1"/>
    <col min="14347" max="14591" width="9.140625" style="138"/>
    <col min="14592" max="14592" width="2.7109375" style="138" customWidth="1"/>
    <col min="14593" max="14593" width="22.140625" style="138" customWidth="1"/>
    <col min="14594" max="14594" width="8.5703125" style="138" customWidth="1"/>
    <col min="14595" max="14595" width="8.85546875" style="138" customWidth="1"/>
    <col min="14596" max="14596" width="11.140625" style="138" customWidth="1"/>
    <col min="14597" max="14597" width="10.7109375" style="138" customWidth="1"/>
    <col min="14598" max="14598" width="9.85546875" style="138" customWidth="1"/>
    <col min="14599" max="14599" width="10" style="138" customWidth="1"/>
    <col min="14600" max="14600" width="9.42578125" style="138" customWidth="1"/>
    <col min="14601" max="14602" width="4" style="138" bestFit="1" customWidth="1"/>
    <col min="14603" max="14847" width="9.140625" style="138"/>
    <col min="14848" max="14848" width="2.7109375" style="138" customWidth="1"/>
    <col min="14849" max="14849" width="22.140625" style="138" customWidth="1"/>
    <col min="14850" max="14850" width="8.5703125" style="138" customWidth="1"/>
    <col min="14851" max="14851" width="8.85546875" style="138" customWidth="1"/>
    <col min="14852" max="14852" width="11.140625" style="138" customWidth="1"/>
    <col min="14853" max="14853" width="10.7109375" style="138" customWidth="1"/>
    <col min="14854" max="14854" width="9.85546875" style="138" customWidth="1"/>
    <col min="14855" max="14855" width="10" style="138" customWidth="1"/>
    <col min="14856" max="14856" width="9.42578125" style="138" customWidth="1"/>
    <col min="14857" max="14858" width="4" style="138" bestFit="1" customWidth="1"/>
    <col min="14859" max="15103" width="9.140625" style="138"/>
    <col min="15104" max="15104" width="2.7109375" style="138" customWidth="1"/>
    <col min="15105" max="15105" width="22.140625" style="138" customWidth="1"/>
    <col min="15106" max="15106" width="8.5703125" style="138" customWidth="1"/>
    <col min="15107" max="15107" width="8.85546875" style="138" customWidth="1"/>
    <col min="15108" max="15108" width="11.140625" style="138" customWidth="1"/>
    <col min="15109" max="15109" width="10.7109375" style="138" customWidth="1"/>
    <col min="15110" max="15110" width="9.85546875" style="138" customWidth="1"/>
    <col min="15111" max="15111" width="10" style="138" customWidth="1"/>
    <col min="15112" max="15112" width="9.42578125" style="138" customWidth="1"/>
    <col min="15113" max="15114" width="4" style="138" bestFit="1" customWidth="1"/>
    <col min="15115" max="15359" width="9.140625" style="138"/>
    <col min="15360" max="15360" width="2.7109375" style="138" customWidth="1"/>
    <col min="15361" max="15361" width="22.140625" style="138" customWidth="1"/>
    <col min="15362" max="15362" width="8.5703125" style="138" customWidth="1"/>
    <col min="15363" max="15363" width="8.85546875" style="138" customWidth="1"/>
    <col min="15364" max="15364" width="11.140625" style="138" customWidth="1"/>
    <col min="15365" max="15365" width="10.7109375" style="138" customWidth="1"/>
    <col min="15366" max="15366" width="9.85546875" style="138" customWidth="1"/>
    <col min="15367" max="15367" width="10" style="138" customWidth="1"/>
    <col min="15368" max="15368" width="9.42578125" style="138" customWidth="1"/>
    <col min="15369" max="15370" width="4" style="138" bestFit="1" customWidth="1"/>
    <col min="15371" max="15615" width="9.140625" style="138"/>
    <col min="15616" max="15616" width="2.7109375" style="138" customWidth="1"/>
    <col min="15617" max="15617" width="22.140625" style="138" customWidth="1"/>
    <col min="15618" max="15618" width="8.5703125" style="138" customWidth="1"/>
    <col min="15619" max="15619" width="8.85546875" style="138" customWidth="1"/>
    <col min="15620" max="15620" width="11.140625" style="138" customWidth="1"/>
    <col min="15621" max="15621" width="10.7109375" style="138" customWidth="1"/>
    <col min="15622" max="15622" width="9.85546875" style="138" customWidth="1"/>
    <col min="15623" max="15623" width="10" style="138" customWidth="1"/>
    <col min="15624" max="15624" width="9.42578125" style="138" customWidth="1"/>
    <col min="15625" max="15626" width="4" style="138" bestFit="1" customWidth="1"/>
    <col min="15627" max="15871" width="9.140625" style="138"/>
    <col min="15872" max="15872" width="2.7109375" style="138" customWidth="1"/>
    <col min="15873" max="15873" width="22.140625" style="138" customWidth="1"/>
    <col min="15874" max="15874" width="8.5703125" style="138" customWidth="1"/>
    <col min="15875" max="15875" width="8.85546875" style="138" customWidth="1"/>
    <col min="15876" max="15876" width="11.140625" style="138" customWidth="1"/>
    <col min="15877" max="15877" width="10.7109375" style="138" customWidth="1"/>
    <col min="15878" max="15878" width="9.85546875" style="138" customWidth="1"/>
    <col min="15879" max="15879" width="10" style="138" customWidth="1"/>
    <col min="15880" max="15880" width="9.42578125" style="138" customWidth="1"/>
    <col min="15881" max="15882" width="4" style="138" bestFit="1" customWidth="1"/>
    <col min="15883" max="16127" width="9.140625" style="138"/>
    <col min="16128" max="16128" width="2.7109375" style="138" customWidth="1"/>
    <col min="16129" max="16129" width="22.140625" style="138" customWidth="1"/>
    <col min="16130" max="16130" width="8.5703125" style="138" customWidth="1"/>
    <col min="16131" max="16131" width="8.85546875" style="138" customWidth="1"/>
    <col min="16132" max="16132" width="11.140625" style="138" customWidth="1"/>
    <col min="16133" max="16133" width="10.7109375" style="138" customWidth="1"/>
    <col min="16134" max="16134" width="9.85546875" style="138" customWidth="1"/>
    <col min="16135" max="16135" width="10" style="138" customWidth="1"/>
    <col min="16136" max="16136" width="9.42578125" style="138" customWidth="1"/>
    <col min="16137" max="16138" width="4" style="138" bestFit="1" customWidth="1"/>
    <col min="16139" max="16384" width="9.140625" style="138"/>
  </cols>
  <sheetData>
    <row r="1" spans="1:11" ht="15" customHeight="1" x14ac:dyDescent="0.2">
      <c r="A1" s="738" t="s">
        <v>1780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</row>
    <row r="2" spans="1:11" ht="12" customHeight="1" x14ac:dyDescent="0.2">
      <c r="A2" s="139"/>
      <c r="B2" s="140"/>
      <c r="C2" s="141"/>
      <c r="D2" s="141"/>
      <c r="E2" s="141"/>
      <c r="F2" s="141"/>
      <c r="G2" s="141"/>
      <c r="H2" s="142"/>
      <c r="I2" s="142"/>
      <c r="J2" s="725" t="s">
        <v>651</v>
      </c>
      <c r="K2" s="725"/>
    </row>
    <row r="3" spans="1:11" ht="15.75" customHeight="1" x14ac:dyDescent="0.2">
      <c r="A3" s="739" t="s">
        <v>385</v>
      </c>
      <c r="B3" s="739" t="s">
        <v>386</v>
      </c>
      <c r="C3" s="739" t="s">
        <v>652</v>
      </c>
      <c r="D3" s="740"/>
      <c r="E3" s="740"/>
      <c r="F3" s="740"/>
      <c r="G3" s="740"/>
      <c r="H3" s="741"/>
      <c r="I3" s="741"/>
      <c r="J3" s="741"/>
      <c r="K3" s="741"/>
    </row>
    <row r="4" spans="1:11" ht="42.75" customHeight="1" thickBot="1" x14ac:dyDescent="0.25">
      <c r="A4" s="743"/>
      <c r="B4" s="744"/>
      <c r="C4" s="229" t="s">
        <v>653</v>
      </c>
      <c r="D4" s="229" t="s">
        <v>654</v>
      </c>
      <c r="E4" s="229" t="s">
        <v>655</v>
      </c>
      <c r="F4" s="229" t="s">
        <v>656</v>
      </c>
      <c r="G4" s="229" t="s">
        <v>657</v>
      </c>
      <c r="H4" s="229" t="s">
        <v>658</v>
      </c>
      <c r="I4" s="229" t="s">
        <v>659</v>
      </c>
      <c r="J4" s="230" t="s">
        <v>660</v>
      </c>
      <c r="K4" s="230" t="s">
        <v>52</v>
      </c>
    </row>
    <row r="5" spans="1:11" ht="12" customHeight="1" thickTop="1" thickBot="1" x14ac:dyDescent="0.25">
      <c r="A5" s="232">
        <v>0</v>
      </c>
      <c r="B5" s="232">
        <v>1</v>
      </c>
      <c r="C5" s="232">
        <v>2</v>
      </c>
      <c r="D5" s="232">
        <v>3</v>
      </c>
      <c r="E5" s="232">
        <v>4</v>
      </c>
      <c r="F5" s="232">
        <v>5</v>
      </c>
      <c r="G5" s="232">
        <v>6</v>
      </c>
      <c r="H5" s="233">
        <v>7</v>
      </c>
      <c r="I5" s="233">
        <v>8</v>
      </c>
      <c r="J5" s="233">
        <v>9</v>
      </c>
      <c r="K5" s="233">
        <v>10</v>
      </c>
    </row>
    <row r="6" spans="1:11" ht="15" customHeight="1" thickTop="1" x14ac:dyDescent="0.2">
      <c r="A6" s="231">
        <v>1</v>
      </c>
      <c r="B6" s="467" t="s">
        <v>677</v>
      </c>
      <c r="C6" s="742" t="s">
        <v>661</v>
      </c>
      <c r="D6" s="742"/>
      <c r="E6" s="742"/>
      <c r="F6" s="742"/>
      <c r="G6" s="742"/>
      <c r="H6" s="742"/>
      <c r="I6" s="742"/>
      <c r="J6" s="742"/>
      <c r="K6" s="742"/>
    </row>
    <row r="7" spans="1:11" ht="13.7" customHeight="1" x14ac:dyDescent="0.2">
      <c r="A7" s="143">
        <v>2</v>
      </c>
      <c r="B7" s="468" t="s">
        <v>410</v>
      </c>
      <c r="C7" s="735" t="s">
        <v>661</v>
      </c>
      <c r="D7" s="735"/>
      <c r="E7" s="735"/>
      <c r="F7" s="735"/>
      <c r="G7" s="735"/>
      <c r="H7" s="735"/>
      <c r="I7" s="735"/>
      <c r="J7" s="735"/>
      <c r="K7" s="735"/>
    </row>
    <row r="8" spans="1:11" ht="17.45" customHeight="1" x14ac:dyDescent="0.2">
      <c r="A8" s="143">
        <v>3</v>
      </c>
      <c r="B8" s="469" t="s">
        <v>391</v>
      </c>
      <c r="C8" s="735" t="s">
        <v>661</v>
      </c>
      <c r="D8" s="735"/>
      <c r="E8" s="735"/>
      <c r="F8" s="735"/>
      <c r="G8" s="735"/>
      <c r="H8" s="735"/>
      <c r="I8" s="735"/>
      <c r="J8" s="735"/>
      <c r="K8" s="735"/>
    </row>
    <row r="9" spans="1:11" ht="20.100000000000001" customHeight="1" x14ac:dyDescent="0.2">
      <c r="A9" s="143">
        <v>4</v>
      </c>
      <c r="B9" s="469" t="s">
        <v>393</v>
      </c>
      <c r="C9" s="735" t="s">
        <v>661</v>
      </c>
      <c r="D9" s="735"/>
      <c r="E9" s="735"/>
      <c r="F9" s="735"/>
      <c r="G9" s="735"/>
      <c r="H9" s="735"/>
      <c r="I9" s="735"/>
      <c r="J9" s="735"/>
      <c r="K9" s="735"/>
    </row>
    <row r="10" spans="1:11" ht="17.45" customHeight="1" x14ac:dyDescent="0.2">
      <c r="A10" s="143">
        <v>5</v>
      </c>
      <c r="B10" s="468" t="s">
        <v>394</v>
      </c>
      <c r="C10" s="735" t="s">
        <v>661</v>
      </c>
      <c r="D10" s="735"/>
      <c r="E10" s="735"/>
      <c r="F10" s="735"/>
      <c r="G10" s="735"/>
      <c r="H10" s="735"/>
      <c r="I10" s="735"/>
      <c r="J10" s="735"/>
      <c r="K10" s="735"/>
    </row>
    <row r="11" spans="1:11" ht="24" customHeight="1" x14ac:dyDescent="0.2">
      <c r="A11" s="143">
        <v>6</v>
      </c>
      <c r="B11" s="468" t="s">
        <v>662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  <c r="H11" s="144">
        <v>9</v>
      </c>
      <c r="I11" s="144">
        <v>0</v>
      </c>
      <c r="J11" s="144">
        <v>0</v>
      </c>
      <c r="K11" s="144">
        <f>SUM(C11:J11)</f>
        <v>9</v>
      </c>
    </row>
    <row r="12" spans="1:11" ht="15" customHeight="1" x14ac:dyDescent="0.2">
      <c r="A12" s="143">
        <v>7</v>
      </c>
      <c r="B12" s="469" t="s">
        <v>411</v>
      </c>
      <c r="C12" s="145">
        <v>3</v>
      </c>
      <c r="D12" s="145">
        <v>3</v>
      </c>
      <c r="E12" s="145">
        <v>0</v>
      </c>
      <c r="F12" s="145">
        <v>0</v>
      </c>
      <c r="G12" s="145">
        <v>1</v>
      </c>
      <c r="H12" s="145">
        <v>0</v>
      </c>
      <c r="I12" s="145">
        <v>0</v>
      </c>
      <c r="J12" s="145">
        <v>0</v>
      </c>
      <c r="K12" s="146">
        <f>SUM(C12:J12)</f>
        <v>7</v>
      </c>
    </row>
    <row r="13" spans="1:11" ht="13.7" customHeight="1" x14ac:dyDescent="0.2">
      <c r="A13" s="143">
        <v>8</v>
      </c>
      <c r="B13" s="468" t="s">
        <v>390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7</v>
      </c>
      <c r="J13" s="144">
        <v>0</v>
      </c>
      <c r="K13" s="144">
        <f>SUM(C13:J13)</f>
        <v>7</v>
      </c>
    </row>
    <row r="14" spans="1:11" ht="22.7" customHeight="1" x14ac:dyDescent="0.2">
      <c r="A14" s="143">
        <v>9</v>
      </c>
      <c r="B14" s="468" t="s">
        <v>663</v>
      </c>
      <c r="C14" s="735" t="s">
        <v>661</v>
      </c>
      <c r="D14" s="735"/>
      <c r="E14" s="735"/>
      <c r="F14" s="735"/>
      <c r="G14" s="735"/>
      <c r="H14" s="735"/>
      <c r="I14" s="735"/>
      <c r="J14" s="735"/>
      <c r="K14" s="735"/>
    </row>
    <row r="15" spans="1:11" ht="18.75" customHeight="1" x14ac:dyDescent="0.2">
      <c r="A15" s="143">
        <v>10</v>
      </c>
      <c r="B15" s="468" t="s">
        <v>664</v>
      </c>
      <c r="C15" s="145">
        <v>0</v>
      </c>
      <c r="D15" s="145">
        <v>1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6">
        <f>SUM(C15:J15)</f>
        <v>1</v>
      </c>
    </row>
    <row r="16" spans="1:11" ht="19.5" customHeight="1" x14ac:dyDescent="0.2">
      <c r="A16" s="143">
        <v>11</v>
      </c>
      <c r="B16" s="468" t="s">
        <v>414</v>
      </c>
      <c r="C16" s="145">
        <v>1</v>
      </c>
      <c r="D16" s="145">
        <v>1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6">
        <f>SUM(C16:J16)</f>
        <v>2</v>
      </c>
    </row>
    <row r="17" spans="1:11" ht="15.75" customHeight="1" x14ac:dyDescent="0.2">
      <c r="A17" s="143">
        <v>12</v>
      </c>
      <c r="B17" s="468" t="s">
        <v>415</v>
      </c>
      <c r="C17" s="735" t="s">
        <v>661</v>
      </c>
      <c r="D17" s="735"/>
      <c r="E17" s="735"/>
      <c r="F17" s="735"/>
      <c r="G17" s="735"/>
      <c r="H17" s="735"/>
      <c r="I17" s="735"/>
      <c r="J17" s="735"/>
      <c r="K17" s="735"/>
    </row>
    <row r="18" spans="1:11" ht="16.5" customHeight="1" x14ac:dyDescent="0.2">
      <c r="A18" s="143">
        <v>13</v>
      </c>
      <c r="B18" s="468" t="s">
        <v>416</v>
      </c>
      <c r="C18" s="735" t="s">
        <v>661</v>
      </c>
      <c r="D18" s="735"/>
      <c r="E18" s="735"/>
      <c r="F18" s="735"/>
      <c r="G18" s="735"/>
      <c r="H18" s="735"/>
      <c r="I18" s="735"/>
      <c r="J18" s="735"/>
      <c r="K18" s="735"/>
    </row>
    <row r="19" spans="1:11" ht="24.95" customHeight="1" x14ac:dyDescent="0.2">
      <c r="A19" s="143">
        <v>14</v>
      </c>
      <c r="B19" s="468" t="s">
        <v>665</v>
      </c>
      <c r="C19" s="735" t="s">
        <v>661</v>
      </c>
      <c r="D19" s="735"/>
      <c r="E19" s="735"/>
      <c r="F19" s="735"/>
      <c r="G19" s="735"/>
      <c r="H19" s="735"/>
      <c r="I19" s="735"/>
      <c r="J19" s="735"/>
      <c r="K19" s="735"/>
    </row>
    <row r="20" spans="1:11" ht="17.45" customHeight="1" x14ac:dyDescent="0.2">
      <c r="A20" s="143">
        <v>15</v>
      </c>
      <c r="B20" s="468" t="s">
        <v>666</v>
      </c>
      <c r="C20" s="735" t="s">
        <v>661</v>
      </c>
      <c r="D20" s="735"/>
      <c r="E20" s="735"/>
      <c r="F20" s="735"/>
      <c r="G20" s="735"/>
      <c r="H20" s="735"/>
      <c r="I20" s="735"/>
      <c r="J20" s="735"/>
      <c r="K20" s="735"/>
    </row>
    <row r="21" spans="1:11" ht="28.5" customHeight="1" x14ac:dyDescent="0.2">
      <c r="A21" s="143">
        <v>16</v>
      </c>
      <c r="B21" s="468" t="s">
        <v>667</v>
      </c>
      <c r="C21" s="735" t="s">
        <v>661</v>
      </c>
      <c r="D21" s="735"/>
      <c r="E21" s="735"/>
      <c r="F21" s="735"/>
      <c r="G21" s="735"/>
      <c r="H21" s="735"/>
      <c r="I21" s="735"/>
      <c r="J21" s="735"/>
      <c r="K21" s="735"/>
    </row>
    <row r="22" spans="1:11" ht="15" customHeight="1" x14ac:dyDescent="0.2">
      <c r="A22" s="143">
        <v>17</v>
      </c>
      <c r="B22" s="468" t="s">
        <v>417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6">
        <f>SUM(C22:J22)</f>
        <v>0</v>
      </c>
    </row>
    <row r="23" spans="1:11" ht="15.75" customHeight="1" x14ac:dyDescent="0.2">
      <c r="A23" s="143">
        <v>18</v>
      </c>
      <c r="B23" s="468" t="s">
        <v>668</v>
      </c>
      <c r="C23" s="735" t="s">
        <v>661</v>
      </c>
      <c r="D23" s="735"/>
      <c r="E23" s="735"/>
      <c r="F23" s="735"/>
      <c r="G23" s="735"/>
      <c r="H23" s="735"/>
      <c r="I23" s="735"/>
      <c r="J23" s="735"/>
      <c r="K23" s="735"/>
    </row>
    <row r="24" spans="1:11" ht="14.25" customHeight="1" x14ac:dyDescent="0.2">
      <c r="A24" s="143">
        <v>19</v>
      </c>
      <c r="B24" s="468" t="s">
        <v>669</v>
      </c>
      <c r="C24" s="145">
        <v>0</v>
      </c>
      <c r="D24" s="145">
        <v>2</v>
      </c>
      <c r="E24" s="145">
        <v>0</v>
      </c>
      <c r="F24" s="145">
        <v>1</v>
      </c>
      <c r="G24" s="145">
        <v>0</v>
      </c>
      <c r="H24" s="145">
        <v>0</v>
      </c>
      <c r="I24" s="145">
        <v>0</v>
      </c>
      <c r="J24" s="145">
        <v>0</v>
      </c>
      <c r="K24" s="146">
        <f>SUM(C24:J24)</f>
        <v>3</v>
      </c>
    </row>
    <row r="25" spans="1:11" ht="12" customHeight="1" x14ac:dyDescent="0.2">
      <c r="A25" s="143">
        <v>20</v>
      </c>
      <c r="B25" s="468" t="s">
        <v>420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6">
        <f>SUM(C25:J25)</f>
        <v>0</v>
      </c>
    </row>
    <row r="26" spans="1:11" ht="16.5" customHeight="1" x14ac:dyDescent="0.2">
      <c r="A26" s="143">
        <v>21</v>
      </c>
      <c r="B26" s="468" t="s">
        <v>670</v>
      </c>
      <c r="C26" s="735" t="s">
        <v>661</v>
      </c>
      <c r="D26" s="735"/>
      <c r="E26" s="735"/>
      <c r="F26" s="735"/>
      <c r="G26" s="735"/>
      <c r="H26" s="735"/>
      <c r="I26" s="735"/>
      <c r="J26" s="735"/>
      <c r="K26" s="735"/>
    </row>
    <row r="27" spans="1:11" ht="20.25" customHeight="1" x14ac:dyDescent="0.2">
      <c r="A27" s="143">
        <v>22</v>
      </c>
      <c r="B27" s="468" t="s">
        <v>671</v>
      </c>
      <c r="C27" s="735" t="s">
        <v>661</v>
      </c>
      <c r="D27" s="735"/>
      <c r="E27" s="735"/>
      <c r="F27" s="735"/>
      <c r="G27" s="735"/>
      <c r="H27" s="735"/>
      <c r="I27" s="735"/>
      <c r="J27" s="735"/>
      <c r="K27" s="735"/>
    </row>
    <row r="28" spans="1:11" ht="21" customHeight="1" x14ac:dyDescent="0.2">
      <c r="A28" s="143">
        <v>23</v>
      </c>
      <c r="B28" s="468" t="s">
        <v>672</v>
      </c>
      <c r="C28" s="735" t="s">
        <v>661</v>
      </c>
      <c r="D28" s="735"/>
      <c r="E28" s="735"/>
      <c r="F28" s="735"/>
      <c r="G28" s="735"/>
      <c r="H28" s="735"/>
      <c r="I28" s="735"/>
      <c r="J28" s="735"/>
      <c r="K28" s="735"/>
    </row>
    <row r="29" spans="1:11" ht="24.75" customHeight="1" x14ac:dyDescent="0.2">
      <c r="A29" s="143">
        <v>24</v>
      </c>
      <c r="B29" s="468" t="s">
        <v>673</v>
      </c>
      <c r="C29" s="735" t="s">
        <v>661</v>
      </c>
      <c r="D29" s="735"/>
      <c r="E29" s="735"/>
      <c r="F29" s="735"/>
      <c r="G29" s="735"/>
      <c r="H29" s="735"/>
      <c r="I29" s="735"/>
      <c r="J29" s="735"/>
      <c r="K29" s="735"/>
    </row>
    <row r="30" spans="1:11" ht="24.75" customHeight="1" x14ac:dyDescent="0.2">
      <c r="A30" s="143">
        <v>25</v>
      </c>
      <c r="B30" s="468" t="s">
        <v>674</v>
      </c>
      <c r="C30" s="145">
        <v>0</v>
      </c>
      <c r="D30" s="145">
        <v>1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6">
        <f>SUM(C30:J30)</f>
        <v>1</v>
      </c>
    </row>
    <row r="31" spans="1:11" ht="33.75" customHeight="1" x14ac:dyDescent="0.2">
      <c r="A31" s="143">
        <v>26</v>
      </c>
      <c r="B31" s="468" t="s">
        <v>675</v>
      </c>
      <c r="C31" s="145">
        <v>0</v>
      </c>
      <c r="D31" s="145">
        <v>3</v>
      </c>
      <c r="E31" s="145">
        <v>0</v>
      </c>
      <c r="F31" s="144">
        <v>1</v>
      </c>
      <c r="G31" s="144">
        <v>0</v>
      </c>
      <c r="H31" s="146">
        <v>0</v>
      </c>
      <c r="I31" s="146">
        <v>2</v>
      </c>
      <c r="J31" s="146">
        <v>0</v>
      </c>
      <c r="K31" s="146">
        <f>SUM(C31:J31)</f>
        <v>6</v>
      </c>
    </row>
    <row r="32" spans="1:11" ht="12.75" customHeight="1" x14ac:dyDescent="0.2">
      <c r="A32" s="737" t="s">
        <v>29</v>
      </c>
      <c r="B32" s="737"/>
      <c r="C32" s="470">
        <f t="shared" ref="C32:K32" si="0">SUM(C6:C31)</f>
        <v>4</v>
      </c>
      <c r="D32" s="470">
        <f t="shared" si="0"/>
        <v>11</v>
      </c>
      <c r="E32" s="470">
        <f t="shared" si="0"/>
        <v>0</v>
      </c>
      <c r="F32" s="470">
        <f t="shared" si="0"/>
        <v>2</v>
      </c>
      <c r="G32" s="470">
        <f t="shared" si="0"/>
        <v>1</v>
      </c>
      <c r="H32" s="470">
        <f t="shared" si="0"/>
        <v>9</v>
      </c>
      <c r="I32" s="470">
        <f t="shared" si="0"/>
        <v>9</v>
      </c>
      <c r="J32" s="470">
        <f t="shared" si="0"/>
        <v>0</v>
      </c>
      <c r="K32" s="470">
        <f t="shared" si="0"/>
        <v>36</v>
      </c>
    </row>
    <row r="33" spans="1:11" ht="8.4499999999999993" customHeight="1" x14ac:dyDescent="0.2">
      <c r="A33" s="736" t="s">
        <v>676</v>
      </c>
      <c r="B33" s="736"/>
      <c r="C33" s="736"/>
      <c r="D33" s="736"/>
      <c r="E33" s="736"/>
      <c r="F33" s="736"/>
      <c r="G33" s="736"/>
      <c r="H33" s="736"/>
      <c r="I33" s="736"/>
      <c r="J33" s="736"/>
      <c r="K33" s="736"/>
    </row>
    <row r="34" spans="1:11" s="13" customFormat="1" ht="10.5" customHeight="1" x14ac:dyDescent="0.25">
      <c r="A34" s="101" t="s">
        <v>30</v>
      </c>
      <c r="B34" s="101"/>
    </row>
    <row r="35" spans="1:11" s="13" customFormat="1" ht="15" x14ac:dyDescent="0.25">
      <c r="A35" s="101" t="s">
        <v>31</v>
      </c>
      <c r="B35" s="101"/>
    </row>
  </sheetData>
  <mergeCells count="23">
    <mergeCell ref="C9:K9"/>
    <mergeCell ref="C14:K14"/>
    <mergeCell ref="C17:K17"/>
    <mergeCell ref="C8:K8"/>
    <mergeCell ref="A1:K1"/>
    <mergeCell ref="J2:K2"/>
    <mergeCell ref="C3:K3"/>
    <mergeCell ref="C6:K6"/>
    <mergeCell ref="C7:K7"/>
    <mergeCell ref="A3:A4"/>
    <mergeCell ref="B3:B4"/>
    <mergeCell ref="C10:K10"/>
    <mergeCell ref="C18:K18"/>
    <mergeCell ref="C20:K20"/>
    <mergeCell ref="C21:K21"/>
    <mergeCell ref="C19:K19"/>
    <mergeCell ref="A33:K33"/>
    <mergeCell ref="C26:K26"/>
    <mergeCell ref="C27:K27"/>
    <mergeCell ref="C28:K28"/>
    <mergeCell ref="A32:B32"/>
    <mergeCell ref="C23:K23"/>
    <mergeCell ref="C29:K29"/>
  </mergeCells>
  <pageMargins left="0" right="0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topLeftCell="A16" zoomScaleNormal="100" workbookViewId="0">
      <selection activeCell="A4" sqref="A4:XFD4"/>
    </sheetView>
  </sheetViews>
  <sheetFormatPr defaultColWidth="9.140625" defaultRowHeight="15" x14ac:dyDescent="0.25"/>
  <cols>
    <col min="1" max="1" width="4.140625" style="19" customWidth="1"/>
    <col min="2" max="2" width="43.140625" style="12" customWidth="1"/>
    <col min="3" max="16384" width="9.140625" style="12"/>
  </cols>
  <sheetData>
    <row r="1" spans="1:7" x14ac:dyDescent="0.25">
      <c r="A1" s="522" t="s">
        <v>285</v>
      </c>
      <c r="B1" s="522"/>
      <c r="C1" s="522"/>
      <c r="D1" s="522"/>
      <c r="E1" s="522"/>
      <c r="F1" s="522"/>
      <c r="G1" s="522"/>
    </row>
    <row r="2" spans="1:7" x14ac:dyDescent="0.25">
      <c r="A2" s="522" t="s">
        <v>286</v>
      </c>
      <c r="B2" s="522"/>
      <c r="C2" s="522"/>
      <c r="D2" s="522"/>
      <c r="E2" s="522"/>
      <c r="F2" s="522"/>
      <c r="G2" s="522"/>
    </row>
    <row r="3" spans="1:7" x14ac:dyDescent="0.25">
      <c r="A3" s="522" t="s">
        <v>1164</v>
      </c>
      <c r="B3" s="522"/>
      <c r="C3" s="522"/>
      <c r="D3" s="522"/>
      <c r="E3" s="522"/>
      <c r="F3" s="522"/>
      <c r="G3" s="522"/>
    </row>
    <row r="4" spans="1:7" ht="11.25" customHeight="1" x14ac:dyDescent="0.25">
      <c r="A4" s="18"/>
      <c r="B4" s="16"/>
      <c r="C4" s="16"/>
      <c r="D4" s="16"/>
      <c r="E4" s="16"/>
      <c r="F4" s="16"/>
      <c r="G4" s="21" t="s">
        <v>287</v>
      </c>
    </row>
    <row r="5" spans="1:7" ht="97.5" customHeight="1" thickBot="1" x14ac:dyDescent="0.3">
      <c r="A5" s="241" t="s">
        <v>191</v>
      </c>
      <c r="B5" s="241" t="s">
        <v>292</v>
      </c>
      <c r="C5" s="242" t="s">
        <v>277</v>
      </c>
      <c r="D5" s="242" t="s">
        <v>288</v>
      </c>
      <c r="E5" s="242" t="s">
        <v>289</v>
      </c>
      <c r="F5" s="242" t="s">
        <v>290</v>
      </c>
      <c r="G5" s="242" t="s">
        <v>291</v>
      </c>
    </row>
    <row r="6" spans="1:7" ht="9.75" customHeight="1" thickTop="1" thickBot="1" x14ac:dyDescent="0.3">
      <c r="A6" s="243">
        <v>1</v>
      </c>
      <c r="B6" s="243">
        <v>2</v>
      </c>
      <c r="C6" s="243">
        <v>3</v>
      </c>
      <c r="D6" s="243">
        <v>4</v>
      </c>
      <c r="E6" s="243">
        <v>5</v>
      </c>
      <c r="F6" s="243">
        <v>6</v>
      </c>
      <c r="G6" s="243">
        <v>7</v>
      </c>
    </row>
    <row r="7" spans="1:7" ht="18" customHeight="1" thickTop="1" x14ac:dyDescent="0.25">
      <c r="A7" s="244">
        <v>1</v>
      </c>
      <c r="B7" s="331" t="s">
        <v>18</v>
      </c>
      <c r="C7" s="339">
        <v>72018</v>
      </c>
      <c r="D7" s="339" t="s">
        <v>1166</v>
      </c>
      <c r="E7" s="339" t="s">
        <v>1167</v>
      </c>
      <c r="F7" s="339" t="s">
        <v>1168</v>
      </c>
      <c r="G7" s="339" t="s">
        <v>1169</v>
      </c>
    </row>
    <row r="8" spans="1:7" ht="22.15" customHeight="1" x14ac:dyDescent="0.25">
      <c r="A8" s="17">
        <v>2</v>
      </c>
      <c r="B8" s="332" t="s">
        <v>2166</v>
      </c>
      <c r="C8" s="340">
        <v>8912</v>
      </c>
      <c r="D8" s="340" t="s">
        <v>749</v>
      </c>
      <c r="E8" s="340" t="s">
        <v>749</v>
      </c>
      <c r="F8" s="340" t="s">
        <v>750</v>
      </c>
      <c r="G8" s="340" t="s">
        <v>750</v>
      </c>
    </row>
    <row r="9" spans="1:7" ht="18" customHeight="1" x14ac:dyDescent="0.25">
      <c r="A9" s="17">
        <v>3</v>
      </c>
      <c r="B9" s="332" t="s">
        <v>2167</v>
      </c>
      <c r="C9" s="340">
        <v>16025</v>
      </c>
      <c r="D9" s="340" t="s">
        <v>749</v>
      </c>
      <c r="E9" s="340" t="s">
        <v>749</v>
      </c>
      <c r="F9" s="340" t="s">
        <v>750</v>
      </c>
      <c r="G9" s="340" t="s">
        <v>750</v>
      </c>
    </row>
    <row r="10" spans="1:7" ht="18" customHeight="1" x14ac:dyDescent="0.25">
      <c r="A10" s="17">
        <v>4</v>
      </c>
      <c r="B10" s="332" t="s">
        <v>2168</v>
      </c>
      <c r="C10" s="340">
        <v>12135</v>
      </c>
      <c r="D10" s="340" t="s">
        <v>749</v>
      </c>
      <c r="E10" s="340" t="s">
        <v>749</v>
      </c>
      <c r="F10" s="340" t="s">
        <v>750</v>
      </c>
      <c r="G10" s="340" t="s">
        <v>750</v>
      </c>
    </row>
    <row r="11" spans="1:7" ht="18" customHeight="1" x14ac:dyDescent="0.25">
      <c r="A11" s="17">
        <v>5</v>
      </c>
      <c r="B11" s="332" t="s">
        <v>2169</v>
      </c>
      <c r="C11" s="340">
        <v>8227</v>
      </c>
      <c r="D11" s="340" t="s">
        <v>1170</v>
      </c>
      <c r="E11" s="340" t="s">
        <v>749</v>
      </c>
      <c r="F11" s="340" t="s">
        <v>1171</v>
      </c>
      <c r="G11" s="340" t="s">
        <v>750</v>
      </c>
    </row>
    <row r="12" spans="1:7" ht="18" customHeight="1" x14ac:dyDescent="0.25">
      <c r="A12" s="17">
        <v>6</v>
      </c>
      <c r="B12" s="332" t="s">
        <v>2170</v>
      </c>
      <c r="C12" s="340">
        <v>5675</v>
      </c>
      <c r="D12" s="340" t="s">
        <v>952</v>
      </c>
      <c r="E12" s="340" t="s">
        <v>1172</v>
      </c>
      <c r="F12" s="340" t="s">
        <v>860</v>
      </c>
      <c r="G12" s="340" t="s">
        <v>1173</v>
      </c>
    </row>
    <row r="13" spans="1:7" ht="18" customHeight="1" x14ac:dyDescent="0.25">
      <c r="A13" s="17">
        <v>7</v>
      </c>
      <c r="B13" s="332" t="s">
        <v>2171</v>
      </c>
      <c r="C13" s="340">
        <v>14925</v>
      </c>
      <c r="D13" s="340" t="s">
        <v>1174</v>
      </c>
      <c r="E13" s="340" t="s">
        <v>1175</v>
      </c>
      <c r="F13" s="340" t="s">
        <v>1176</v>
      </c>
      <c r="G13" s="340" t="s">
        <v>1177</v>
      </c>
    </row>
    <row r="14" spans="1:7" ht="18" customHeight="1" x14ac:dyDescent="0.25">
      <c r="A14" s="17">
        <v>8</v>
      </c>
      <c r="B14" s="332" t="s">
        <v>23</v>
      </c>
      <c r="C14" s="340">
        <v>6637</v>
      </c>
      <c r="D14" s="340" t="s">
        <v>749</v>
      </c>
      <c r="E14" s="340" t="s">
        <v>749</v>
      </c>
      <c r="F14" s="340" t="s">
        <v>750</v>
      </c>
      <c r="G14" s="340" t="s">
        <v>750</v>
      </c>
    </row>
    <row r="15" spans="1:7" ht="21" customHeight="1" x14ac:dyDescent="0.25">
      <c r="A15" s="17">
        <v>9</v>
      </c>
      <c r="B15" s="316" t="s">
        <v>2172</v>
      </c>
      <c r="C15" s="340">
        <v>10614</v>
      </c>
      <c r="D15" s="340" t="s">
        <v>749</v>
      </c>
      <c r="E15" s="340" t="s">
        <v>749</v>
      </c>
      <c r="F15" s="340" t="s">
        <v>750</v>
      </c>
      <c r="G15" s="340" t="s">
        <v>750</v>
      </c>
    </row>
    <row r="16" spans="1:7" ht="23.25" customHeight="1" x14ac:dyDescent="0.25">
      <c r="A16" s="17">
        <v>10</v>
      </c>
      <c r="B16" s="332" t="s">
        <v>34</v>
      </c>
      <c r="C16" s="340">
        <v>537</v>
      </c>
      <c r="D16" s="340" t="s">
        <v>749</v>
      </c>
      <c r="E16" s="340" t="s">
        <v>749</v>
      </c>
      <c r="F16" s="340" t="s">
        <v>750</v>
      </c>
      <c r="G16" s="340" t="s">
        <v>750</v>
      </c>
    </row>
    <row r="17" spans="1:7" ht="18" customHeight="1" x14ac:dyDescent="0.25">
      <c r="A17" s="17">
        <v>11</v>
      </c>
      <c r="B17" s="332" t="s">
        <v>24</v>
      </c>
      <c r="C17" s="340">
        <v>13913</v>
      </c>
      <c r="D17" s="340" t="s">
        <v>1178</v>
      </c>
      <c r="E17" s="340" t="s">
        <v>1179</v>
      </c>
      <c r="F17" s="340" t="s">
        <v>1180</v>
      </c>
      <c r="G17" s="340" t="s">
        <v>1181</v>
      </c>
    </row>
    <row r="18" spans="1:7" ht="18" customHeight="1" x14ac:dyDescent="0.25">
      <c r="A18" s="17">
        <v>12</v>
      </c>
      <c r="B18" s="332" t="s">
        <v>25</v>
      </c>
      <c r="C18" s="340">
        <v>935</v>
      </c>
      <c r="D18" s="340" t="s">
        <v>749</v>
      </c>
      <c r="E18" s="340" t="s">
        <v>749</v>
      </c>
      <c r="F18" s="340" t="s">
        <v>750</v>
      </c>
      <c r="G18" s="340" t="s">
        <v>750</v>
      </c>
    </row>
    <row r="19" spans="1:7" ht="18" customHeight="1" x14ac:dyDescent="0.25">
      <c r="A19" s="17">
        <v>13</v>
      </c>
      <c r="B19" s="332" t="s">
        <v>35</v>
      </c>
      <c r="C19" s="340">
        <v>3792</v>
      </c>
      <c r="D19" s="340" t="s">
        <v>749</v>
      </c>
      <c r="E19" s="340" t="s">
        <v>749</v>
      </c>
      <c r="F19" s="340" t="s">
        <v>750</v>
      </c>
      <c r="G19" s="340" t="s">
        <v>750</v>
      </c>
    </row>
    <row r="20" spans="1:7" ht="25.5" customHeight="1" x14ac:dyDescent="0.25">
      <c r="A20" s="17">
        <v>14</v>
      </c>
      <c r="B20" s="332" t="s">
        <v>240</v>
      </c>
      <c r="C20" s="340">
        <v>4992</v>
      </c>
      <c r="D20" s="340" t="s">
        <v>987</v>
      </c>
      <c r="E20" s="340" t="s">
        <v>717</v>
      </c>
      <c r="F20" s="340" t="s">
        <v>860</v>
      </c>
      <c r="G20" s="340" t="s">
        <v>1061</v>
      </c>
    </row>
    <row r="21" spans="1:7" ht="23.25" customHeight="1" x14ac:dyDescent="0.25">
      <c r="A21" s="17">
        <v>15</v>
      </c>
      <c r="B21" s="332" t="s">
        <v>2175</v>
      </c>
      <c r="C21" s="340">
        <v>1391</v>
      </c>
      <c r="D21" s="340" t="s">
        <v>993</v>
      </c>
      <c r="E21" s="340" t="s">
        <v>749</v>
      </c>
      <c r="F21" s="340" t="s">
        <v>860</v>
      </c>
      <c r="G21" s="340" t="s">
        <v>750</v>
      </c>
    </row>
    <row r="22" spans="1:7" ht="18" customHeight="1" x14ac:dyDescent="0.25">
      <c r="A22" s="17">
        <v>16</v>
      </c>
      <c r="B22" s="332" t="s">
        <v>2173</v>
      </c>
      <c r="C22" s="340">
        <v>5487</v>
      </c>
      <c r="D22" s="340" t="s">
        <v>1182</v>
      </c>
      <c r="E22" s="340" t="s">
        <v>1183</v>
      </c>
      <c r="F22" s="340" t="s">
        <v>1184</v>
      </c>
      <c r="G22" s="340" t="s">
        <v>1185</v>
      </c>
    </row>
    <row r="23" spans="1:7" ht="18" customHeight="1" x14ac:dyDescent="0.25">
      <c r="A23" s="17">
        <v>17</v>
      </c>
      <c r="B23" s="332" t="s">
        <v>27</v>
      </c>
      <c r="C23" s="340">
        <v>805</v>
      </c>
      <c r="D23" s="340" t="s">
        <v>749</v>
      </c>
      <c r="E23" s="340" t="s">
        <v>749</v>
      </c>
      <c r="F23" s="340" t="s">
        <v>750</v>
      </c>
      <c r="G23" s="340" t="s">
        <v>750</v>
      </c>
    </row>
    <row r="24" spans="1:7" ht="24.75" customHeight="1" x14ac:dyDescent="0.25">
      <c r="A24" s="17">
        <v>18</v>
      </c>
      <c r="B24" s="332" t="s">
        <v>37</v>
      </c>
      <c r="C24" s="340">
        <v>2267</v>
      </c>
      <c r="D24" s="340" t="s">
        <v>1186</v>
      </c>
      <c r="E24" s="340" t="s">
        <v>749</v>
      </c>
      <c r="F24" s="340" t="s">
        <v>1187</v>
      </c>
      <c r="G24" s="340" t="s">
        <v>750</v>
      </c>
    </row>
    <row r="25" spans="1:7" ht="18" customHeight="1" x14ac:dyDescent="0.25">
      <c r="A25" s="17">
        <v>19</v>
      </c>
      <c r="B25" s="332" t="s">
        <v>28</v>
      </c>
      <c r="C25" s="340">
        <v>365</v>
      </c>
      <c r="D25" s="340" t="s">
        <v>749</v>
      </c>
      <c r="E25" s="340" t="s">
        <v>749</v>
      </c>
      <c r="F25" s="340" t="s">
        <v>750</v>
      </c>
      <c r="G25" s="340" t="s">
        <v>750</v>
      </c>
    </row>
    <row r="26" spans="1:7" ht="18" customHeight="1" x14ac:dyDescent="0.25">
      <c r="A26" s="17">
        <v>20</v>
      </c>
      <c r="B26" s="332" t="s">
        <v>38</v>
      </c>
      <c r="C26" s="340">
        <v>3967</v>
      </c>
      <c r="D26" s="340" t="s">
        <v>749</v>
      </c>
      <c r="E26" s="340" t="s">
        <v>749</v>
      </c>
      <c r="F26" s="340" t="s">
        <v>750</v>
      </c>
      <c r="G26" s="340" t="s">
        <v>750</v>
      </c>
    </row>
    <row r="27" spans="1:7" ht="18" customHeight="1" x14ac:dyDescent="0.25">
      <c r="A27" s="17">
        <v>21</v>
      </c>
      <c r="B27" s="332" t="s">
        <v>2174</v>
      </c>
      <c r="C27" s="340">
        <v>1308</v>
      </c>
      <c r="D27" s="340" t="s">
        <v>749</v>
      </c>
      <c r="E27" s="340" t="s">
        <v>749</v>
      </c>
      <c r="F27" s="340" t="s">
        <v>750</v>
      </c>
      <c r="G27" s="340" t="s">
        <v>750</v>
      </c>
    </row>
    <row r="28" spans="1:7" ht="20.45" customHeight="1" x14ac:dyDescent="0.25">
      <c r="A28" s="17">
        <v>22</v>
      </c>
      <c r="B28" s="316" t="s">
        <v>39</v>
      </c>
      <c r="C28" s="340">
        <v>240</v>
      </c>
      <c r="D28" s="340" t="s">
        <v>749</v>
      </c>
      <c r="E28" s="340" t="s">
        <v>749</v>
      </c>
      <c r="F28" s="340" t="s">
        <v>750</v>
      </c>
      <c r="G28" s="340" t="s">
        <v>750</v>
      </c>
    </row>
    <row r="29" spans="1:7" ht="21.6" customHeight="1" x14ac:dyDescent="0.25">
      <c r="A29" s="17">
        <v>23</v>
      </c>
      <c r="B29" s="332" t="s">
        <v>40</v>
      </c>
      <c r="C29" s="340">
        <v>453</v>
      </c>
      <c r="D29" s="340" t="s">
        <v>749</v>
      </c>
      <c r="E29" s="340" t="s">
        <v>749</v>
      </c>
      <c r="F29" s="340" t="s">
        <v>750</v>
      </c>
      <c r="G29" s="340" t="s">
        <v>750</v>
      </c>
    </row>
    <row r="30" spans="1:7" ht="25.5" customHeight="1" x14ac:dyDescent="0.25">
      <c r="A30" s="17">
        <v>24</v>
      </c>
      <c r="B30" s="332" t="s">
        <v>41</v>
      </c>
      <c r="C30" s="340">
        <v>172</v>
      </c>
      <c r="D30" s="340" t="s">
        <v>749</v>
      </c>
      <c r="E30" s="340" t="s">
        <v>749</v>
      </c>
      <c r="F30" s="340" t="s">
        <v>750</v>
      </c>
      <c r="G30" s="340" t="s">
        <v>750</v>
      </c>
    </row>
    <row r="31" spans="1:7" ht="18" customHeight="1" x14ac:dyDescent="0.25">
      <c r="A31" s="17">
        <v>25</v>
      </c>
      <c r="B31" s="332" t="s">
        <v>204</v>
      </c>
      <c r="C31" s="340">
        <v>618</v>
      </c>
      <c r="D31" s="340" t="s">
        <v>749</v>
      </c>
      <c r="E31" s="340" t="s">
        <v>749</v>
      </c>
      <c r="F31" s="340" t="s">
        <v>750</v>
      </c>
      <c r="G31" s="340" t="s">
        <v>750</v>
      </c>
    </row>
    <row r="32" spans="1:7" ht="21.75" customHeight="1" x14ac:dyDescent="0.25">
      <c r="A32" s="17">
        <v>26</v>
      </c>
      <c r="B32" s="332" t="s">
        <v>42</v>
      </c>
      <c r="C32" s="340">
        <v>455</v>
      </c>
      <c r="D32" s="340" t="s">
        <v>749</v>
      </c>
      <c r="E32" s="340" t="s">
        <v>749</v>
      </c>
      <c r="F32" s="340" t="s">
        <v>750</v>
      </c>
      <c r="G32" s="340" t="s">
        <v>750</v>
      </c>
    </row>
    <row r="33" spans="1:7" ht="18" customHeight="1" x14ac:dyDescent="0.25">
      <c r="A33" s="516" t="s">
        <v>29</v>
      </c>
      <c r="B33" s="516"/>
      <c r="C33" s="338">
        <v>196865</v>
      </c>
      <c r="D33" s="338" t="s">
        <v>1188</v>
      </c>
      <c r="E33" s="338" t="s">
        <v>1189</v>
      </c>
      <c r="F33" s="338" t="s">
        <v>2198</v>
      </c>
      <c r="G33" s="338" t="s">
        <v>1190</v>
      </c>
    </row>
    <row r="34" spans="1:7" s="102" customFormat="1" ht="18" customHeight="1" x14ac:dyDescent="0.25">
      <c r="A34" s="520" t="s">
        <v>613</v>
      </c>
      <c r="B34" s="520"/>
      <c r="C34" s="520"/>
      <c r="D34" s="520"/>
      <c r="E34" s="520"/>
      <c r="F34" s="520"/>
      <c r="G34" s="520"/>
    </row>
    <row r="35" spans="1:7" x14ac:dyDescent="0.25">
      <c r="A35" s="524" t="s">
        <v>30</v>
      </c>
      <c r="B35" s="524"/>
      <c r="C35" s="16"/>
      <c r="D35" s="16"/>
      <c r="E35" s="16"/>
      <c r="F35" s="16"/>
      <c r="G35" s="16"/>
    </row>
    <row r="36" spans="1:7" x14ac:dyDescent="0.25">
      <c r="A36" s="521" t="s">
        <v>31</v>
      </c>
      <c r="B36" s="521"/>
      <c r="C36" s="521"/>
      <c r="D36" s="521"/>
      <c r="E36" s="16"/>
      <c r="F36" s="16"/>
      <c r="G36" s="16"/>
    </row>
  </sheetData>
  <mergeCells count="7">
    <mergeCell ref="A36:D36"/>
    <mergeCell ref="A1:G1"/>
    <mergeCell ref="A2:G2"/>
    <mergeCell ref="A3:G3"/>
    <mergeCell ref="A33:B33"/>
    <mergeCell ref="A35:B35"/>
    <mergeCell ref="A34:G3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topLeftCell="A7" zoomScaleNormal="100" workbookViewId="0">
      <selection activeCell="K26" sqref="K26"/>
    </sheetView>
  </sheetViews>
  <sheetFormatPr defaultColWidth="9.140625" defaultRowHeight="15" x14ac:dyDescent="0.25"/>
  <cols>
    <col min="1" max="1" width="4.7109375" style="10" customWidth="1"/>
    <col min="2" max="2" width="45.28515625" style="8" customWidth="1"/>
    <col min="3" max="16384" width="9.140625" style="8"/>
  </cols>
  <sheetData>
    <row r="1" spans="1:7" x14ac:dyDescent="0.25">
      <c r="A1" s="519" t="s">
        <v>2165</v>
      </c>
      <c r="B1" s="519"/>
      <c r="C1" s="519"/>
      <c r="D1" s="519"/>
      <c r="E1" s="519"/>
      <c r="F1" s="519"/>
      <c r="G1" s="519"/>
    </row>
    <row r="2" spans="1:7" s="110" customFormat="1" ht="19.5" customHeight="1" x14ac:dyDescent="0.25">
      <c r="A2" s="526" t="s">
        <v>616</v>
      </c>
      <c r="B2" s="526"/>
      <c r="C2" s="526"/>
      <c r="D2" s="526"/>
      <c r="E2" s="526"/>
      <c r="F2" s="526"/>
      <c r="G2" s="526"/>
    </row>
    <row r="5" spans="1:7" x14ac:dyDescent="0.25">
      <c r="G5" s="80" t="s">
        <v>614</v>
      </c>
    </row>
    <row r="6" spans="1:7" ht="68.25" thickBot="1" x14ac:dyDescent="0.3">
      <c r="A6" s="234" t="s">
        <v>191</v>
      </c>
      <c r="B6" s="234" t="s">
        <v>510</v>
      </c>
      <c r="C6" s="245" t="s">
        <v>277</v>
      </c>
      <c r="D6" s="245" t="s">
        <v>499</v>
      </c>
      <c r="E6" s="245" t="s">
        <v>500</v>
      </c>
      <c r="F6" s="245" t="s">
        <v>501</v>
      </c>
      <c r="G6" s="245" t="s">
        <v>502</v>
      </c>
    </row>
    <row r="7" spans="1:7" ht="16.5" thickTop="1" thickBot="1" x14ac:dyDescent="0.3">
      <c r="A7" s="237">
        <v>0</v>
      </c>
      <c r="B7" s="237">
        <v>1</v>
      </c>
      <c r="C7" s="237">
        <v>2</v>
      </c>
      <c r="D7" s="237">
        <v>3</v>
      </c>
      <c r="E7" s="237">
        <v>4</v>
      </c>
      <c r="F7" s="237">
        <v>5</v>
      </c>
      <c r="G7" s="237">
        <v>6</v>
      </c>
    </row>
    <row r="8" spans="1:7" ht="15.75" thickTop="1" x14ac:dyDescent="0.25">
      <c r="A8" s="525" t="s">
        <v>242</v>
      </c>
      <c r="B8" s="525"/>
      <c r="C8" s="346">
        <f>SUM(C9:C26)</f>
        <v>84235</v>
      </c>
      <c r="D8" s="346">
        <f>SUM(D9:D26)</f>
        <v>1307</v>
      </c>
      <c r="E8" s="346">
        <f>SUM(E9:E26)</f>
        <v>6278</v>
      </c>
      <c r="F8" s="347">
        <f>E8/C8*100</f>
        <v>7.4529589837953338</v>
      </c>
      <c r="G8" s="347">
        <f>D8/E8*100</f>
        <v>20.818732080280345</v>
      </c>
    </row>
    <row r="9" spans="1:7" x14ac:dyDescent="0.25">
      <c r="A9" s="1">
        <v>1</v>
      </c>
      <c r="B9" s="331" t="s">
        <v>18</v>
      </c>
      <c r="C9" s="327">
        <v>26943</v>
      </c>
      <c r="D9" s="327">
        <v>490</v>
      </c>
      <c r="E9" s="327">
        <v>1783</v>
      </c>
      <c r="F9" s="328">
        <f>E9/C9*100</f>
        <v>6.6176743495527601</v>
      </c>
      <c r="G9" s="328">
        <f>D9/E9*100</f>
        <v>27.481772293886706</v>
      </c>
    </row>
    <row r="10" spans="1:7" ht="24" x14ac:dyDescent="0.25">
      <c r="A10" s="1">
        <v>2</v>
      </c>
      <c r="B10" s="332" t="s">
        <v>2166</v>
      </c>
      <c r="C10" s="327">
        <v>3639</v>
      </c>
      <c r="D10" s="327">
        <v>163</v>
      </c>
      <c r="E10" s="327">
        <v>824</v>
      </c>
      <c r="F10" s="328">
        <f t="shared" ref="F10:F26" si="0">E10/C10*100</f>
        <v>22.643583402033528</v>
      </c>
      <c r="G10" s="328">
        <f t="shared" ref="G10:G26" si="1">D10/E10*100</f>
        <v>19.781553398058254</v>
      </c>
    </row>
    <row r="11" spans="1:7" x14ac:dyDescent="0.25">
      <c r="A11" s="1">
        <v>3</v>
      </c>
      <c r="B11" s="332" t="s">
        <v>2167</v>
      </c>
      <c r="C11" s="327">
        <v>8851</v>
      </c>
      <c r="D11" s="327">
        <v>154</v>
      </c>
      <c r="E11" s="327">
        <v>808</v>
      </c>
      <c r="F11" s="328">
        <f t="shared" si="0"/>
        <v>9.1289119873460631</v>
      </c>
      <c r="G11" s="328">
        <f t="shared" si="1"/>
        <v>19.059405940594061</v>
      </c>
    </row>
    <row r="12" spans="1:7" x14ac:dyDescent="0.25">
      <c r="A12" s="1">
        <v>4</v>
      </c>
      <c r="B12" s="332" t="s">
        <v>2168</v>
      </c>
      <c r="C12" s="327">
        <v>6067</v>
      </c>
      <c r="D12" s="327">
        <v>93</v>
      </c>
      <c r="E12" s="327">
        <v>941</v>
      </c>
      <c r="F12" s="328">
        <f t="shared" si="0"/>
        <v>15.510136805670019</v>
      </c>
      <c r="G12" s="328">
        <f t="shared" si="1"/>
        <v>9.8831030818278425</v>
      </c>
    </row>
    <row r="13" spans="1:7" x14ac:dyDescent="0.25">
      <c r="A13" s="1">
        <v>5</v>
      </c>
      <c r="B13" s="332" t="s">
        <v>2169</v>
      </c>
      <c r="C13" s="327">
        <v>4859</v>
      </c>
      <c r="D13" s="327">
        <v>99</v>
      </c>
      <c r="E13" s="327">
        <v>469</v>
      </c>
      <c r="F13" s="328">
        <f t="shared" si="0"/>
        <v>9.6521918090141998</v>
      </c>
      <c r="G13" s="328">
        <f t="shared" si="1"/>
        <v>21.108742004264393</v>
      </c>
    </row>
    <row r="14" spans="1:7" x14ac:dyDescent="0.25">
      <c r="A14" s="1">
        <v>6</v>
      </c>
      <c r="B14" s="332" t="s">
        <v>2170</v>
      </c>
      <c r="C14" s="327">
        <v>3302</v>
      </c>
      <c r="D14" s="327">
        <v>32</v>
      </c>
      <c r="E14" s="327">
        <v>57</v>
      </c>
      <c r="F14" s="328">
        <f t="shared" si="0"/>
        <v>1.7262265293761359</v>
      </c>
      <c r="G14" s="328">
        <f t="shared" si="1"/>
        <v>56.140350877192979</v>
      </c>
    </row>
    <row r="15" spans="1:7" x14ac:dyDescent="0.25">
      <c r="A15" s="1">
        <v>7</v>
      </c>
      <c r="B15" s="345" t="s">
        <v>24</v>
      </c>
      <c r="C15" s="327">
        <v>10176</v>
      </c>
      <c r="D15" s="327">
        <v>21</v>
      </c>
      <c r="E15" s="327">
        <v>62</v>
      </c>
      <c r="F15" s="328">
        <f t="shared" si="0"/>
        <v>0.60927672955974843</v>
      </c>
      <c r="G15" s="328">
        <f t="shared" si="1"/>
        <v>33.87096774193548</v>
      </c>
    </row>
    <row r="16" spans="1:7" x14ac:dyDescent="0.25">
      <c r="A16" s="1">
        <v>8</v>
      </c>
      <c r="B16" s="345" t="s">
        <v>25</v>
      </c>
      <c r="C16" s="327">
        <v>935</v>
      </c>
      <c r="D16" s="327">
        <v>0</v>
      </c>
      <c r="E16" s="327">
        <v>1</v>
      </c>
      <c r="F16" s="328">
        <f t="shared" si="0"/>
        <v>0.10695187165775401</v>
      </c>
      <c r="G16" s="328">
        <f t="shared" si="1"/>
        <v>0</v>
      </c>
    </row>
    <row r="17" spans="1:7" x14ac:dyDescent="0.25">
      <c r="A17" s="1">
        <v>9</v>
      </c>
      <c r="B17" s="345" t="s">
        <v>35</v>
      </c>
      <c r="C17" s="327">
        <v>3792</v>
      </c>
      <c r="D17" s="327">
        <v>2</v>
      </c>
      <c r="E17" s="327">
        <v>20</v>
      </c>
      <c r="F17" s="328">
        <f t="shared" si="0"/>
        <v>0.52742616033755274</v>
      </c>
      <c r="G17" s="328">
        <f t="shared" si="1"/>
        <v>10</v>
      </c>
    </row>
    <row r="18" spans="1:7" ht="24" x14ac:dyDescent="0.25">
      <c r="A18" s="1">
        <v>10</v>
      </c>
      <c r="B18" s="332" t="s">
        <v>240</v>
      </c>
      <c r="C18" s="327">
        <v>4992</v>
      </c>
      <c r="D18" s="327">
        <v>205</v>
      </c>
      <c r="E18" s="327">
        <v>1079</v>
      </c>
      <c r="F18" s="328">
        <f t="shared" si="0"/>
        <v>21.614583333333336</v>
      </c>
      <c r="G18" s="328">
        <f t="shared" si="1"/>
        <v>18.999073215940683</v>
      </c>
    </row>
    <row r="19" spans="1:7" ht="24" x14ac:dyDescent="0.25">
      <c r="A19" s="1">
        <v>11</v>
      </c>
      <c r="B19" s="332" t="s">
        <v>2175</v>
      </c>
      <c r="C19" s="327">
        <v>1391</v>
      </c>
      <c r="D19" s="327">
        <v>0</v>
      </c>
      <c r="E19" s="327">
        <v>0</v>
      </c>
      <c r="F19" s="328">
        <f t="shared" si="0"/>
        <v>0</v>
      </c>
      <c r="G19" s="328"/>
    </row>
    <row r="20" spans="1:7" x14ac:dyDescent="0.25">
      <c r="A20" s="1">
        <v>12</v>
      </c>
      <c r="B20" s="345" t="s">
        <v>37</v>
      </c>
      <c r="C20" s="327">
        <v>2267</v>
      </c>
      <c r="D20" s="327">
        <v>36</v>
      </c>
      <c r="E20" s="327">
        <v>122</v>
      </c>
      <c r="F20" s="328">
        <f t="shared" si="0"/>
        <v>5.3815615350683723</v>
      </c>
      <c r="G20" s="328">
        <f t="shared" si="1"/>
        <v>29.508196721311474</v>
      </c>
    </row>
    <row r="21" spans="1:7" x14ac:dyDescent="0.25">
      <c r="A21" s="1">
        <v>13</v>
      </c>
      <c r="B21" s="345" t="s">
        <v>28</v>
      </c>
      <c r="C21" s="327">
        <v>365</v>
      </c>
      <c r="D21" s="327">
        <v>0</v>
      </c>
      <c r="E21" s="327">
        <v>0</v>
      </c>
      <c r="F21" s="328">
        <f t="shared" si="0"/>
        <v>0</v>
      </c>
      <c r="G21" s="328"/>
    </row>
    <row r="22" spans="1:7" x14ac:dyDescent="0.25">
      <c r="A22" s="1">
        <v>14</v>
      </c>
      <c r="B22" s="345" t="s">
        <v>38</v>
      </c>
      <c r="C22" s="327">
        <v>3967</v>
      </c>
      <c r="D22" s="327">
        <v>0</v>
      </c>
      <c r="E22" s="327">
        <v>52</v>
      </c>
      <c r="F22" s="328">
        <f t="shared" si="0"/>
        <v>1.3108142172926645</v>
      </c>
      <c r="G22" s="328">
        <f t="shared" si="1"/>
        <v>0</v>
      </c>
    </row>
    <row r="23" spans="1:7" x14ac:dyDescent="0.25">
      <c r="A23" s="1">
        <v>15</v>
      </c>
      <c r="B23" s="345" t="s">
        <v>2174</v>
      </c>
      <c r="C23" s="327">
        <v>1308</v>
      </c>
      <c r="D23" s="327">
        <v>0</v>
      </c>
      <c r="E23" s="327">
        <v>16</v>
      </c>
      <c r="F23" s="328">
        <f t="shared" si="0"/>
        <v>1.2232415902140672</v>
      </c>
      <c r="G23" s="328">
        <f t="shared" si="1"/>
        <v>0</v>
      </c>
    </row>
    <row r="24" spans="1:7" ht="24" x14ac:dyDescent="0.25">
      <c r="A24" s="1">
        <v>16</v>
      </c>
      <c r="B24" s="332" t="s">
        <v>40</v>
      </c>
      <c r="C24" s="327">
        <v>453</v>
      </c>
      <c r="D24" s="327">
        <v>0</v>
      </c>
      <c r="E24" s="327">
        <v>2</v>
      </c>
      <c r="F24" s="328">
        <f t="shared" si="0"/>
        <v>0.44150110375275936</v>
      </c>
      <c r="G24" s="328">
        <f t="shared" si="1"/>
        <v>0</v>
      </c>
    </row>
    <row r="25" spans="1:7" x14ac:dyDescent="0.25">
      <c r="A25" s="1">
        <v>17</v>
      </c>
      <c r="B25" s="345" t="s">
        <v>204</v>
      </c>
      <c r="C25" s="327">
        <v>473</v>
      </c>
      <c r="D25" s="327">
        <v>0</v>
      </c>
      <c r="E25" s="327">
        <v>0</v>
      </c>
      <c r="F25" s="328">
        <f t="shared" si="0"/>
        <v>0</v>
      </c>
      <c r="G25" s="328"/>
    </row>
    <row r="26" spans="1:7" ht="24.75" customHeight="1" x14ac:dyDescent="0.25">
      <c r="A26" s="1">
        <v>18</v>
      </c>
      <c r="B26" s="332" t="s">
        <v>42</v>
      </c>
      <c r="C26" s="327">
        <v>455</v>
      </c>
      <c r="D26" s="327">
        <v>12</v>
      </c>
      <c r="E26" s="327">
        <v>42</v>
      </c>
      <c r="F26" s="328">
        <f t="shared" si="0"/>
        <v>9.2307692307692317</v>
      </c>
      <c r="G26" s="328">
        <f t="shared" si="1"/>
        <v>28.571428571428569</v>
      </c>
    </row>
    <row r="27" spans="1:7" s="102" customFormat="1" ht="18" customHeight="1" x14ac:dyDescent="0.25">
      <c r="A27" s="518" t="s">
        <v>615</v>
      </c>
      <c r="B27" s="518"/>
      <c r="C27" s="518"/>
      <c r="D27" s="518"/>
      <c r="E27" s="518"/>
      <c r="F27" s="518"/>
      <c r="G27" s="518"/>
    </row>
    <row r="28" spans="1:7" s="12" customFormat="1" x14ac:dyDescent="0.25">
      <c r="A28" s="524" t="s">
        <v>30</v>
      </c>
      <c r="B28" s="524"/>
      <c r="C28" s="16"/>
      <c r="D28" s="16"/>
      <c r="E28" s="16"/>
      <c r="F28" s="16"/>
      <c r="G28" s="16"/>
    </row>
    <row r="29" spans="1:7" s="12" customFormat="1" x14ac:dyDescent="0.25">
      <c r="A29" s="521" t="s">
        <v>31</v>
      </c>
      <c r="B29" s="521"/>
      <c r="C29" s="521"/>
      <c r="D29" s="521"/>
      <c r="E29" s="16"/>
      <c r="F29" s="16"/>
      <c r="G29" s="16"/>
    </row>
  </sheetData>
  <mergeCells count="6">
    <mergeCell ref="A28:B28"/>
    <mergeCell ref="A29:D29"/>
    <mergeCell ref="A8:B8"/>
    <mergeCell ref="A1:G1"/>
    <mergeCell ref="A2:G2"/>
    <mergeCell ref="A27:G27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6"/>
  <sheetViews>
    <sheetView topLeftCell="A4" zoomScaleNormal="100" workbookViewId="0">
      <selection activeCell="E6" sqref="E6"/>
    </sheetView>
  </sheetViews>
  <sheetFormatPr defaultColWidth="9.140625" defaultRowHeight="16.5" x14ac:dyDescent="0.3"/>
  <cols>
    <col min="1" max="1" width="3.7109375" style="267" customWidth="1"/>
    <col min="2" max="2" width="41.140625" style="268" customWidth="1"/>
    <col min="3" max="4" width="9.140625" style="268"/>
    <col min="5" max="5" width="10" style="268" customWidth="1"/>
    <col min="6" max="16384" width="9.140625" style="268"/>
  </cols>
  <sheetData>
    <row r="1" spans="1:8" s="98" customFormat="1" ht="30" customHeight="1" x14ac:dyDescent="0.25">
      <c r="A1" s="529" t="s">
        <v>895</v>
      </c>
      <c r="B1" s="529"/>
      <c r="C1" s="529"/>
      <c r="D1" s="529"/>
      <c r="E1" s="529"/>
      <c r="F1" s="529"/>
      <c r="G1" s="529"/>
      <c r="H1" s="529"/>
    </row>
    <row r="2" spans="1:8" s="190" customFormat="1" ht="14.25" customHeight="1" x14ac:dyDescent="0.25">
      <c r="A2" s="530" t="s">
        <v>616</v>
      </c>
      <c r="B2" s="530"/>
      <c r="C2" s="530"/>
      <c r="D2" s="530"/>
      <c r="E2" s="530"/>
      <c r="F2" s="530"/>
      <c r="G2" s="530"/>
      <c r="H2" s="530"/>
    </row>
    <row r="3" spans="1:8" x14ac:dyDescent="0.3">
      <c r="H3" s="7" t="s">
        <v>617</v>
      </c>
    </row>
    <row r="4" spans="1:8" ht="90" thickBot="1" x14ac:dyDescent="0.35">
      <c r="A4" s="269" t="s">
        <v>191</v>
      </c>
      <c r="B4" s="353" t="s">
        <v>14</v>
      </c>
      <c r="C4" s="275" t="s">
        <v>500</v>
      </c>
      <c r="D4" s="275" t="s">
        <v>505</v>
      </c>
      <c r="E4" s="275" t="s">
        <v>637</v>
      </c>
      <c r="F4" s="275" t="s">
        <v>507</v>
      </c>
      <c r="G4" s="275" t="s">
        <v>508</v>
      </c>
      <c r="H4" s="275" t="s">
        <v>509</v>
      </c>
    </row>
    <row r="5" spans="1:8" ht="18" thickTop="1" thickBot="1" x14ac:dyDescent="0.35">
      <c r="A5" s="270" t="s">
        <v>679</v>
      </c>
      <c r="B5" s="270" t="s">
        <v>680</v>
      </c>
      <c r="C5" s="270" t="s">
        <v>681</v>
      </c>
      <c r="D5" s="270" t="s">
        <v>682</v>
      </c>
      <c r="E5" s="270"/>
      <c r="F5" s="270" t="s">
        <v>683</v>
      </c>
      <c r="G5" s="270" t="s">
        <v>684</v>
      </c>
      <c r="H5" s="270" t="s">
        <v>685</v>
      </c>
    </row>
    <row r="6" spans="1:8" ht="17.25" thickTop="1" x14ac:dyDescent="0.3">
      <c r="A6" s="531" t="s">
        <v>242</v>
      </c>
      <c r="B6" s="531"/>
      <c r="C6" s="348">
        <f>C7+C8+C10+C11+C12+C13+C14+C15+C16+C17+C18+C19+C20+C21+C22+C23+C9</f>
        <v>6278</v>
      </c>
      <c r="D6" s="348">
        <f t="shared" ref="D6:F6" si="0">D7+D8+D10+D11+D12+D13+D14+D15+D16+D17+D18+D19+D20+D21+D22+D23+D9</f>
        <v>237</v>
      </c>
      <c r="E6" s="348">
        <f t="shared" si="0"/>
        <v>64</v>
      </c>
      <c r="F6" s="348">
        <f t="shared" si="0"/>
        <v>66</v>
      </c>
      <c r="G6" s="508">
        <f>E6/F6*100</f>
        <v>96.969696969696969</v>
      </c>
      <c r="H6" s="349">
        <f>D6/C6*100</f>
        <v>3.7750876075183184</v>
      </c>
    </row>
    <row r="7" spans="1:8" x14ac:dyDescent="0.3">
      <c r="A7" s="271" t="s">
        <v>686</v>
      </c>
      <c r="B7" s="331" t="s">
        <v>18</v>
      </c>
      <c r="C7" s="350" t="s">
        <v>899</v>
      </c>
      <c r="D7" s="350" t="s">
        <v>900</v>
      </c>
      <c r="E7" s="350" t="s">
        <v>740</v>
      </c>
      <c r="F7" s="350" t="s">
        <v>740</v>
      </c>
      <c r="G7" s="350" t="s">
        <v>860</v>
      </c>
      <c r="H7" s="350" t="s">
        <v>901</v>
      </c>
    </row>
    <row r="8" spans="1:8" ht="24" x14ac:dyDescent="0.3">
      <c r="A8" s="271" t="s">
        <v>687</v>
      </c>
      <c r="B8" s="332" t="s">
        <v>2166</v>
      </c>
      <c r="C8" s="351" t="s">
        <v>902</v>
      </c>
      <c r="D8" s="350" t="s">
        <v>776</v>
      </c>
      <c r="E8" s="351" t="s">
        <v>776</v>
      </c>
      <c r="F8" s="351" t="s">
        <v>776</v>
      </c>
      <c r="G8" s="351" t="s">
        <v>860</v>
      </c>
      <c r="H8" s="351" t="s">
        <v>903</v>
      </c>
    </row>
    <row r="9" spans="1:8" x14ac:dyDescent="0.3">
      <c r="A9" s="272" t="s">
        <v>688</v>
      </c>
      <c r="B9" s="332" t="s">
        <v>2167</v>
      </c>
      <c r="C9" s="351">
        <v>808</v>
      </c>
      <c r="D9" s="351">
        <v>15</v>
      </c>
      <c r="E9" s="351">
        <v>15</v>
      </c>
      <c r="F9" s="351">
        <v>15</v>
      </c>
      <c r="G9" s="350" t="s">
        <v>860</v>
      </c>
      <c r="H9" s="509">
        <f>D9/C9*100</f>
        <v>1.8564356435643563</v>
      </c>
    </row>
    <row r="10" spans="1:8" x14ac:dyDescent="0.3">
      <c r="A10" s="272" t="s">
        <v>689</v>
      </c>
      <c r="B10" s="332" t="s">
        <v>2168</v>
      </c>
      <c r="C10" s="351" t="s">
        <v>904</v>
      </c>
      <c r="D10" s="350" t="s">
        <v>855</v>
      </c>
      <c r="E10" s="351" t="s">
        <v>740</v>
      </c>
      <c r="F10" s="351" t="s">
        <v>736</v>
      </c>
      <c r="G10" s="351" t="s">
        <v>834</v>
      </c>
      <c r="H10" s="351" t="s">
        <v>905</v>
      </c>
    </row>
    <row r="11" spans="1:8" x14ac:dyDescent="0.3">
      <c r="A11" s="272" t="s">
        <v>690</v>
      </c>
      <c r="B11" s="332" t="s">
        <v>2169</v>
      </c>
      <c r="C11" s="351" t="s">
        <v>906</v>
      </c>
      <c r="D11" s="351" t="s">
        <v>907</v>
      </c>
      <c r="E11" s="351" t="s">
        <v>727</v>
      </c>
      <c r="F11" s="351" t="s">
        <v>727</v>
      </c>
      <c r="G11" s="351" t="s">
        <v>860</v>
      </c>
      <c r="H11" s="351" t="s">
        <v>908</v>
      </c>
    </row>
    <row r="12" spans="1:8" ht="24" x14ac:dyDescent="0.3">
      <c r="A12" s="271" t="s">
        <v>691</v>
      </c>
      <c r="B12" s="332" t="s">
        <v>2170</v>
      </c>
      <c r="C12" s="350" t="s">
        <v>881</v>
      </c>
      <c r="D12" s="350" t="s">
        <v>805</v>
      </c>
      <c r="E12" s="350" t="s">
        <v>805</v>
      </c>
      <c r="F12" s="350" t="s">
        <v>805</v>
      </c>
      <c r="G12" s="350" t="s">
        <v>860</v>
      </c>
      <c r="H12" s="352" t="s">
        <v>909</v>
      </c>
    </row>
    <row r="13" spans="1:8" x14ac:dyDescent="0.3">
      <c r="A13" s="272" t="s">
        <v>692</v>
      </c>
      <c r="B13" s="345" t="s">
        <v>24</v>
      </c>
      <c r="C13" s="350" t="s">
        <v>910</v>
      </c>
      <c r="D13" s="351" t="s">
        <v>741</v>
      </c>
      <c r="E13" s="351" t="s">
        <v>741</v>
      </c>
      <c r="F13" s="351" t="s">
        <v>741</v>
      </c>
      <c r="G13" s="350" t="s">
        <v>860</v>
      </c>
      <c r="H13" s="351" t="s">
        <v>911</v>
      </c>
    </row>
    <row r="14" spans="1:8" x14ac:dyDescent="0.3">
      <c r="A14" s="271" t="s">
        <v>693</v>
      </c>
      <c r="B14" s="345" t="s">
        <v>25</v>
      </c>
      <c r="C14" s="350" t="s">
        <v>740</v>
      </c>
      <c r="D14" s="350" t="s">
        <v>749</v>
      </c>
      <c r="E14" s="350" t="s">
        <v>749</v>
      </c>
      <c r="F14" s="350" t="s">
        <v>749</v>
      </c>
      <c r="G14" s="351"/>
      <c r="H14" s="351" t="s">
        <v>750</v>
      </c>
    </row>
    <row r="15" spans="1:8" x14ac:dyDescent="0.3">
      <c r="A15" s="271" t="s">
        <v>694</v>
      </c>
      <c r="B15" s="345" t="s">
        <v>35</v>
      </c>
      <c r="C15" s="350" t="s">
        <v>887</v>
      </c>
      <c r="D15" s="350" t="s">
        <v>749</v>
      </c>
      <c r="E15" s="350" t="s">
        <v>749</v>
      </c>
      <c r="F15" s="350" t="s">
        <v>749</v>
      </c>
      <c r="G15" s="351"/>
      <c r="H15" s="350" t="s">
        <v>750</v>
      </c>
    </row>
    <row r="16" spans="1:8" ht="24" x14ac:dyDescent="0.3">
      <c r="A16" s="271" t="s">
        <v>695</v>
      </c>
      <c r="B16" s="332" t="s">
        <v>240</v>
      </c>
      <c r="C16" s="351" t="s">
        <v>888</v>
      </c>
      <c r="D16" s="351" t="s">
        <v>833</v>
      </c>
      <c r="E16" s="351" t="s">
        <v>740</v>
      </c>
      <c r="F16" s="351" t="s">
        <v>740</v>
      </c>
      <c r="G16" s="350" t="s">
        <v>860</v>
      </c>
      <c r="H16" s="351" t="s">
        <v>742</v>
      </c>
    </row>
    <row r="17" spans="1:8" ht="17.850000000000001" customHeight="1" x14ac:dyDescent="0.3">
      <c r="A17" s="271" t="s">
        <v>696</v>
      </c>
      <c r="B17" s="332" t="s">
        <v>2175</v>
      </c>
      <c r="C17" s="350" t="s">
        <v>749</v>
      </c>
      <c r="D17" s="350" t="s">
        <v>749</v>
      </c>
      <c r="E17" s="350" t="s">
        <v>749</v>
      </c>
      <c r="F17" s="350" t="s">
        <v>749</v>
      </c>
      <c r="G17" s="350"/>
      <c r="H17" s="350"/>
    </row>
    <row r="18" spans="1:8" x14ac:dyDescent="0.3">
      <c r="A18" s="271" t="s">
        <v>697</v>
      </c>
      <c r="B18" s="345" t="s">
        <v>37</v>
      </c>
      <c r="C18" s="350" t="s">
        <v>890</v>
      </c>
      <c r="D18" s="350" t="s">
        <v>749</v>
      </c>
      <c r="E18" s="350" t="s">
        <v>749</v>
      </c>
      <c r="F18" s="350" t="s">
        <v>749</v>
      </c>
      <c r="G18" s="351"/>
      <c r="H18" s="350" t="s">
        <v>750</v>
      </c>
    </row>
    <row r="19" spans="1:8" x14ac:dyDescent="0.3">
      <c r="A19" s="271" t="s">
        <v>698</v>
      </c>
      <c r="B19" s="345" t="s">
        <v>28</v>
      </c>
      <c r="C19" s="350" t="s">
        <v>749</v>
      </c>
      <c r="D19" s="350" t="s">
        <v>749</v>
      </c>
      <c r="E19" s="350" t="s">
        <v>749</v>
      </c>
      <c r="F19" s="350" t="s">
        <v>749</v>
      </c>
      <c r="G19" s="351"/>
      <c r="H19" s="351"/>
    </row>
    <row r="20" spans="1:8" x14ac:dyDescent="0.3">
      <c r="A20" s="271" t="s">
        <v>699</v>
      </c>
      <c r="B20" s="345" t="s">
        <v>38</v>
      </c>
      <c r="C20" s="350" t="s">
        <v>883</v>
      </c>
      <c r="D20" s="350" t="s">
        <v>749</v>
      </c>
      <c r="E20" s="350" t="s">
        <v>749</v>
      </c>
      <c r="F20" s="350" t="s">
        <v>749</v>
      </c>
      <c r="G20" s="351"/>
      <c r="H20" s="350" t="s">
        <v>750</v>
      </c>
    </row>
    <row r="21" spans="1:8" x14ac:dyDescent="0.3">
      <c r="A21" s="271" t="s">
        <v>700</v>
      </c>
      <c r="B21" s="345" t="s">
        <v>2174</v>
      </c>
      <c r="C21" s="350" t="s">
        <v>855</v>
      </c>
      <c r="D21" s="350" t="s">
        <v>749</v>
      </c>
      <c r="E21" s="350" t="s">
        <v>749</v>
      </c>
      <c r="F21" s="350" t="s">
        <v>749</v>
      </c>
      <c r="G21" s="351"/>
      <c r="H21" s="350" t="s">
        <v>750</v>
      </c>
    </row>
    <row r="22" spans="1:8" ht="24" x14ac:dyDescent="0.3">
      <c r="A22" s="271" t="s">
        <v>701</v>
      </c>
      <c r="B22" s="332" t="s">
        <v>40</v>
      </c>
      <c r="C22" s="350" t="s">
        <v>833</v>
      </c>
      <c r="D22" s="350" t="s">
        <v>749</v>
      </c>
      <c r="E22" s="350" t="s">
        <v>749</v>
      </c>
      <c r="F22" s="350" t="s">
        <v>749</v>
      </c>
      <c r="G22" s="351"/>
      <c r="H22" s="350" t="s">
        <v>750</v>
      </c>
    </row>
    <row r="23" spans="1:8" ht="24" x14ac:dyDescent="0.3">
      <c r="A23" s="279">
        <v>17</v>
      </c>
      <c r="B23" s="332" t="s">
        <v>42</v>
      </c>
      <c r="C23" s="350" t="s">
        <v>867</v>
      </c>
      <c r="D23" s="350" t="s">
        <v>749</v>
      </c>
      <c r="E23" s="350" t="s">
        <v>749</v>
      </c>
      <c r="F23" s="350" t="s">
        <v>749</v>
      </c>
      <c r="G23" s="351"/>
      <c r="H23" s="350" t="s">
        <v>750</v>
      </c>
    </row>
    <row r="24" spans="1:8" x14ac:dyDescent="0.3">
      <c r="A24" s="528" t="s">
        <v>618</v>
      </c>
      <c r="B24" s="528"/>
      <c r="C24" s="528"/>
      <c r="D24" s="528"/>
      <c r="E24" s="528"/>
      <c r="F24" s="528"/>
      <c r="G24" s="528"/>
      <c r="H24" s="528"/>
    </row>
    <row r="25" spans="1:8" s="274" customFormat="1" x14ac:dyDescent="0.3">
      <c r="A25" s="532" t="s">
        <v>30</v>
      </c>
      <c r="B25" s="532"/>
      <c r="C25" s="273"/>
      <c r="D25" s="273"/>
      <c r="E25" s="273"/>
      <c r="F25" s="273"/>
      <c r="G25" s="273"/>
    </row>
    <row r="26" spans="1:8" s="274" customFormat="1" x14ac:dyDescent="0.3">
      <c r="A26" s="527" t="s">
        <v>31</v>
      </c>
      <c r="B26" s="527"/>
      <c r="C26" s="527"/>
      <c r="D26" s="527"/>
      <c r="E26" s="273"/>
      <c r="F26" s="273"/>
      <c r="G26" s="273"/>
    </row>
  </sheetData>
  <mergeCells count="6">
    <mergeCell ref="A26:D26"/>
    <mergeCell ref="A24:H24"/>
    <mergeCell ref="A1:H1"/>
    <mergeCell ref="A2:H2"/>
    <mergeCell ref="A6:B6"/>
    <mergeCell ref="A25:B25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topLeftCell="A5" zoomScaleNormal="100" workbookViewId="0">
      <selection activeCell="J6" sqref="J6"/>
    </sheetView>
  </sheetViews>
  <sheetFormatPr defaultColWidth="9.140625" defaultRowHeight="15" x14ac:dyDescent="0.25"/>
  <cols>
    <col min="1" max="1" width="3.85546875" style="8" customWidth="1"/>
    <col min="2" max="2" width="38.5703125" style="8" customWidth="1"/>
    <col min="3" max="4" width="7.7109375" style="8" customWidth="1"/>
    <col min="5" max="5" width="9.85546875" style="8" customWidth="1"/>
    <col min="6" max="6" width="9.7109375" style="8" customWidth="1"/>
    <col min="7" max="7" width="13" style="8" customWidth="1"/>
    <col min="8" max="8" width="13.5703125" style="8" customWidth="1"/>
    <col min="9" max="9" width="9.140625" style="8" customWidth="1"/>
    <col min="10" max="10" width="12.140625" style="8" customWidth="1"/>
    <col min="11" max="16384" width="9.140625" style="8"/>
  </cols>
  <sheetData>
    <row r="1" spans="1:10" s="30" customFormat="1" ht="30" customHeight="1" x14ac:dyDescent="0.25">
      <c r="A1" s="529" t="s">
        <v>1051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s="113" customFormat="1" ht="14.25" customHeight="1" x14ac:dyDescent="0.25">
      <c r="A2" s="529" t="s">
        <v>616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x14ac:dyDescent="0.25">
      <c r="J3" s="7" t="s">
        <v>619</v>
      </c>
    </row>
    <row r="4" spans="1:10" ht="79.5" thickBot="1" x14ac:dyDescent="0.3">
      <c r="A4" s="234" t="s">
        <v>191</v>
      </c>
      <c r="B4" s="358" t="s">
        <v>14</v>
      </c>
      <c r="C4" s="245" t="s">
        <v>277</v>
      </c>
      <c r="D4" s="245" t="s">
        <v>278</v>
      </c>
      <c r="E4" s="245" t="s">
        <v>279</v>
      </c>
      <c r="F4" s="245" t="s">
        <v>280</v>
      </c>
      <c r="G4" s="245" t="s">
        <v>281</v>
      </c>
      <c r="H4" s="245" t="s">
        <v>282</v>
      </c>
      <c r="I4" s="245" t="s">
        <v>283</v>
      </c>
      <c r="J4" s="245" t="s">
        <v>284</v>
      </c>
    </row>
    <row r="5" spans="1:10" ht="16.5" thickTop="1" thickBot="1" x14ac:dyDescent="0.3">
      <c r="A5" s="246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</row>
    <row r="6" spans="1:10" ht="15.75" thickTop="1" x14ac:dyDescent="0.25">
      <c r="A6" s="533" t="s">
        <v>242</v>
      </c>
      <c r="B6" s="533"/>
      <c r="C6" s="357">
        <f>SUM(C7:C24)</f>
        <v>84235</v>
      </c>
      <c r="D6" s="357">
        <f>SUM(D7:D24)</f>
        <v>893356</v>
      </c>
      <c r="E6" s="346">
        <f>SUM(E7:E24)</f>
        <v>2306.5</v>
      </c>
      <c r="F6" s="357">
        <f>SUM(F7:F24)</f>
        <v>21522</v>
      </c>
      <c r="G6" s="357">
        <f>SUM(G7:G24)</f>
        <v>250</v>
      </c>
      <c r="H6" s="346" t="s">
        <v>1052</v>
      </c>
      <c r="I6" s="347">
        <f>D6/C6</f>
        <v>10.605520270671336</v>
      </c>
      <c r="J6" s="347">
        <f>E6*365/D6</f>
        <v>0.94237067865442226</v>
      </c>
    </row>
    <row r="7" spans="1:10" x14ac:dyDescent="0.25">
      <c r="A7" s="111" t="s">
        <v>512</v>
      </c>
      <c r="B7" s="331" t="s">
        <v>18</v>
      </c>
      <c r="C7" s="354">
        <v>26943</v>
      </c>
      <c r="D7" s="354">
        <v>243303</v>
      </c>
      <c r="E7" s="327">
        <v>791</v>
      </c>
      <c r="F7" s="354">
        <v>11519</v>
      </c>
      <c r="G7" s="354">
        <v>8</v>
      </c>
      <c r="H7" s="327" t="s">
        <v>1053</v>
      </c>
      <c r="I7" s="327" t="s">
        <v>1054</v>
      </c>
      <c r="J7" s="327" t="s">
        <v>1015</v>
      </c>
    </row>
    <row r="8" spans="1:10" ht="24" x14ac:dyDescent="0.25">
      <c r="A8" s="111" t="s">
        <v>513</v>
      </c>
      <c r="B8" s="332" t="s">
        <v>2166</v>
      </c>
      <c r="C8" s="354">
        <v>3639</v>
      </c>
      <c r="D8" s="354">
        <v>47308</v>
      </c>
      <c r="E8" s="327">
        <v>68</v>
      </c>
      <c r="F8" s="354">
        <v>1658</v>
      </c>
      <c r="G8" s="354">
        <v>4</v>
      </c>
      <c r="H8" s="327" t="s">
        <v>1055</v>
      </c>
      <c r="I8" s="327" t="s">
        <v>1056</v>
      </c>
      <c r="J8" s="327" t="s">
        <v>1057</v>
      </c>
    </row>
    <row r="9" spans="1:10" x14ac:dyDescent="0.25">
      <c r="A9" s="112" t="s">
        <v>514</v>
      </c>
      <c r="B9" s="332" t="s">
        <v>2167</v>
      </c>
      <c r="C9" s="354">
        <v>8851</v>
      </c>
      <c r="D9" s="354">
        <v>72960</v>
      </c>
      <c r="E9" s="327">
        <v>219.6</v>
      </c>
      <c r="F9" s="354">
        <v>1538</v>
      </c>
      <c r="G9" s="354">
        <v>36</v>
      </c>
      <c r="H9" s="327" t="s">
        <v>1059</v>
      </c>
      <c r="I9" s="328">
        <f>D9/C9</f>
        <v>8.243136368771891</v>
      </c>
      <c r="J9" s="327" t="s">
        <v>1060</v>
      </c>
    </row>
    <row r="10" spans="1:10" x14ac:dyDescent="0.25">
      <c r="A10" s="112" t="s">
        <v>515</v>
      </c>
      <c r="B10" s="332" t="s">
        <v>2168</v>
      </c>
      <c r="C10" s="354">
        <v>6067</v>
      </c>
      <c r="D10" s="354">
        <v>46659</v>
      </c>
      <c r="E10" s="327">
        <v>90</v>
      </c>
      <c r="F10" s="354">
        <v>1465</v>
      </c>
      <c r="G10" s="354">
        <v>3</v>
      </c>
      <c r="H10" s="327" t="s">
        <v>1061</v>
      </c>
      <c r="I10" s="327" t="s">
        <v>1062</v>
      </c>
      <c r="J10" s="327" t="s">
        <v>1063</v>
      </c>
    </row>
    <row r="11" spans="1:10" ht="24" x14ac:dyDescent="0.25">
      <c r="A11" s="112" t="s">
        <v>516</v>
      </c>
      <c r="B11" s="332" t="s">
        <v>2169</v>
      </c>
      <c r="C11" s="354">
        <v>4859</v>
      </c>
      <c r="D11" s="354">
        <v>41165</v>
      </c>
      <c r="E11" s="327">
        <v>64.2</v>
      </c>
      <c r="F11" s="354">
        <v>1029</v>
      </c>
      <c r="G11" s="354">
        <v>20</v>
      </c>
      <c r="H11" s="327" t="s">
        <v>1064</v>
      </c>
      <c r="I11" s="327" t="s">
        <v>1065</v>
      </c>
      <c r="J11" s="327" t="s">
        <v>1066</v>
      </c>
    </row>
    <row r="12" spans="1:10" ht="24" x14ac:dyDescent="0.25">
      <c r="A12" s="111" t="s">
        <v>517</v>
      </c>
      <c r="B12" s="332" t="s">
        <v>2170</v>
      </c>
      <c r="C12" s="354">
        <v>3302</v>
      </c>
      <c r="D12" s="354">
        <v>7543</v>
      </c>
      <c r="E12" s="327">
        <v>35</v>
      </c>
      <c r="F12" s="354">
        <v>636</v>
      </c>
      <c r="G12" s="354">
        <v>0</v>
      </c>
      <c r="H12" s="327" t="s">
        <v>750</v>
      </c>
      <c r="I12" s="327" t="s">
        <v>1068</v>
      </c>
      <c r="J12" s="327" t="s">
        <v>1069</v>
      </c>
    </row>
    <row r="13" spans="1:10" x14ac:dyDescent="0.25">
      <c r="A13" s="112" t="s">
        <v>518</v>
      </c>
      <c r="B13" s="345" t="s">
        <v>24</v>
      </c>
      <c r="C13" s="354">
        <v>10176</v>
      </c>
      <c r="D13" s="354">
        <v>68511</v>
      </c>
      <c r="E13" s="327">
        <v>147</v>
      </c>
      <c r="F13" s="354">
        <v>117</v>
      </c>
      <c r="G13" s="354">
        <v>99</v>
      </c>
      <c r="H13" s="355" t="s">
        <v>1070</v>
      </c>
      <c r="I13" s="327" t="s">
        <v>1071</v>
      </c>
      <c r="J13" s="327" t="s">
        <v>947</v>
      </c>
    </row>
    <row r="14" spans="1:10" x14ac:dyDescent="0.25">
      <c r="A14" s="111" t="s">
        <v>519</v>
      </c>
      <c r="B14" s="345" t="s">
        <v>25</v>
      </c>
      <c r="C14" s="354">
        <v>935</v>
      </c>
      <c r="D14" s="354">
        <v>23914</v>
      </c>
      <c r="E14" s="327">
        <v>54</v>
      </c>
      <c r="F14" s="354">
        <v>182</v>
      </c>
      <c r="G14" s="354">
        <v>5</v>
      </c>
      <c r="H14" s="327" t="s">
        <v>983</v>
      </c>
      <c r="I14" s="327" t="s">
        <v>984</v>
      </c>
      <c r="J14" s="327" t="s">
        <v>733</v>
      </c>
    </row>
    <row r="15" spans="1:10" x14ac:dyDescent="0.25">
      <c r="A15" s="111" t="s">
        <v>520</v>
      </c>
      <c r="B15" s="345" t="s">
        <v>35</v>
      </c>
      <c r="C15" s="354">
        <v>3792</v>
      </c>
      <c r="D15" s="354">
        <v>18964</v>
      </c>
      <c r="E15" s="327">
        <v>92</v>
      </c>
      <c r="F15" s="354">
        <v>0</v>
      </c>
      <c r="G15" s="354">
        <v>0</v>
      </c>
      <c r="H15" s="356"/>
      <c r="I15" s="327" t="s">
        <v>851</v>
      </c>
      <c r="J15" s="327" t="s">
        <v>986</v>
      </c>
    </row>
    <row r="16" spans="1:10" ht="24" x14ac:dyDescent="0.25">
      <c r="A16" s="111" t="s">
        <v>521</v>
      </c>
      <c r="B16" s="332" t="s">
        <v>240</v>
      </c>
      <c r="C16" s="354">
        <v>4992</v>
      </c>
      <c r="D16" s="354">
        <v>50996</v>
      </c>
      <c r="E16" s="327">
        <v>123</v>
      </c>
      <c r="F16" s="354">
        <v>1410</v>
      </c>
      <c r="G16" s="354">
        <v>16</v>
      </c>
      <c r="H16" s="84" t="s">
        <v>990</v>
      </c>
      <c r="I16" s="327" t="s">
        <v>991</v>
      </c>
      <c r="J16" s="327" t="s">
        <v>992</v>
      </c>
    </row>
    <row r="17" spans="1:10" ht="24" x14ac:dyDescent="0.25">
      <c r="A17" s="111" t="s">
        <v>522</v>
      </c>
      <c r="B17" s="332" t="s">
        <v>2175</v>
      </c>
      <c r="C17" s="354">
        <v>1391</v>
      </c>
      <c r="D17" s="354">
        <v>69418</v>
      </c>
      <c r="E17" s="327">
        <v>261</v>
      </c>
      <c r="F17" s="354">
        <v>1081</v>
      </c>
      <c r="G17" s="354">
        <v>0</v>
      </c>
      <c r="H17" s="327" t="s">
        <v>750</v>
      </c>
      <c r="I17" s="327" t="s">
        <v>996</v>
      </c>
      <c r="J17" s="327" t="s">
        <v>997</v>
      </c>
    </row>
    <row r="18" spans="1:10" x14ac:dyDescent="0.25">
      <c r="A18" s="111" t="s">
        <v>523</v>
      </c>
      <c r="B18" s="345" t="s">
        <v>37</v>
      </c>
      <c r="C18" s="354">
        <v>2267</v>
      </c>
      <c r="D18" s="354">
        <v>18432</v>
      </c>
      <c r="E18" s="327">
        <v>60</v>
      </c>
      <c r="F18" s="354">
        <v>374</v>
      </c>
      <c r="G18" s="354">
        <v>8</v>
      </c>
      <c r="H18" s="327" t="s">
        <v>1013</v>
      </c>
      <c r="I18" s="327" t="s">
        <v>1014</v>
      </c>
      <c r="J18" s="327" t="s">
        <v>1015</v>
      </c>
    </row>
    <row r="19" spans="1:10" x14ac:dyDescent="0.25">
      <c r="A19" s="111" t="s">
        <v>524</v>
      </c>
      <c r="B19" s="345" t="s">
        <v>28</v>
      </c>
      <c r="C19" s="354">
        <v>365</v>
      </c>
      <c r="D19" s="354">
        <v>4818</v>
      </c>
      <c r="E19" s="327">
        <v>39</v>
      </c>
      <c r="F19" s="354">
        <v>50</v>
      </c>
      <c r="G19" s="354">
        <v>0</v>
      </c>
      <c r="H19" s="327" t="s">
        <v>750</v>
      </c>
      <c r="I19" s="327" t="s">
        <v>1019</v>
      </c>
      <c r="J19" s="327" t="s">
        <v>1020</v>
      </c>
    </row>
    <row r="20" spans="1:10" x14ac:dyDescent="0.25">
      <c r="A20" s="111" t="s">
        <v>525</v>
      </c>
      <c r="B20" s="345" t="s">
        <v>38</v>
      </c>
      <c r="C20" s="354">
        <v>3967</v>
      </c>
      <c r="D20" s="354">
        <v>92214</v>
      </c>
      <c r="E20" s="327">
        <v>103</v>
      </c>
      <c r="F20" s="354">
        <v>0</v>
      </c>
      <c r="G20" s="354">
        <v>0</v>
      </c>
      <c r="H20" s="327"/>
      <c r="I20" s="327" t="s">
        <v>1022</v>
      </c>
      <c r="J20" s="327" t="s">
        <v>1023</v>
      </c>
    </row>
    <row r="21" spans="1:10" x14ac:dyDescent="0.25">
      <c r="A21" s="111" t="s">
        <v>526</v>
      </c>
      <c r="B21" s="345" t="s">
        <v>2174</v>
      </c>
      <c r="C21" s="354">
        <v>1308</v>
      </c>
      <c r="D21" s="354">
        <v>52963</v>
      </c>
      <c r="E21" s="327">
        <v>107</v>
      </c>
      <c r="F21" s="354">
        <v>463</v>
      </c>
      <c r="G21" s="354">
        <v>51</v>
      </c>
      <c r="H21" s="84" t="s">
        <v>1026</v>
      </c>
      <c r="I21" s="327" t="s">
        <v>1027</v>
      </c>
      <c r="J21" s="327" t="s">
        <v>1028</v>
      </c>
    </row>
    <row r="22" spans="1:10" ht="24" x14ac:dyDescent="0.25">
      <c r="A22" s="111" t="s">
        <v>527</v>
      </c>
      <c r="B22" s="332" t="s">
        <v>40</v>
      </c>
      <c r="C22" s="354">
        <v>453</v>
      </c>
      <c r="D22" s="354">
        <v>26317</v>
      </c>
      <c r="E22" s="327">
        <v>27.7</v>
      </c>
      <c r="F22" s="354">
        <v>0</v>
      </c>
      <c r="G22" s="354">
        <v>0</v>
      </c>
      <c r="H22" s="327"/>
      <c r="I22" s="327" t="s">
        <v>1034</v>
      </c>
      <c r="J22" s="327" t="s">
        <v>1035</v>
      </c>
    </row>
    <row r="23" spans="1:10" x14ac:dyDescent="0.25">
      <c r="A23" s="111" t="s">
        <v>528</v>
      </c>
      <c r="B23" s="332" t="s">
        <v>204</v>
      </c>
      <c r="C23" s="354">
        <v>473</v>
      </c>
      <c r="D23" s="354">
        <v>3162</v>
      </c>
      <c r="E23" s="327">
        <v>5</v>
      </c>
      <c r="F23" s="354">
        <v>0</v>
      </c>
      <c r="G23" s="354">
        <v>0</v>
      </c>
      <c r="H23" s="356"/>
      <c r="I23" s="327" t="s">
        <v>1072</v>
      </c>
      <c r="J23" s="327" t="s">
        <v>1073</v>
      </c>
    </row>
    <row r="24" spans="1:10" ht="24" x14ac:dyDescent="0.25">
      <c r="A24" s="111" t="s">
        <v>529</v>
      </c>
      <c r="B24" s="332" t="s">
        <v>42</v>
      </c>
      <c r="C24" s="354">
        <v>455</v>
      </c>
      <c r="D24" s="354">
        <v>4709</v>
      </c>
      <c r="E24" s="327">
        <v>20</v>
      </c>
      <c r="F24" s="354">
        <v>0</v>
      </c>
      <c r="G24" s="354">
        <v>0</v>
      </c>
      <c r="H24" s="356"/>
      <c r="I24" s="327" t="s">
        <v>1043</v>
      </c>
      <c r="J24" s="327" t="s">
        <v>1044</v>
      </c>
    </row>
    <row r="25" spans="1:10" x14ac:dyDescent="0.25">
      <c r="A25" s="518" t="s">
        <v>620</v>
      </c>
      <c r="B25" s="518"/>
      <c r="C25" s="518"/>
      <c r="D25" s="518"/>
      <c r="E25" s="518"/>
      <c r="F25" s="518"/>
      <c r="G25" s="518"/>
      <c r="H25" s="518"/>
      <c r="I25" s="518"/>
      <c r="J25" s="518"/>
    </row>
    <row r="26" spans="1:10" s="12" customFormat="1" x14ac:dyDescent="0.25">
      <c r="A26" s="524" t="s">
        <v>30</v>
      </c>
      <c r="B26" s="524"/>
      <c r="C26" s="16"/>
      <c r="D26" s="16"/>
      <c r="E26" s="16"/>
      <c r="F26" s="16"/>
      <c r="G26" s="16"/>
    </row>
    <row r="27" spans="1:10" s="12" customFormat="1" x14ac:dyDescent="0.25">
      <c r="A27" s="521" t="s">
        <v>31</v>
      </c>
      <c r="B27" s="521"/>
      <c r="C27" s="521"/>
      <c r="D27" s="521"/>
      <c r="E27" s="16"/>
      <c r="F27" s="16"/>
      <c r="G27" s="16"/>
    </row>
  </sheetData>
  <mergeCells count="6">
    <mergeCell ref="A26:B26"/>
    <mergeCell ref="A27:D27"/>
    <mergeCell ref="A25:J25"/>
    <mergeCell ref="A1:J1"/>
    <mergeCell ref="A2:J2"/>
    <mergeCell ref="A6:B6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4" zoomScaleNormal="100" workbookViewId="0">
      <selection activeCell="C6" sqref="C6"/>
    </sheetView>
  </sheetViews>
  <sheetFormatPr defaultColWidth="9.140625" defaultRowHeight="15" x14ac:dyDescent="0.25"/>
  <cols>
    <col min="1" max="1" width="2.85546875" style="105" customWidth="1"/>
    <col min="2" max="2" width="32.28515625" style="106" customWidth="1"/>
    <col min="3" max="16384" width="9.140625" style="8"/>
  </cols>
  <sheetData>
    <row r="1" spans="1:7" s="98" customFormat="1" ht="30" customHeight="1" x14ac:dyDescent="0.25">
      <c r="A1" s="536" t="s">
        <v>823</v>
      </c>
      <c r="B1" s="536"/>
      <c r="C1" s="536"/>
      <c r="D1" s="536"/>
      <c r="E1" s="536"/>
      <c r="F1" s="536"/>
      <c r="G1" s="536"/>
    </row>
    <row r="2" spans="1:7" s="110" customFormat="1" ht="20.100000000000001" customHeight="1" x14ac:dyDescent="0.25">
      <c r="A2" s="537" t="s">
        <v>621</v>
      </c>
      <c r="B2" s="537"/>
      <c r="C2" s="537"/>
      <c r="D2" s="537"/>
      <c r="E2" s="537"/>
      <c r="F2" s="537"/>
      <c r="G2" s="537"/>
    </row>
    <row r="3" spans="1:7" x14ac:dyDescent="0.25">
      <c r="G3" s="7" t="s">
        <v>622</v>
      </c>
    </row>
    <row r="4" spans="1:7" ht="68.25" thickBot="1" x14ac:dyDescent="0.3">
      <c r="A4" s="247" t="s">
        <v>191</v>
      </c>
      <c r="B4" s="238" t="s">
        <v>510</v>
      </c>
      <c r="C4" s="245" t="s">
        <v>277</v>
      </c>
      <c r="D4" s="245" t="s">
        <v>499</v>
      </c>
      <c r="E4" s="245" t="s">
        <v>500</v>
      </c>
      <c r="F4" s="245" t="s">
        <v>501</v>
      </c>
      <c r="G4" s="245" t="s">
        <v>502</v>
      </c>
    </row>
    <row r="5" spans="1:7" s="10" customFormat="1" ht="16.5" thickTop="1" thickBot="1" x14ac:dyDescent="0.3">
      <c r="A5" s="237">
        <v>1</v>
      </c>
      <c r="B5" s="239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</row>
    <row r="6" spans="1:7" ht="15.75" thickTop="1" x14ac:dyDescent="0.25">
      <c r="A6" s="525" t="s">
        <v>243</v>
      </c>
      <c r="B6" s="525"/>
      <c r="C6" s="346">
        <f>C7+C8+C9+C10+C11+C12+C13+C14+C15+C16</f>
        <v>14683</v>
      </c>
      <c r="D6" s="346">
        <f t="shared" ref="D6:E6" si="0">D7+D8+D9+D10+D11+D12+D13+D14+D15+D16</f>
        <v>25</v>
      </c>
      <c r="E6" s="346">
        <f t="shared" si="0"/>
        <v>100</v>
      </c>
      <c r="F6" s="346" t="s">
        <v>754</v>
      </c>
      <c r="G6" s="346" t="s">
        <v>755</v>
      </c>
    </row>
    <row r="7" spans="1:7" ht="24" x14ac:dyDescent="0.25">
      <c r="A7" s="1">
        <v>1</v>
      </c>
      <c r="B7" s="332" t="s">
        <v>2166</v>
      </c>
      <c r="C7" s="327" t="s">
        <v>756</v>
      </c>
      <c r="D7" s="327" t="s">
        <v>749</v>
      </c>
      <c r="E7" s="327" t="s">
        <v>749</v>
      </c>
      <c r="F7" s="327" t="s">
        <v>750</v>
      </c>
      <c r="G7" s="335"/>
    </row>
    <row r="8" spans="1:7" ht="24" x14ac:dyDescent="0.25">
      <c r="A8" s="1">
        <v>2</v>
      </c>
      <c r="B8" s="332" t="s">
        <v>2167</v>
      </c>
      <c r="C8" s="327" t="s">
        <v>757</v>
      </c>
      <c r="D8" s="327" t="s">
        <v>749</v>
      </c>
      <c r="E8" s="327" t="s">
        <v>749</v>
      </c>
      <c r="F8" s="327" t="s">
        <v>750</v>
      </c>
      <c r="G8" s="335"/>
    </row>
    <row r="9" spans="1:7" x14ac:dyDescent="0.25">
      <c r="A9" s="1">
        <v>3</v>
      </c>
      <c r="B9" s="332" t="s">
        <v>2168</v>
      </c>
      <c r="C9" s="327" t="s">
        <v>745</v>
      </c>
      <c r="D9" s="327" t="s">
        <v>749</v>
      </c>
      <c r="E9" s="327" t="s">
        <v>749</v>
      </c>
      <c r="F9" s="327" t="s">
        <v>750</v>
      </c>
      <c r="G9" s="335"/>
    </row>
    <row r="10" spans="1:7" x14ac:dyDescent="0.25">
      <c r="A10" s="1">
        <v>4</v>
      </c>
      <c r="B10" s="316" t="s">
        <v>23</v>
      </c>
      <c r="C10" s="327" t="s">
        <v>758</v>
      </c>
      <c r="D10" s="327" t="s">
        <v>759</v>
      </c>
      <c r="E10" s="327" t="s">
        <v>760</v>
      </c>
      <c r="F10" s="327" t="s">
        <v>761</v>
      </c>
      <c r="G10" s="327" t="s">
        <v>762</v>
      </c>
    </row>
    <row r="11" spans="1:7" ht="36" x14ac:dyDescent="0.25">
      <c r="A11" s="1">
        <v>5</v>
      </c>
      <c r="B11" s="316" t="s">
        <v>2172</v>
      </c>
      <c r="C11" s="327" t="s">
        <v>763</v>
      </c>
      <c r="D11" s="327" t="s">
        <v>717</v>
      </c>
      <c r="E11" s="327" t="s">
        <v>764</v>
      </c>
      <c r="F11" s="327" t="s">
        <v>765</v>
      </c>
      <c r="G11" s="327" t="s">
        <v>766</v>
      </c>
    </row>
    <row r="12" spans="1:7" ht="24" x14ac:dyDescent="0.25">
      <c r="A12" s="1">
        <v>6</v>
      </c>
      <c r="B12" s="316" t="s">
        <v>34</v>
      </c>
      <c r="C12" s="327" t="s">
        <v>767</v>
      </c>
      <c r="D12" s="327" t="s">
        <v>749</v>
      </c>
      <c r="E12" s="327" t="s">
        <v>749</v>
      </c>
      <c r="F12" s="327" t="s">
        <v>750</v>
      </c>
      <c r="G12" s="335"/>
    </row>
    <row r="13" spans="1:7" ht="24" x14ac:dyDescent="0.25">
      <c r="A13" s="1">
        <v>7</v>
      </c>
      <c r="B13" s="316" t="s">
        <v>24</v>
      </c>
      <c r="C13" s="327" t="s">
        <v>768</v>
      </c>
      <c r="D13" s="327" t="s">
        <v>749</v>
      </c>
      <c r="E13" s="327" t="s">
        <v>736</v>
      </c>
      <c r="F13" s="327" t="s">
        <v>769</v>
      </c>
      <c r="G13" s="327" t="s">
        <v>750</v>
      </c>
    </row>
    <row r="14" spans="1:7" x14ac:dyDescent="0.25">
      <c r="A14" s="1">
        <v>8</v>
      </c>
      <c r="B14" s="316" t="s">
        <v>27</v>
      </c>
      <c r="C14" s="327" t="s">
        <v>770</v>
      </c>
      <c r="D14" s="327" t="s">
        <v>709</v>
      </c>
      <c r="E14" s="327" t="s">
        <v>771</v>
      </c>
      <c r="F14" s="327" t="s">
        <v>772</v>
      </c>
      <c r="G14" s="327" t="s">
        <v>773</v>
      </c>
    </row>
    <row r="15" spans="1:7" ht="24" x14ac:dyDescent="0.25">
      <c r="A15" s="1">
        <v>9</v>
      </c>
      <c r="B15" s="316" t="s">
        <v>39</v>
      </c>
      <c r="C15" s="327" t="s">
        <v>774</v>
      </c>
      <c r="D15" s="327" t="s">
        <v>749</v>
      </c>
      <c r="E15" s="327" t="s">
        <v>749</v>
      </c>
      <c r="F15" s="327" t="s">
        <v>750</v>
      </c>
      <c r="G15" s="335"/>
    </row>
    <row r="16" spans="1:7" ht="24" x14ac:dyDescent="0.25">
      <c r="A16" s="1">
        <v>10</v>
      </c>
      <c r="B16" s="316" t="s">
        <v>41</v>
      </c>
      <c r="C16" s="327" t="s">
        <v>775</v>
      </c>
      <c r="D16" s="327" t="s">
        <v>749</v>
      </c>
      <c r="E16" s="327" t="s">
        <v>749</v>
      </c>
      <c r="F16" s="327" t="s">
        <v>750</v>
      </c>
      <c r="G16" s="335"/>
    </row>
    <row r="17" spans="1:8" s="99" customFormat="1" ht="18" customHeight="1" x14ac:dyDescent="0.25">
      <c r="A17" s="534" t="s">
        <v>623</v>
      </c>
      <c r="B17" s="534"/>
      <c r="C17" s="534"/>
      <c r="D17" s="534"/>
      <c r="E17" s="534"/>
      <c r="F17" s="534"/>
      <c r="G17" s="534"/>
    </row>
    <row r="18" spans="1:8" s="114" customFormat="1" ht="12.75" x14ac:dyDescent="0.25">
      <c r="A18" s="535" t="s">
        <v>624</v>
      </c>
      <c r="B18" s="535"/>
      <c r="C18" s="535"/>
      <c r="D18" s="535"/>
      <c r="E18" s="535"/>
      <c r="F18" s="535"/>
      <c r="G18" s="535"/>
    </row>
    <row r="20" spans="1:8" x14ac:dyDescent="0.25">
      <c r="A20" s="518" t="s">
        <v>625</v>
      </c>
      <c r="B20" s="518"/>
      <c r="C20" s="518"/>
      <c r="D20" s="518"/>
      <c r="E20" s="518"/>
      <c r="F20" s="518"/>
      <c r="G20" s="518"/>
      <c r="H20" s="518"/>
    </row>
    <row r="21" spans="1:8" s="12" customFormat="1" x14ac:dyDescent="0.25">
      <c r="A21" s="77" t="s">
        <v>30</v>
      </c>
      <c r="B21" s="77"/>
      <c r="C21" s="16"/>
      <c r="D21" s="16"/>
      <c r="E21" s="16"/>
      <c r="F21" s="16"/>
      <c r="G21" s="16"/>
    </row>
    <row r="22" spans="1:8" s="12" customFormat="1" x14ac:dyDescent="0.25">
      <c r="A22" s="76" t="s">
        <v>31</v>
      </c>
      <c r="B22" s="76"/>
      <c r="C22" s="76"/>
      <c r="D22" s="76"/>
      <c r="E22" s="16"/>
      <c r="F22" s="16"/>
      <c r="G22" s="16"/>
    </row>
  </sheetData>
  <mergeCells count="6">
    <mergeCell ref="A17:G17"/>
    <mergeCell ref="A18:G18"/>
    <mergeCell ref="A20:H20"/>
    <mergeCell ref="A6:B6"/>
    <mergeCell ref="A1:G1"/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</vt:i4>
      </vt:variant>
    </vt:vector>
  </HeadingPairs>
  <TitlesOfParts>
    <vt:vector size="46" baseType="lpstr">
      <vt:lpstr>садржај</vt:lpstr>
      <vt:lpstr>леталитет</vt:lpstr>
      <vt:lpstr>обдукције</vt:lpstr>
      <vt:lpstr>дужина лечења </vt:lpstr>
      <vt:lpstr>сестринска нега </vt:lpstr>
      <vt:lpstr>интерна леталитет_рев</vt:lpstr>
      <vt:lpstr>интерна обдукције</vt:lpstr>
      <vt:lpstr>интерна дужина лечења_рев</vt:lpstr>
      <vt:lpstr>педијатрија леталитет</vt:lpstr>
      <vt:lpstr>педијатрија обдукције</vt:lpstr>
      <vt:lpstr>педијатрија дужина лечења</vt:lpstr>
      <vt:lpstr>гинекологија леталитет</vt:lpstr>
      <vt:lpstr>гинекологија обдукције</vt:lpstr>
      <vt:lpstr>гинекологија дужина лечења</vt:lpstr>
      <vt:lpstr>хирургија леталитет</vt:lpstr>
      <vt:lpstr>хирургија обдукције</vt:lpstr>
      <vt:lpstr>хирургија дужина лечења</vt:lpstr>
      <vt:lpstr>преоперативни дани</vt:lpstr>
      <vt:lpstr>пацијенти који су добили сепсу</vt:lpstr>
      <vt:lpstr>инфаркт</vt:lpstr>
      <vt:lpstr>ЦВИ</vt:lpstr>
      <vt:lpstr>царски рез и партнер</vt:lpstr>
      <vt:lpstr>повреде породиља деце</vt:lpstr>
      <vt:lpstr>труднице и деца умрли</vt:lpstr>
      <vt:lpstr>ургентна</vt:lpstr>
      <vt:lpstr>збрињавање траума</vt:lpstr>
      <vt:lpstr>безбедност </vt:lpstr>
      <vt:lpstr>безбедност хирургија</vt:lpstr>
      <vt:lpstr>болничке инфекције</vt:lpstr>
      <vt:lpstr>инфекције оп места 1 </vt:lpstr>
      <vt:lpstr>инфекције оп места 2</vt:lpstr>
      <vt:lpstr>стерилизација</vt:lpstr>
      <vt:lpstr>специјалистички</vt:lpstr>
      <vt:lpstr>интерна специјалистички</vt:lpstr>
      <vt:lpstr>хирургија специјалистички</vt:lpstr>
      <vt:lpstr>педијатрија специјалистички</vt:lpstr>
      <vt:lpstr>гинекологија специјалистички</vt:lpstr>
      <vt:lpstr>психијатрија специјалистички</vt:lpstr>
      <vt:lpstr>стручно усавршавање</vt:lpstr>
      <vt:lpstr>листа чекања</vt:lpstr>
      <vt:lpstr>прикупљање крви</vt:lpstr>
      <vt:lpstr>компоненте крви</vt:lpstr>
      <vt:lpstr>комисија</vt:lpstr>
      <vt:lpstr>унапређење </vt:lpstr>
      <vt:lpstr>приговори</vt:lpstr>
      <vt:lpstr>'инфекције оп места 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2022-01-05T11:08:25Z</dcterms:modified>
</cp:coreProperties>
</file>