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0" yWindow="-20" windowWidth="12000" windowHeight="10140" tabRatio="599" firstSheet="19" activeTab="25"/>
  </bookViews>
  <sheets>
    <sheet name="Одрасли" sheetId="57" r:id="rId1"/>
    <sheet name="Деца" sheetId="58" r:id="rId2"/>
    <sheet name="Жена" sheetId="59" r:id="rId3"/>
    <sheet name="Стом 1" sheetId="27" r:id="rId4"/>
    <sheet name="Стом 2" sheetId="28" r:id="rId5"/>
    <sheet name="Стом3" sheetId="29" r:id="rId6"/>
    <sheet name="Стом4" sheetId="30" r:id="rId7"/>
    <sheet name="Стом5" sheetId="31" r:id="rId8"/>
    <sheet name="Стом 6 i 7" sheetId="32" r:id="rId9"/>
    <sheet name="Патронажа" sheetId="51" r:id="rId10"/>
    <sheet name="М рада" sheetId="33" r:id="rId11"/>
    <sheet name="Стари" sheetId="34" r:id="rId12"/>
    <sheet name="АТД1" sheetId="37" r:id="rId13"/>
    <sheet name="АТД2" sheetId="35" r:id="rId14"/>
    <sheet name="АТД3" sheetId="36" r:id="rId15"/>
    <sheet name="Кожно" sheetId="46" r:id="rId16"/>
    <sheet name="Хитна 1" sheetId="39" r:id="rId17"/>
    <sheet name="Хитна 2" sheetId="40" r:id="rId18"/>
    <sheet name="Хитна 3" sheetId="38" r:id="rId19"/>
    <sheet name="Хитна 4" sheetId="41" r:id="rId20"/>
    <sheet name="Апотека" sheetId="48" r:id="rId21"/>
    <sheet name="Конс спец" sheetId="45" r:id="rId22"/>
    <sheet name="Безбедност" sheetId="47" r:id="rId23"/>
    <sheet name="Приговори" sheetId="22" r:id="rId24"/>
    <sheet name="Комисија за к" sheetId="49" r:id="rId25"/>
    <sheet name="Еду" sheetId="25" r:id="rId26"/>
  </sheets>
  <definedNames>
    <definedName name="_xlnm.Print_Area" localSheetId="20">Апотека!$A$1:$K$14</definedName>
    <definedName name="_xlnm.Print_Area" localSheetId="22">Безбедност!$A$1:$G$33</definedName>
    <definedName name="_xlnm.Print_Area" localSheetId="25">Еду!$A$1:$G$30</definedName>
    <definedName name="_xlnm.Print_Area" localSheetId="15">Кожно!$A$1:$H$10</definedName>
    <definedName name="_xlnm.Print_Area" localSheetId="24">'Комисија за к'!$A$1:$O$149</definedName>
    <definedName name="_xlnm.Print_Area" localSheetId="21">'Конс спец'!$A$1:$L$109</definedName>
    <definedName name="_xlnm.Print_Area" localSheetId="10">'М рада'!$A$1:$J$38</definedName>
    <definedName name="_xlnm.Print_Area" localSheetId="0">Одрасли!$A$1:$I$153</definedName>
    <definedName name="_xlnm.Print_Area" localSheetId="9">Патронажа!$A$1:$G$52</definedName>
    <definedName name="_xlnm.Print_Area" localSheetId="3">'Стом 1'!$A$1:$G$27</definedName>
    <definedName name="_xlnm.Print_Area" localSheetId="4">'Стом 2'!$A$1:$K$25</definedName>
    <definedName name="_xlnm.Print_Area" localSheetId="8">'Стом 6 i 7'!$A$1:$G$25</definedName>
    <definedName name="_xlnm.Print_Area" localSheetId="5">Стом3!$A$1:$F$25</definedName>
    <definedName name="_xlnm.Print_Area" localSheetId="6">Стом4!$A$1:$F$23</definedName>
    <definedName name="_xlnm.Print_Area" localSheetId="7">Стом5!$A$1:$D$24</definedName>
    <definedName name="_xlnm.Print_Area" localSheetId="16">'Хитна 1'!$A$1:$H$13</definedName>
    <definedName name="_xlnm.Print_Area" localSheetId="17">'Хитна 2'!$A$1:$L$11</definedName>
    <definedName name="_xlnm.Print_Area" localSheetId="18">'Хитна 3'!$A$1:$J$19</definedName>
    <definedName name="_xlnm.Print_Area" localSheetId="19">'Хитна 4'!$A$1:$H$17</definedName>
  </definedNames>
  <calcPr calcId="152511"/>
</workbook>
</file>

<file path=xl/calcChain.xml><?xml version="1.0" encoding="utf-8"?>
<calcChain xmlns="http://schemas.openxmlformats.org/spreadsheetml/2006/main">
  <c r="G71" i="59" l="1"/>
  <c r="G74" i="59"/>
  <c r="D103" i="57"/>
  <c r="D99" i="57"/>
  <c r="F46" i="57" l="1"/>
  <c r="G46" i="57" s="1"/>
  <c r="G125" i="57"/>
  <c r="G99" i="57"/>
  <c r="D74" i="57"/>
  <c r="D46" i="57"/>
  <c r="C46" i="57"/>
  <c r="G24" i="57"/>
  <c r="G20" i="57"/>
  <c r="F20" i="57"/>
  <c r="D24" i="57"/>
  <c r="C24" i="57"/>
  <c r="D20" i="57"/>
  <c r="F71" i="59" l="1"/>
  <c r="F74" i="59" s="1"/>
  <c r="E71" i="59"/>
  <c r="E74" i="59" s="1"/>
  <c r="C71" i="59"/>
  <c r="C74" i="59" s="1"/>
  <c r="B71" i="59"/>
  <c r="B74" i="59" s="1"/>
  <c r="G45" i="59"/>
  <c r="G49" i="59" s="1"/>
  <c r="F45" i="59"/>
  <c r="F49" i="59" s="1"/>
  <c r="E45" i="59"/>
  <c r="E49" i="59" s="1"/>
  <c r="C45" i="59"/>
  <c r="C49" i="59" s="1"/>
  <c r="B45" i="59"/>
  <c r="B49" i="59" s="1"/>
  <c r="F20" i="59"/>
  <c r="F24" i="59" s="1"/>
  <c r="E20" i="59"/>
  <c r="E24" i="59" s="1"/>
  <c r="C20" i="59"/>
  <c r="C24" i="59" s="1"/>
  <c r="B20" i="59"/>
  <c r="B24" i="59" s="1"/>
  <c r="F90" i="58"/>
  <c r="F92" i="58" s="1"/>
  <c r="E90" i="58"/>
  <c r="E92" i="58" s="1"/>
  <c r="C90" i="58"/>
  <c r="C92" i="58" s="1"/>
  <c r="B90" i="58"/>
  <c r="B92" i="58" s="1"/>
  <c r="F66" i="58"/>
  <c r="F68" i="58" s="1"/>
  <c r="E66" i="58"/>
  <c r="E68" i="58" s="1"/>
  <c r="C66" i="58"/>
  <c r="C68" i="58" s="1"/>
  <c r="B66" i="58"/>
  <c r="B68" i="58" s="1"/>
  <c r="F43" i="58"/>
  <c r="F45" i="58" s="1"/>
  <c r="E43" i="58"/>
  <c r="E45" i="58" s="1"/>
  <c r="C43" i="58"/>
  <c r="C45" i="58" s="1"/>
  <c r="B43" i="58"/>
  <c r="B45" i="58" s="1"/>
  <c r="F20" i="58"/>
  <c r="F22" i="58" s="1"/>
  <c r="E20" i="58"/>
  <c r="E22" i="58" s="1"/>
  <c r="C20" i="58"/>
  <c r="C22" i="58" s="1"/>
  <c r="B20" i="58"/>
  <c r="B22" i="58" s="1"/>
  <c r="G153" i="57"/>
  <c r="F153" i="57"/>
  <c r="E153" i="57"/>
  <c r="C149" i="57"/>
  <c r="C153" i="57" s="1"/>
  <c r="B149" i="57"/>
  <c r="D149" i="57" s="1"/>
  <c r="F125" i="57"/>
  <c r="F128" i="57" s="1"/>
  <c r="E125" i="57"/>
  <c r="E128" i="57" s="1"/>
  <c r="C125" i="57"/>
  <c r="B125" i="57"/>
  <c r="B128" i="57" s="1"/>
  <c r="F99" i="57"/>
  <c r="F103" i="57" s="1"/>
  <c r="E99" i="57"/>
  <c r="E103" i="57" s="1"/>
  <c r="C99" i="57"/>
  <c r="C103" i="57" s="1"/>
  <c r="B99" i="57"/>
  <c r="B103" i="57" s="1"/>
  <c r="F74" i="57"/>
  <c r="E74" i="57"/>
  <c r="E77" i="57" s="1"/>
  <c r="C74" i="57"/>
  <c r="C77" i="57" s="1"/>
  <c r="B74" i="57"/>
  <c r="B77" i="57" s="1"/>
  <c r="D77" i="57" s="1"/>
  <c r="F50" i="57"/>
  <c r="E46" i="57"/>
  <c r="E50" i="57" s="1"/>
  <c r="C50" i="57"/>
  <c r="B46" i="57"/>
  <c r="B50" i="57" s="1"/>
  <c r="F24" i="57"/>
  <c r="E20" i="57"/>
  <c r="E24" i="57" s="1"/>
  <c r="C20" i="57"/>
  <c r="B20" i="57"/>
  <c r="B24" i="57" s="1"/>
  <c r="C128" i="57" l="1"/>
  <c r="D125" i="57"/>
  <c r="F77" i="57"/>
  <c r="G77" i="57" s="1"/>
  <c r="G74" i="57"/>
  <c r="G50" i="57"/>
  <c r="D74" i="59"/>
  <c r="D50" i="57"/>
  <c r="G103" i="57"/>
  <c r="D128" i="57"/>
  <c r="G128" i="57"/>
  <c r="D22" i="58"/>
  <c r="G22" i="58"/>
  <c r="D45" i="58"/>
  <c r="G45" i="58"/>
  <c r="D68" i="58"/>
  <c r="G68" i="58"/>
  <c r="D92" i="58"/>
  <c r="G92" i="58"/>
  <c r="D24" i="59"/>
  <c r="G24" i="59"/>
  <c r="D49" i="59"/>
  <c r="B153" i="57"/>
  <c r="D153" i="57" s="1"/>
  <c r="D20" i="58"/>
  <c r="D43" i="58"/>
  <c r="D66" i="58"/>
  <c r="D90" i="58"/>
  <c r="D20" i="59"/>
  <c r="D45" i="59"/>
  <c r="D71" i="59"/>
  <c r="G20" i="58"/>
  <c r="G43" i="58"/>
  <c r="G66" i="58"/>
  <c r="G90" i="58"/>
  <c r="G20" i="59"/>
  <c r="K11" i="40" l="1"/>
  <c r="L11" i="40" s="1"/>
  <c r="J11" i="40"/>
  <c r="I11" i="40"/>
  <c r="G11" i="40"/>
  <c r="F11" i="40"/>
  <c r="E11" i="40"/>
  <c r="C11" i="40"/>
  <c r="D11" i="40" s="1"/>
  <c r="B11" i="40"/>
  <c r="H11" i="40" l="1"/>
  <c r="C36" i="33"/>
  <c r="B36" i="33"/>
  <c r="F20" i="32" l="1"/>
  <c r="E20" i="32"/>
  <c r="E25" i="32" s="1"/>
  <c r="C20" i="32"/>
  <c r="C25" i="32" s="1"/>
  <c r="B20" i="32"/>
  <c r="B25" i="32" s="1"/>
  <c r="C20" i="31"/>
  <c r="C23" i="31" s="1"/>
  <c r="B20" i="31"/>
  <c r="B23" i="31" s="1"/>
  <c r="E20" i="30"/>
  <c r="E23" i="30" s="1"/>
  <c r="D20" i="30"/>
  <c r="D23" i="30" s="1"/>
  <c r="C20" i="30"/>
  <c r="C23" i="30" s="1"/>
  <c r="B20" i="30"/>
  <c r="B23" i="30" s="1"/>
  <c r="E20" i="29"/>
  <c r="E25" i="29" s="1"/>
  <c r="F25" i="29" s="1"/>
  <c r="D20" i="29"/>
  <c r="D25" i="29" s="1"/>
  <c r="C20" i="29"/>
  <c r="C25" i="29" s="1"/>
  <c r="B20" i="29"/>
  <c r="B25" i="29" s="1"/>
  <c r="J20" i="28"/>
  <c r="I20" i="28"/>
  <c r="I25" i="28" s="1"/>
  <c r="H20" i="28"/>
  <c r="H25" i="28" s="1"/>
  <c r="G20" i="28"/>
  <c r="G25" i="28" s="1"/>
  <c r="F20" i="28"/>
  <c r="F25" i="28" s="1"/>
  <c r="D20" i="28"/>
  <c r="C20" i="28"/>
  <c r="C25" i="28" s="1"/>
  <c r="B20" i="28"/>
  <c r="B25" i="28" s="1"/>
  <c r="F20" i="27"/>
  <c r="F25" i="27" s="1"/>
  <c r="D20" i="27"/>
  <c r="D25" i="27" s="1"/>
  <c r="C20" i="27"/>
  <c r="C25" i="27" s="1"/>
  <c r="B20" i="27"/>
  <c r="B25" i="27" s="1"/>
  <c r="K20" i="28" l="1"/>
  <c r="E20" i="28"/>
  <c r="G20" i="32"/>
  <c r="D25" i="32"/>
  <c r="D20" i="32"/>
  <c r="F25" i="32"/>
  <c r="G25" i="32" s="1"/>
  <c r="D23" i="31"/>
  <c r="D20" i="31"/>
  <c r="F23" i="30"/>
  <c r="F20" i="30"/>
  <c r="F20" i="29"/>
  <c r="D25" i="28"/>
  <c r="E25" i="28" s="1"/>
  <c r="J25" i="28"/>
  <c r="K25" i="28" s="1"/>
  <c r="G25" i="27"/>
  <c r="E25" i="27"/>
  <c r="E20" i="27"/>
  <c r="G20" i="27"/>
  <c r="J27" i="22" l="1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4" i="22"/>
  <c r="J5" i="22"/>
  <c r="K14" i="48" l="1"/>
  <c r="J14" i="48"/>
  <c r="I14" i="48"/>
  <c r="H14" i="48"/>
  <c r="G14" i="48"/>
  <c r="F14" i="48"/>
  <c r="E14" i="48"/>
  <c r="D14" i="48"/>
  <c r="C14" i="48"/>
  <c r="B14" i="48"/>
  <c r="J6" i="48"/>
  <c r="I6" i="48"/>
  <c r="H6" i="48"/>
  <c r="G6" i="48"/>
  <c r="F6" i="48"/>
  <c r="E6" i="48"/>
  <c r="D6" i="48"/>
  <c r="C6" i="48"/>
  <c r="B6" i="48"/>
  <c r="B97" i="45" l="1"/>
  <c r="C97" i="45"/>
  <c r="D97" i="45"/>
  <c r="E97" i="45"/>
  <c r="F97" i="45"/>
  <c r="G97" i="45"/>
  <c r="H97" i="45"/>
  <c r="K97" i="45"/>
  <c r="K101" i="45" s="1"/>
  <c r="L97" i="45"/>
  <c r="L101" i="45" s="1"/>
  <c r="I97" i="45" l="1"/>
  <c r="J97" i="45"/>
  <c r="E36" i="33" l="1"/>
  <c r="E38" i="33" s="1"/>
  <c r="C38" i="33"/>
  <c r="B38" i="33"/>
  <c r="D38" i="33" l="1"/>
  <c r="D36" i="33"/>
  <c r="H11" i="39"/>
  <c r="G11" i="39"/>
  <c r="F11" i="39"/>
  <c r="L49" i="45"/>
  <c r="L45" i="45"/>
  <c r="G109" i="45" l="1"/>
  <c r="E11" i="41" l="1"/>
  <c r="D11" i="41"/>
  <c r="C11" i="41"/>
  <c r="B11" i="41"/>
  <c r="G11" i="38"/>
  <c r="F11" i="38"/>
  <c r="E11" i="38"/>
  <c r="D11" i="38"/>
  <c r="C11" i="38"/>
  <c r="B11" i="38"/>
  <c r="E11" i="39"/>
  <c r="D11" i="39"/>
  <c r="C11" i="39"/>
  <c r="B11" i="39"/>
  <c r="J11" i="38" l="1"/>
  <c r="F11" i="41"/>
  <c r="G11" i="41"/>
  <c r="H11" i="41"/>
  <c r="I11" i="38"/>
  <c r="H11" i="38"/>
  <c r="C28" i="22"/>
  <c r="D28" i="22"/>
  <c r="E28" i="22"/>
  <c r="F28" i="22"/>
  <c r="G28" i="22"/>
  <c r="H28" i="22"/>
  <c r="I28" i="22"/>
  <c r="B28" i="22"/>
  <c r="F109" i="45" l="1"/>
  <c r="J109" i="45" s="1"/>
  <c r="E109" i="45"/>
  <c r="D109" i="45"/>
  <c r="C109" i="45"/>
  <c r="B109" i="45"/>
  <c r="G101" i="45"/>
  <c r="F101" i="45"/>
  <c r="E101" i="45"/>
  <c r="D101" i="45"/>
  <c r="C101" i="45"/>
  <c r="B101" i="45"/>
  <c r="K75" i="45"/>
  <c r="K71" i="45"/>
  <c r="G71" i="45"/>
  <c r="F71" i="45"/>
  <c r="F75" i="45" s="1"/>
  <c r="E71" i="45"/>
  <c r="D71" i="45"/>
  <c r="D75" i="45" s="1"/>
  <c r="C71" i="45"/>
  <c r="C75" i="45" s="1"/>
  <c r="B71" i="45"/>
  <c r="B75" i="45" s="1"/>
  <c r="K49" i="45"/>
  <c r="K45" i="45"/>
  <c r="G45" i="45"/>
  <c r="G49" i="45" s="1"/>
  <c r="F45" i="45"/>
  <c r="F49" i="45" s="1"/>
  <c r="E45" i="45"/>
  <c r="E49" i="45" s="1"/>
  <c r="D45" i="45"/>
  <c r="D49" i="45" s="1"/>
  <c r="C45" i="45"/>
  <c r="C49" i="45" s="1"/>
  <c r="B45" i="45"/>
  <c r="B49" i="45" s="1"/>
  <c r="K24" i="45"/>
  <c r="K20" i="45"/>
  <c r="G20" i="45"/>
  <c r="G24" i="45" s="1"/>
  <c r="F20" i="45"/>
  <c r="F24" i="45" s="1"/>
  <c r="E20" i="45"/>
  <c r="E24" i="45" s="1"/>
  <c r="D20" i="45"/>
  <c r="D24" i="45" s="1"/>
  <c r="C20" i="45"/>
  <c r="C24" i="45" s="1"/>
  <c r="B20" i="45"/>
  <c r="B24" i="45" s="1"/>
  <c r="J101" i="45" l="1"/>
  <c r="H24" i="45"/>
  <c r="I101" i="45"/>
  <c r="H101" i="45"/>
  <c r="H71" i="45"/>
  <c r="J71" i="45"/>
  <c r="H109" i="45"/>
  <c r="I71" i="45"/>
  <c r="I49" i="45"/>
  <c r="J49" i="45"/>
  <c r="I75" i="45"/>
  <c r="I24" i="45"/>
  <c r="J24" i="45"/>
  <c r="H49" i="45"/>
  <c r="J45" i="45"/>
  <c r="H20" i="45"/>
  <c r="J20" i="45"/>
  <c r="H45" i="45"/>
  <c r="E75" i="45"/>
  <c r="H75" i="45" s="1"/>
  <c r="G75" i="45"/>
  <c r="J75" i="45" s="1"/>
  <c r="I109" i="45"/>
  <c r="I20" i="45"/>
  <c r="I45" i="45"/>
  <c r="B17" i="33" l="1"/>
  <c r="B19" i="33" s="1"/>
  <c r="C17" i="33"/>
  <c r="D17" i="33"/>
  <c r="D19" i="33" s="1"/>
  <c r="E17" i="33"/>
  <c r="E19" i="33" s="1"/>
  <c r="F17" i="33"/>
  <c r="F19" i="33" s="1"/>
  <c r="G17" i="33"/>
  <c r="J17" i="33" l="1"/>
  <c r="H17" i="33"/>
  <c r="I17" i="33"/>
  <c r="I19" i="33"/>
  <c r="G19" i="33"/>
  <c r="J19" i="33" s="1"/>
  <c r="C19" i="33"/>
  <c r="H19" i="33" s="1"/>
  <c r="C20" i="25" l="1"/>
  <c r="D20" i="25"/>
  <c r="E20" i="25"/>
  <c r="G20" i="25"/>
  <c r="C29" i="25"/>
  <c r="D29" i="25"/>
  <c r="E29" i="25"/>
  <c r="G29" i="25"/>
  <c r="E30" i="25" l="1"/>
  <c r="C30" i="25"/>
  <c r="G30" i="25"/>
  <c r="D30" i="25"/>
  <c r="F20" i="25"/>
  <c r="F29" i="25"/>
  <c r="J28" i="22"/>
  <c r="F30" i="25" l="1"/>
</calcChain>
</file>

<file path=xl/comments1.xml><?xml version="1.0" encoding="utf-8"?>
<comments xmlns="http://schemas.openxmlformats.org/spreadsheetml/2006/main">
  <authors>
    <author>Author</author>
  </authors>
  <commentList>
    <comment ref="C35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korigovano u odnosu na predhodnu godinu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6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nije dostavio tabelu nema ih u bazi</t>
        </r>
      </text>
    </comment>
    <comment ref="A12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nemaju prigovore I nisu dostavili tabelu</t>
        </r>
      </text>
    </comment>
  </commentList>
</comments>
</file>

<file path=xl/sharedStrings.xml><?xml version="1.0" encoding="utf-8"?>
<sst xmlns="http://schemas.openxmlformats.org/spreadsheetml/2006/main" count="1418" uniqueCount="414">
  <si>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</si>
  <si>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</si>
  <si>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</si>
  <si>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</si>
  <si>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</si>
  <si>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</si>
  <si>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</si>
  <si>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</si>
  <si>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</si>
  <si>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</si>
  <si>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</si>
  <si>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</si>
  <si>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</si>
  <si>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</si>
  <si>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</si>
  <si>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</si>
  <si>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</si>
  <si>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</si>
  <si>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</si>
  <si>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</si>
  <si>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</si>
  <si>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</si>
  <si>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</si>
  <si>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</si>
  <si>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</si>
  <si>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</si>
  <si>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</si>
  <si>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</si>
  <si>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</si>
  <si>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</si>
  <si>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</si>
  <si>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</si>
  <si>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</si>
  <si>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</si>
  <si>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</si>
  <si>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</si>
  <si>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</si>
  <si>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БЕОГРАД (укпно ДЗ)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</si>
  <si>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</si>
  <si>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</si>
  <si>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</si>
  <si>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</si>
  <si>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</si>
  <si>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</si>
  <si>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</si>
  <si>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</si>
  <si>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</si>
  <si>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</si>
  <si>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</si>
  <si>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</si>
  <si>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</si>
  <si>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</si>
  <si>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</si>
  <si>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</si>
  <si>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</si>
  <si>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</si>
  <si>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</si>
  <si>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</si>
  <si>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</si>
  <si>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</si>
  <si>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</si>
  <si>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</si>
  <si>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</si>
  <si>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</si>
  <si>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</si>
  <si>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</si>
  <si>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</si>
  <si>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</si>
  <si>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</si>
  <si>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</si>
  <si>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</si>
  <si>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</si>
  <si>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</si>
  <si>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</si>
  <si>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</si>
  <si>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</si>
  <si>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</si>
  <si>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</si>
  <si>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</si>
  <si>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</si>
  <si>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</si>
  <si>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</si>
  <si>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</si>
  <si>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</si>
  <si>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</si>
  <si>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</si>
  <si>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</si>
  <si>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</si>
  <si>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</si>
  <si>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</si>
  <si>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</si>
  <si>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</si>
  <si>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</si>
  <si>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</si>
  <si>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</si>
  <si>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</si>
  <si>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</si>
  <si>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</si>
  <si>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</si>
  <si>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</si>
  <si>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</si>
  <si>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</si>
  <si>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</si>
  <si>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</si>
  <si>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</si>
  <si>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</si>
  <si>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</si>
  <si>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</si>
  <si>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</si>
  <si>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</si>
  <si>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</si>
  <si>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</si>
  <si>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</si>
  <si>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</si>
  <si>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</si>
  <si>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</si>
  <si>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</si>
  <si>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</si>
  <si>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Назив
 установе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</si>
  <si>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</si>
  <si>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</si>
  <si>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</si>
  <si>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</si>
  <si>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</si>
  <si>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Назив 
установе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</si>
  <si>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</si>
  <si>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</si>
  <si>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</si>
  <si>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</si>
  <si>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</si>
  <si>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</si>
  <si>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</si>
  <si>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</si>
  <si>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</si>
  <si>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</si>
  <si>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</si>
  <si>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</si>
  <si>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</si>
  <si>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</si>
  <si>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 xml:space="preserve"> старији од 65 година</t>
  </si>
  <si>
    <t>одојче</t>
  </si>
  <si>
    <t>новорођенче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</si>
  <si>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</si>
  <si>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</si>
  <si>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</si>
  <si>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</si>
  <si>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</si>
  <si>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</si>
  <si>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</si>
  <si>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Здравствена
 установа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</si>
  <si>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</si>
  <si>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</si>
  <si>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</si>
  <si>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</si>
  <si>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</si>
  <si>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</si>
  <si>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Проценат запослених који су обухваћени едукацијом о ризицима по здравље на радном месту</t>
  </si>
  <si>
    <t>Проценат запослених који су обухваћени оспособљава-њем за пружање прве помоћи на  радном месту</t>
  </si>
  <si>
    <t>ДЗ Стари град</t>
  </si>
  <si>
    <t>Београд (ДЗ)</t>
  </si>
  <si>
    <t>Београд (укупно)</t>
  </si>
  <si>
    <t>Здравствена 
установа</t>
  </si>
  <si>
    <t>Број повређених 
на раду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</si>
  <si>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</si>
  <si>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</si>
  <si>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</si>
  <si>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</si>
  <si>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</si>
  <si>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</si>
  <si>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Број пријављених пацијената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</si>
  <si>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</si>
  <si>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</si>
  <si>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</si>
  <si>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</si>
  <si>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</si>
  <si>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</si>
  <si>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</si>
  <si>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</si>
  <si>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</si>
  <si>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</si>
  <si>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</si>
  <si>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>Број пацијената са ППИ које се поријављују</t>
  </si>
  <si>
    <t xml:space="preserve">Број пацијената са ППИ </t>
  </si>
  <si>
    <t>Број превентивних прегледа</t>
  </si>
  <si>
    <t>Број прегледа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</si>
  <si>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</si>
  <si>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</si>
  <si>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</si>
  <si>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</si>
  <si>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</si>
  <si>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</si>
  <si>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</si>
  <si>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</si>
  <si>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</si>
  <si>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</si>
  <si>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</si>
  <si>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</si>
  <si>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</si>
  <si>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</si>
  <si>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</si>
  <si>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</si>
  <si>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</si>
  <si>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</si>
  <si>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</si>
  <si>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Број пацијената са акутним коронарним синдромом (АКС )</t>
  </si>
  <si>
    <t>по фармацеуту</t>
  </si>
  <si>
    <t>укупно</t>
  </si>
  <si>
    <t>по 
фармацеуту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</si>
  <si>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</si>
  <si>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</si>
  <si>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</si>
  <si>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</si>
  <si>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</si>
  <si>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</si>
  <si>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</si>
  <si>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</si>
  <si>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</si>
  <si>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</si>
  <si>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</si>
  <si>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</si>
  <si>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</si>
  <si>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</si>
  <si>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</si>
  <si>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</si>
  <si>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</si>
  <si>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</si>
  <si>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</si>
  <si>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</si>
  <si>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</si>
  <si>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</si>
  <si>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</si>
  <si>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</si>
  <si>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БЕОГРАД ДЗ (ук)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</si>
  <si>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</si>
  <si>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</si>
  <si>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</si>
  <si>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</si>
  <si>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</si>
  <si>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</si>
  <si>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</si>
  <si>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</si>
  <si>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</si>
  <si>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</si>
  <si>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</si>
  <si>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</si>
  <si>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</si>
  <si>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ГЗ за кожне и  венеричне болести</t>
  </si>
  <si>
    <t>ГЗ за плућне болести и ТБЦ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</si>
  <si>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</si>
  <si>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</si>
  <si>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</si>
  <si>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</si>
  <si>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остварено</t>
  </si>
  <si>
    <t>планирано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</si>
  <si>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</si>
  <si>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</si>
  <si>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обављено 
истраживање</t>
  </si>
  <si>
    <t>Да ли је комисија 
донела годишњи
 програм провере
 квалитета стручног 
рада у 
здравственој установи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</si>
  <si>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</si>
  <si>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</si>
  <si>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</si>
  <si>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</si>
  <si>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</si>
  <si>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</si>
  <si>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</si>
  <si>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 xml:space="preserve"> Земун</t>
  </si>
  <si>
    <t xml:space="preserve">Вождовац </t>
  </si>
  <si>
    <t xml:space="preserve"> Гроцка</t>
  </si>
  <si>
    <t>Укупан број епизода са акутним инфекцијама горњих дисајних путева (Ј02, Ј06) у претходној години</t>
  </si>
  <si>
    <t>Београд (укупно апотека и заводи)</t>
  </si>
  <si>
    <t xml:space="preserve"> </t>
  </si>
  <si>
    <t>Проценат прегледане деце и одраслих из контакта
 првог реда са 
оболелима од туберкулозе</t>
  </si>
  <si>
    <t>Број прегледане деце и одраслих из контакта
 првог реда са 
оболелима од туберкулозе</t>
  </si>
  <si>
    <t>Број лица из контакта
 првог реда са 
оболелима од туберкулозе</t>
  </si>
  <si>
    <t>Проценат 
позитивних спутума</t>
  </si>
  <si>
    <t>Број
 позитивних спутума</t>
  </si>
  <si>
    <t>Број
 узетих 
спутума</t>
  </si>
  <si>
    <t>Резултати прегледа деце и одраслих у
контакту првог реда са оболелима од туберкулозе (унутар 30 дана)</t>
  </si>
  <si>
    <t>Резултати узорака послатих
 у микробиолошку лабораторију 
ради бактериолошке дијагностике</t>
  </si>
  <si>
    <t>Резултати културе спутума
 код сумње на туберкулозе</t>
  </si>
  <si>
    <t>Проценат
хоспитализација
 код пацијената на дуготрајној 
оксигенотерапији у кућним условима након добијања апарата</t>
  </si>
  <si>
    <t>Број 
хоспитализација
 код пацијената
 на дуготрајној 
оксигенотерапији у кућним условима након добијања апарата</t>
  </si>
  <si>
    <t>Број 
хоспитализација
 пацијената на 
дуготрајној 
оксигенотерапији 
пре добијања
 апарата</t>
  </si>
  <si>
    <t>Проценат пацијената
 који су завршили
 едукацију у 
Саветовалишту за одвикавање 
од пушења и не пуше 6 месеци након завршетка едукације</t>
  </si>
  <si>
    <t>Број пацијената
 који су завршили
 едукацију у 
Саветовалишту за одвикавање 
од пушења и не пуше након 6 месеци</t>
  </si>
  <si>
    <t>Број пацијената
 који су завршили
 едукацију у 
Саветовалишту за одвикавање 
од пушења</t>
  </si>
  <si>
    <t>Проценат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</si>
  <si>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</si>
  <si>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</t>
  </si>
  <si>
    <t>Хоспитализација код пацијената
 на дуготрајној оксигенотерапији
 у кућним условима</t>
  </si>
  <si>
    <t>Резултати рада Саветовалишта 
за одвикавање од пушења</t>
  </si>
  <si>
    <t xml:space="preserve">Резултати лечења пацијената
 са астмом и ХОБП-ом </t>
  </si>
  <si>
    <t>на 100 посета</t>
  </si>
  <si>
    <t>по лекару</t>
  </si>
  <si>
    <t>Број упута за
 функционалну дијагностику</t>
  </si>
  <si>
    <t>Број упута за
 рендген</t>
  </si>
  <si>
    <t>Број упута за 
лабораторију</t>
  </si>
  <si>
    <t>Број посета</t>
  </si>
  <si>
    <t>Број лекара</t>
  </si>
  <si>
    <t>Број пацијената на терену са тешком траумом којима је урађен индиковани медицински третман</t>
  </si>
  <si>
    <t>Проценат успешних КПР у случају изненадних срчаних застоја који су се десили у присуству екипе ХМП</t>
  </si>
  <si>
    <t>Број успешних КПР у случају изненадних срчаних застоја који су се десили у присуству екипе ХМП</t>
  </si>
  <si>
    <t>Број рађених КПР у случају изненадних срчаних застоја који су се десили у присуству екипе ХМП</t>
  </si>
  <si>
    <t>Број изненадних срчаних застоја који су се десили у присуству екипе ХМП</t>
  </si>
  <si>
    <t>Проценат успешних КПР у случају изненадних срчаних застоја који су се десили без присуства екипе ХМП</t>
  </si>
  <si>
    <t>Број успешних КПР у случају изненадних срчаних застоја који су се десили без присуства екипе ХМП</t>
  </si>
  <si>
    <t>Број рађених КПР у случају изненадних срчаних застоја који су се десили без присуства екипе ХМП</t>
  </si>
  <si>
    <t>Број изненадних срчаних застоја који су се десили без присуства екипе ХМП</t>
  </si>
  <si>
    <t>Проценат извршених КПР</t>
  </si>
  <si>
    <t>Број рађених КПР</t>
  </si>
  <si>
    <t>Број изненадних срчаних застоја</t>
  </si>
  <si>
    <t>Проценат пацијената са АКС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</si>
  <si>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>Број  пацијената са акутним AKС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</si>
  <si>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>Укупан број рецепата</t>
  </si>
  <si>
    <t>Укупан број реализованих рецепата</t>
  </si>
  <si>
    <t>Укупан број поновних прегледа ради лечења и укупан број посебних прегледа ради допунске дијагностике и даљег лечења</t>
  </si>
  <si>
    <t>Просечан број контрола по аутоклаву (Израчунато према стручно – методолошком упутству на 52 недеље у год)</t>
  </si>
  <si>
    <t>Број пријава
 нежељених реакција
 на лек</t>
  </si>
  <si>
    <t>Број рецепата
 са административном
 грешком</t>
  </si>
  <si>
    <t>Укупан број 
рецепата</t>
  </si>
  <si>
    <t>Проценат 
рецепата са
 административном
 грешком у односу 
на укупан
 број рецепата</t>
  </si>
  <si>
    <t>Број рецепата
 са стручном 
грешком у 
прописивању
 лека</t>
  </si>
  <si>
    <t>Број погрешно
 издатих
 лекова
 на рецепт</t>
  </si>
  <si>
    <t>Бр. одржаних 
састанака Комисије</t>
  </si>
  <si>
    <t xml:space="preserve">Да ли комисија
 годишње подноси извештај о остваривању плана унапређења квалитета рада директору и управном одбору ЗУ </t>
  </si>
  <si>
    <t>Да ли постоји 
ажурирана интернет презентација ЗУ</t>
  </si>
  <si>
    <t>Проценат пацијената
 на терену са тешком траумом којима је урађен индиковани медицински третман</t>
  </si>
  <si>
    <t xml:space="preserve">Проценат
 повреда на раду
</t>
  </si>
  <si>
    <t>Број професионалниох
 болести верификованих 
од стране ПИО</t>
  </si>
  <si>
    <t>Број специјалиста медицине рада</t>
  </si>
  <si>
    <t>Број запослених код
 послодавца
 који су уговорили послове заштите 
здравља на раду са службом
 медицине рада</t>
  </si>
  <si>
    <t>Zavod za psihofiziološke
 poremecaje i govornu patologiju</t>
  </si>
  <si>
    <t>Zavod za psihofiziološke
poremecaje i govornu patologiju</t>
  </si>
  <si>
    <t>Укупно ЗУ Апотека</t>
  </si>
  <si>
    <t>ЗЗЗ радника МУПа</t>
  </si>
  <si>
    <t>Укупно Београд</t>
  </si>
  <si>
    <t>Да</t>
  </si>
  <si>
    <t>Бр. спроведених ванредних 
провера квалитета стручног рада</t>
  </si>
  <si>
    <t>Бр. поднетих приговора 
пацијената</t>
  </si>
  <si>
    <t>Бр. мандатних казни наплаћених
 због непоштовања Закона о изложености становништва дуванском диму</t>
  </si>
  <si>
    <t>Да ли је комисија донела
 интегрисани план сталног унапређења квалитета рада ЗУ</t>
  </si>
  <si>
    <t>Да ли постоје извештаји о
 раду Комисије</t>
  </si>
  <si>
    <t>Да ли су извештаји о раду Комисије
 доступни осталим запосленима</t>
  </si>
  <si>
    <t>обавештење о врсти 
здравствених услуга које се пацијенту као осигуранику обезбеђују из средстава обавезног здравственог осигурања</t>
  </si>
  <si>
    <t>ценовник здравствених
 услуга које се не обезбеђују из средстава обавезног здавственог осигурања, а које пацијенти плаћају из својих средстава</t>
  </si>
  <si>
    <t>кутију / књигу за
 примедбе и жалбе</t>
  </si>
  <si>
    <t>обавештење о
 здравственим услугама које се не  обезбеђују из средстава обавезног здравственог осигурања, а у складу са актом којим се уређује садржај и обим права</t>
  </si>
  <si>
    <t xml:space="preserve">обавештење о видовима,
износу и ослобађању од  учешћа осигураних лица у трошковима здравствене заштите </t>
  </si>
  <si>
    <t>име и презиме, односно број
 канцеларије и радно време, особе задужене за вођење поступка притужби и жалби пацијената (заштитника пацијентових права)</t>
  </si>
  <si>
    <t>обављено
 истраживање</t>
  </si>
  <si>
    <t xml:space="preserve">урађена 
анализа
 резултата истраживања </t>
  </si>
  <si>
    <t>Истраживање задовољства  корисника 
услугама здравствене службе</t>
  </si>
  <si>
    <t>Истраживање задовољства
 запослених у ЗУ</t>
  </si>
  <si>
    <t>Показатељи квалитета
здрaвствене заштите 
(без показатеља 
безб. пацијената)</t>
  </si>
  <si>
    <t>Показатељи 
безбедности пацијената</t>
  </si>
  <si>
    <t>Аспекти 
задовољства корисника</t>
  </si>
  <si>
    <t>Аспекти 
задовољства запослених</t>
  </si>
  <si>
    <t>O спољњој провери
 квалитета стручног рада</t>
  </si>
  <si>
    <t>Агенције за акредитацију 
здравствених установа Србије</t>
  </si>
  <si>
    <t>O унутрашњој 
ровери
 квалитета стручног рада</t>
  </si>
  <si>
    <t>Табела XXXI. Показатељи квалитета рада специјалистичко-консултативне службе - Служба интерне медицине  у 2019. години</t>
  </si>
  <si>
    <t>Табела XXXII. Показатељи квалитета рада специјалистичко-консултативне службе - Служба офталмологије у 2019. години</t>
  </si>
  <si>
    <t>Табела XXXIII. Показатељи квалитета рада специјалистичко-консултативне службе - Служба оториноларингологије  у 2019. години</t>
  </si>
  <si>
    <t>Табела XXXIV. Показатељи квалитета рада специјалистичко-консултативне службе -
 Служба за заштиту менталног здравља  у 2019. години</t>
  </si>
  <si>
    <t>Табела XXXV. Показатељи квалитета рада специјалистичко-консултативне службе - Служба пнеумофтизиологије  у 2019. години</t>
  </si>
  <si>
    <t>Табела XIV. Проценат деце у 7. години живота са свим здравим зубима и Проценат деце у 7. години живота обухваћених локалном апликацијом флуорида у 2019. години</t>
  </si>
  <si>
    <t>Табела XV.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2019. години</t>
  </si>
  <si>
    <t>Табела XVI. Проценат деце у 7. разреду основне школе код којих је утврђено присуство нелечених ортодонтских 
аномалија у 2019. години</t>
  </si>
  <si>
    <t>Табела XVII. Проценат деце у 3. разреду средње школе код којих је утврђено присуство нелечених ортодонтских аномалија у 2019. години</t>
  </si>
  <si>
    <t>Табела XVIII. Проценат трудница обухваћених превентивним прегледом у 2019. години</t>
  </si>
  <si>
    <t>Табела XIX. Проценат пацијената старијих од 18 година живота код којих је конзервативно третирана пародонтопатија и Проценат поновљених интервенција у 2019. години</t>
  </si>
  <si>
    <t>Табела XXIII. Показатељи квалитета рада у области здравствене заштите старих 
у Градском заводу за геронтологију и палијативно збрињавање у 2019. години</t>
  </si>
  <si>
    <t>Табела XXIVа. Показатељи квалитета здравствене заштите оболелих од туберкулозе и других плућних болести - Градски завод за плућне болести и туберкулозу у 2019. години</t>
  </si>
  <si>
    <t>Табела XXIVб. Показатељи квалитета здравствене заштите оболелих од туберкулозе и других плућних болести - Градски завод за плућне болести и туберкулозу у 2019. години</t>
  </si>
  <si>
    <t>Табела XXIVв. Показатељи квалитета здравствене заштите оболелих од туберкулозе и других плућних болести - Градски завод за плућне болести и туберкулозу у 2019. години</t>
  </si>
  <si>
    <t xml:space="preserve">Табела XXV. Показатељи квалитета здравствене заштите оболелих од полно преносивих инфекција и болести коже - Градски завод за кожне и венеричне у 2019. години </t>
  </si>
  <si>
    <t>Табела XXII. Проценат повреда на раду и број професионалних болести верификованих од стране ПИО у 2019. години</t>
  </si>
  <si>
    <t>Табела XXI.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2019. години</t>
  </si>
  <si>
    <t>Табела XXVIа. Активационо, реакционо и време прехоспиталне интервенције у 2019. години</t>
  </si>
  <si>
    <t>Табела XXIX. Показатељи квалитета фармацеутске здравствене делатности - Апотека Београд у 2019. години</t>
  </si>
  <si>
    <t>Табела XXVIб.  Извештај о напрасним срчаним застојима и кардиопулмоналним реанимацијама у 2019. години</t>
  </si>
  <si>
    <t>Табела XXVII. Показатељи квалитета рада службе хитне медицинске помоћи који се односе на збрињавање пацијената на терену и у амбуланти у 2019. години</t>
  </si>
  <si>
    <t>Табела XXVIII. Показатељи квалитета рада службе хитне медицинске помоћи који се односе на збрињавање пацијената са 
акутним коронарним синдромом у 2019. години</t>
  </si>
  <si>
    <t>ЗЗЗ радника ЖТП</t>
  </si>
  <si>
    <t>Табела XXX. Показатељи квалитета фармацеутске здравствене делатности - Апотека Београд у 2019. години</t>
  </si>
  <si>
    <t>Табела XXXVIа. Показатељи безбедности пацијената-регистровање нежељених догађаја и дејстава лекова и 
биолошка контрола стерилизације аутоклава у 2019. години</t>
  </si>
  <si>
    <t>Табела XXXVIб. Број пријава нежељених реакција на лек, рецепата са административном и стручном грешком, погрешно издатих лекова на рецепт у 2019.години</t>
  </si>
  <si>
    <t>Табела XXXVII . Дистрибуција приговора пацијената по врсти и здравственој установи у 2019. години</t>
  </si>
  <si>
    <t>Табела XXXVIIIг. Показатељи квалитета рада
 Комисије за унапређење квалитета рада у 2019. години</t>
  </si>
  <si>
    <t>Здравствена установа је на видна места
 у свим радним објектима истакла</t>
  </si>
  <si>
    <t>Табела XXXVIIIд. Показатељи квалитета рада Комисије за унапређење квалитета рада у 2019. години</t>
  </si>
  <si>
    <t>Табела XXXVIIIв. Показатељи квалитета рада Комисије за унапређење квалитета 
рада у 2019. години</t>
  </si>
  <si>
    <t>Табела XXXVIIIб. Показатељи квалитета рада
Комисије за унапређење квалитета рада у 2019. години</t>
  </si>
  <si>
    <t>Табела XXXVIIIа. Показатељи квалитета рада Комисије за унапређење квалитета рада у 2019. години</t>
  </si>
  <si>
    <t>Табела XXXIX. Извештај о стицању и обнови знања и вештина запослених у 2019. години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</si>
  <si>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2019. години</t>
  </si>
  <si>
    <t>Табела 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2019. години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</si>
  <si>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2019. години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</si>
  <si>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2019. години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</si>
  <si>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2019. години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</si>
  <si>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2019. години</t>
  </si>
  <si>
    <t>Табела VIa. Проценат неподигнутих резултата након саветовања и тестирања на ХИВ у 2019. години</t>
  </si>
  <si>
    <t>Број неподигнутих резултата након саветовања и тестирања на ХИВ</t>
  </si>
  <si>
    <t>Број саветовања и тестирања на ХИВ</t>
  </si>
  <si>
    <t>Проценат неподигнутих резултата након саветовања и тестирања на ХИВ</t>
  </si>
  <si>
    <t>/</t>
  </si>
  <si>
    <t>Табела VII.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 у служби за здравствену заштиту деце у 2019. години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</si>
  <si>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2019. години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</si>
  <si>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2019. години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</si>
  <si>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2019. години</t>
  </si>
  <si>
    <t>Табела XI. Проценат регистрованих корисница које су из било ког разлога посетиле свог изабраног гинеколога и Однос првих и поновних прегледа ради лечења код изабраног гинеколога у 2019. години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</si>
  <si>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2019. години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</si>
  <si>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2019. години</t>
  </si>
  <si>
    <t>Табела XX. Показатељи квалитета рада патронажне службе у 2019.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</si>
</sst>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0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/>
    <xf numFmtId="0" fontId="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/>
    <xf numFmtId="0" fontId="8" fillId="0" borderId="6" xfId="0" applyFont="1" applyFill="1" applyBorder="1" applyAlignment="1"/>
    <xf numFmtId="0" fontId="10" fillId="0" borderId="14" xfId="0" applyFont="1" applyFill="1" applyBorder="1" applyAlignment="1">
      <alignment horizontal="center" vertical="center" wrapText="1"/>
    </xf>
    <xf numFmtId="0" fontId="9" fillId="0" borderId="8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1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wrapText="1"/>
    </xf>
    <xf numFmtId="0" fontId="0" fillId="0" borderId="0" xfId="0" applyFont="1" applyFill="1" applyBorder="1"/>
    <xf numFmtId="0" fontId="3" fillId="0" borderId="16" xfId="0" applyFont="1" applyFill="1" applyBorder="1" applyAlignment="1">
      <alignment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166" fontId="3" fillId="0" borderId="16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right" vertical="center" wrapText="1"/>
    </xf>
    <xf numFmtId="2" fontId="15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center" wrapText="1"/>
    </xf>
    <xf numFmtId="2" fontId="16" fillId="0" borderId="8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/>
    </xf>
    <xf numFmtId="1" fontId="8" fillId="0" borderId="16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wrapText="1"/>
    </xf>
    <xf numFmtId="2" fontId="2" fillId="0" borderId="0" xfId="0" applyNumberFormat="1" applyFont="1" applyFill="1" applyBorder="1" applyAlignment="1">
      <alignment horizontal="right" wrapText="1"/>
    </xf>
    <xf numFmtId="0" fontId="0" fillId="0" borderId="19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right" wrapText="1"/>
    </xf>
    <xf numFmtId="2" fontId="2" fillId="0" borderId="8" xfId="0" applyNumberFormat="1" applyFont="1" applyFill="1" applyBorder="1" applyAlignment="1">
      <alignment horizontal="right" wrapText="1"/>
    </xf>
    <xf numFmtId="0" fontId="0" fillId="0" borderId="8" xfId="0" applyFont="1" applyFill="1" applyBorder="1"/>
    <xf numFmtId="0" fontId="2" fillId="0" borderId="6" xfId="0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0" fillId="0" borderId="0" xfId="0" applyNumberFormat="1" applyFont="1" applyFill="1"/>
    <xf numFmtId="0" fontId="4" fillId="0" borderId="7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right" vertical="center" wrapText="1"/>
    </xf>
    <xf numFmtId="166" fontId="0" fillId="0" borderId="0" xfId="0" applyNumberFormat="1" applyFont="1" applyFill="1"/>
    <xf numFmtId="3" fontId="4" fillId="0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right" wrapText="1"/>
    </xf>
    <xf numFmtId="2" fontId="2" fillId="0" borderId="26" xfId="0" applyNumberFormat="1" applyFont="1" applyFill="1" applyBorder="1" applyAlignment="1">
      <alignment horizontal="right" wrapText="1"/>
    </xf>
    <xf numFmtId="0" fontId="0" fillId="0" borderId="23" xfId="0" applyFont="1" applyFill="1" applyBorder="1"/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1" fontId="2" fillId="0" borderId="19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4" xfId="0" applyNumberFormat="1" applyFont="1" applyFill="1" applyBorder="1" applyAlignment="1">
      <alignment horizontal="center" vertical="top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16" xfId="0" applyFont="1" applyFill="1" applyBorder="1"/>
    <xf numFmtId="0" fontId="3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wrapText="1"/>
    </xf>
    <xf numFmtId="0" fontId="3" fillId="0" borderId="16" xfId="0" applyNumberFormat="1" applyFont="1" applyFill="1" applyBorder="1" applyAlignment="1">
      <alignment horizontal="center" vertical="center"/>
    </xf>
    <xf numFmtId="166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9" fillId="0" borderId="0" xfId="0" applyNumberFormat="1" applyFont="1" applyFill="1"/>
    <xf numFmtId="0" fontId="3" fillId="0" borderId="16" xfId="0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7" fillId="0" borderId="0" xfId="0" applyFont="1" applyFill="1"/>
    <xf numFmtId="1" fontId="7" fillId="0" borderId="0" xfId="0" applyNumberFormat="1" applyFont="1" applyFill="1"/>
    <xf numFmtId="166" fontId="7" fillId="0" borderId="0" xfId="0" applyNumberFormat="1" applyFont="1" applyFill="1"/>
    <xf numFmtId="0" fontId="7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right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" fontId="0" fillId="0" borderId="24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right" wrapText="1"/>
    </xf>
    <xf numFmtId="0" fontId="3" fillId="0" borderId="5" xfId="1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center" wrapText="1"/>
    </xf>
    <xf numFmtId="2" fontId="2" fillId="0" borderId="18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wrapText="1"/>
    </xf>
    <xf numFmtId="1" fontId="2" fillId="0" borderId="8" xfId="0" applyNumberFormat="1" applyFont="1" applyFill="1" applyBorder="1" applyAlignment="1">
      <alignment horizontal="center" wrapText="1"/>
    </xf>
    <xf numFmtId="0" fontId="4" fillId="0" borderId="6" xfId="0" applyFont="1" applyFill="1" applyBorder="1"/>
    <xf numFmtId="0" fontId="8" fillId="0" borderId="3" xfId="0" applyNumberFormat="1" applyFont="1" applyFill="1" applyBorder="1" applyAlignment="1">
      <alignment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2" fontId="8" fillId="0" borderId="3" xfId="2" applyNumberFormat="1" applyFont="1" applyFill="1" applyBorder="1" applyAlignment="1">
      <alignment horizontal="center" vertical="center" wrapText="1"/>
    </xf>
    <xf numFmtId="39" fontId="8" fillId="0" borderId="3" xfId="2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166" fontId="8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10" fillId="0" borderId="14" xfId="0" applyNumberFormat="1" applyFont="1" applyFill="1" applyBorder="1" applyAlignment="1">
      <alignment horizontal="center" vertical="center" wrapText="1"/>
    </xf>
    <xf numFmtId="0" fontId="17" fillId="0" borderId="1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wrapText="1"/>
    </xf>
    <xf numFmtId="0" fontId="3" fillId="0" borderId="16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166" fontId="2" fillId="0" borderId="4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/>
    <xf numFmtId="166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16" xfId="2" applyNumberFormat="1" applyFont="1" applyFill="1" applyBorder="1" applyAlignment="1">
      <alignment horizontal="center"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166" fontId="3" fillId="0" borderId="4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0" xfId="2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2" fontId="2" fillId="0" borderId="20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 wrapText="1"/>
    </xf>
    <xf numFmtId="0" fontId="3" fillId="0" borderId="24" xfId="2" applyNumberFormat="1" applyFont="1" applyFill="1" applyBorder="1" applyAlignment="1">
      <alignment horizontal="center" vertical="center" wrapText="1"/>
    </xf>
    <xf numFmtId="166" fontId="3" fillId="0" borderId="24" xfId="0" applyNumberFormat="1" applyFont="1" applyFill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9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2" fillId="0" borderId="0" xfId="1" applyFont="1" applyFill="1"/>
    <xf numFmtId="0" fontId="10" fillId="0" borderId="7" xfId="0" applyFont="1" applyFill="1" applyBorder="1" applyAlignment="1">
      <alignment horizontal="center"/>
    </xf>
    <xf numFmtId="0" fontId="9" fillId="0" borderId="29" xfId="0" applyFont="1" applyFill="1" applyBorder="1" applyAlignment="1">
      <alignment vertical="center"/>
    </xf>
    <xf numFmtId="0" fontId="10" fillId="0" borderId="28" xfId="0" applyFont="1" applyFill="1" applyBorder="1"/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166" fontId="3" fillId="0" borderId="6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2" fontId="3" fillId="0" borderId="16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 vertical="center" wrapText="1"/>
    </xf>
    <xf numFmtId="2" fontId="2" fillId="0" borderId="4" xfId="2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top"/>
    </xf>
    <xf numFmtId="2" fontId="2" fillId="0" borderId="19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top"/>
    </xf>
    <xf numFmtId="2" fontId="0" fillId="0" borderId="8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/>
    </xf>
    <xf numFmtId="2" fontId="9" fillId="0" borderId="0" xfId="0" applyNumberFormat="1" applyFont="1" applyFill="1"/>
    <xf numFmtId="2" fontId="2" fillId="0" borderId="8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wrapText="1"/>
    </xf>
    <xf numFmtId="2" fontId="4" fillId="0" borderId="8" xfId="0" applyNumberFormat="1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1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2" fontId="4" fillId="0" borderId="0" xfId="0" applyNumberFormat="1" applyFont="1" applyFill="1"/>
    <xf numFmtId="0" fontId="18" fillId="0" borderId="8" xfId="0" applyFont="1" applyFill="1" applyBorder="1" applyAlignment="1">
      <alignment horizontal="center" wrapText="1"/>
    </xf>
    <xf numFmtId="2" fontId="18" fillId="0" borderId="8" xfId="0" applyNumberFormat="1" applyFont="1" applyFill="1" applyBorder="1" applyAlignment="1">
      <alignment horizontal="center" wrapText="1"/>
    </xf>
    <xf numFmtId="0" fontId="19" fillId="0" borderId="33" xfId="0" applyFont="1" applyFill="1" applyBorder="1" applyAlignment="1">
      <alignment horizontal="right" wrapText="1"/>
    </xf>
    <xf numFmtId="2" fontId="19" fillId="0" borderId="33" xfId="0" applyNumberFormat="1" applyFont="1" applyFill="1" applyBorder="1" applyAlignment="1">
      <alignment horizontal="right" wrapText="1"/>
    </xf>
    <xf numFmtId="0" fontId="20" fillId="0" borderId="8" xfId="0" applyFont="1" applyFill="1" applyBorder="1" applyAlignment="1">
      <alignment horizontal="right" wrapText="1"/>
    </xf>
    <xf numFmtId="2" fontId="20" fillId="0" borderId="8" xfId="0" applyNumberFormat="1" applyFont="1" applyFill="1" applyBorder="1" applyAlignment="1">
      <alignment horizontal="right" wrapText="1"/>
    </xf>
    <xf numFmtId="0" fontId="20" fillId="0" borderId="26" xfId="0" applyFont="1" applyFill="1" applyBorder="1" applyAlignment="1">
      <alignment horizontal="right" wrapText="1"/>
    </xf>
    <xf numFmtId="2" fontId="20" fillId="0" borderId="26" xfId="0" applyNumberFormat="1" applyFont="1" applyFill="1" applyBorder="1" applyAlignment="1">
      <alignment horizontal="right" wrapText="1"/>
    </xf>
    <xf numFmtId="0" fontId="20" fillId="0" borderId="8" xfId="0" applyFont="1" applyFill="1" applyBorder="1" applyAlignment="1">
      <alignment horizontal="center" wrapText="1"/>
    </xf>
    <xf numFmtId="2" fontId="20" fillId="0" borderId="8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wrapText="1"/>
    </xf>
    <xf numFmtId="2" fontId="18" fillId="0" borderId="22" xfId="0" applyNumberFormat="1" applyFont="1" applyFill="1" applyBorder="1" applyAlignment="1">
      <alignment horizontal="center" wrapText="1"/>
    </xf>
    <xf numFmtId="0" fontId="18" fillId="0" borderId="34" xfId="0" applyFont="1" applyFill="1" applyBorder="1" applyAlignment="1">
      <alignment horizontal="center" wrapText="1"/>
    </xf>
    <xf numFmtId="2" fontId="18" fillId="0" borderId="34" xfId="0" applyNumberFormat="1" applyFont="1" applyFill="1" applyBorder="1" applyAlignment="1">
      <alignment horizontal="center" wrapText="1"/>
    </xf>
    <xf numFmtId="2" fontId="3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2" fontId="18" fillId="0" borderId="22" xfId="0" applyNumberFormat="1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2" fontId="18" fillId="0" borderId="34" xfId="0" applyNumberFormat="1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2" fontId="0" fillId="0" borderId="8" xfId="0" applyNumberFormat="1" applyFont="1" applyFill="1" applyBorder="1"/>
    <xf numFmtId="3" fontId="2" fillId="0" borderId="21" xfId="0" applyNumberFormat="1" applyFont="1" applyFill="1" applyBorder="1" applyAlignment="1">
      <alignment horizontal="right" vertical="center" wrapText="1"/>
    </xf>
    <xf numFmtId="2" fontId="0" fillId="0" borderId="23" xfId="0" applyNumberFormat="1" applyFont="1" applyFill="1" applyBorder="1"/>
    <xf numFmtId="2" fontId="2" fillId="0" borderId="21" xfId="0" applyNumberFormat="1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right" wrapText="1"/>
    </xf>
    <xf numFmtId="0" fontId="23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1" fontId="26" fillId="0" borderId="2" xfId="0" applyNumberFormat="1" applyFont="1" applyFill="1" applyBorder="1" applyAlignment="1">
      <alignment horizontal="center" vertical="center" wrapText="1"/>
    </xf>
    <xf numFmtId="17" fontId="23" fillId="0" borderId="0" xfId="0" applyNumberFormat="1" applyFont="1" applyFill="1"/>
    <xf numFmtId="0" fontId="6" fillId="0" borderId="0" xfId="0" applyFont="1" applyFill="1" applyBorder="1" applyAlignment="1">
      <alignment horizontal="right" vertical="center" wrapText="1"/>
    </xf>
    <xf numFmtId="165" fontId="6" fillId="0" borderId="8" xfId="3" applyNumberFormat="1" applyFont="1" applyFill="1" applyBorder="1" applyAlignment="1">
      <alignment horizontal="right" vertical="center" wrapText="1"/>
    </xf>
    <xf numFmtId="2" fontId="6" fillId="0" borderId="8" xfId="0" applyNumberFormat="1" applyFont="1" applyFill="1" applyBorder="1" applyAlignment="1">
      <alignment horizontal="right" vertical="center" wrapText="1"/>
    </xf>
    <xf numFmtId="166" fontId="2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24" fillId="0" borderId="16" xfId="0" applyFont="1" applyFill="1" applyBorder="1" applyAlignment="1">
      <alignment horizontal="right" vertical="center" wrapText="1"/>
    </xf>
    <xf numFmtId="165" fontId="24" fillId="0" borderId="16" xfId="3" applyNumberFormat="1" applyFont="1" applyFill="1" applyBorder="1" applyAlignment="1">
      <alignment horizontal="right" vertical="center" wrapText="1"/>
    </xf>
    <xf numFmtId="2" fontId="24" fillId="0" borderId="16" xfId="0" applyNumberFormat="1" applyFont="1" applyFill="1" applyBorder="1" applyAlignment="1">
      <alignment horizontal="right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6" fillId="0" borderId="8" xfId="0" applyNumberFormat="1" applyFont="1" applyFill="1" applyBorder="1" applyAlignment="1">
      <alignment horizontal="right" vertical="center" wrapText="1"/>
    </xf>
    <xf numFmtId="167" fontId="2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66" fontId="24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6" fillId="0" borderId="0" xfId="0" applyFont="1" applyFill="1" applyBorder="1"/>
    <xf numFmtId="2" fontId="24" fillId="0" borderId="0" xfId="0" applyNumberFormat="1" applyFont="1" applyFill="1" applyBorder="1"/>
    <xf numFmtId="0" fontId="24" fillId="0" borderId="0" xfId="0" applyFont="1" applyFill="1" applyBorder="1"/>
    <xf numFmtId="0" fontId="6" fillId="0" borderId="5" xfId="0" applyFont="1" applyFill="1" applyBorder="1" applyAlignment="1">
      <alignment horizontal="center" vertical="center" wrapText="1"/>
    </xf>
    <xf numFmtId="2" fontId="24" fillId="0" borderId="5" xfId="0" applyNumberFormat="1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wrapText="1"/>
    </xf>
    <xf numFmtId="2" fontId="6" fillId="0" borderId="8" xfId="0" applyNumberFormat="1" applyFont="1" applyFill="1" applyBorder="1" applyAlignment="1">
      <alignment horizontal="right" wrapText="1"/>
    </xf>
    <xf numFmtId="0" fontId="24" fillId="0" borderId="16" xfId="0" applyFont="1" applyFill="1" applyBorder="1" applyAlignment="1">
      <alignment vertical="center" wrapText="1"/>
    </xf>
    <xf numFmtId="2" fontId="25" fillId="0" borderId="0" xfId="0" applyNumberFormat="1" applyFont="1" applyFill="1" applyBorder="1" applyAlignment="1">
      <alignment horizontal="right" vertical="center" wrapText="1"/>
    </xf>
    <xf numFmtId="2" fontId="24" fillId="0" borderId="0" xfId="0" applyNumberFormat="1" applyFont="1" applyFill="1"/>
    <xf numFmtId="166" fontId="24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right" vertical="center" wrapText="1"/>
    </xf>
    <xf numFmtId="0" fontId="27" fillId="0" borderId="0" xfId="0" applyFont="1" applyFill="1"/>
    <xf numFmtId="0" fontId="27" fillId="0" borderId="0" xfId="0" applyFont="1" applyFill="1" applyBorder="1"/>
    <xf numFmtId="0" fontId="24" fillId="0" borderId="0" xfId="0" applyFont="1" applyFill="1" applyBorder="1" applyAlignment="1">
      <alignment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left" vertical="center" wrapText="1"/>
    </xf>
    <xf numFmtId="166" fontId="24" fillId="0" borderId="16" xfId="0" applyNumberFormat="1" applyFont="1" applyFill="1" applyBorder="1" applyAlignment="1">
      <alignment horizontal="right" vertical="center" wrapText="1"/>
    </xf>
    <xf numFmtId="0" fontId="26" fillId="0" borderId="14" xfId="0" applyFont="1" applyFill="1" applyBorder="1" applyAlignment="1">
      <alignment horizontal="center" vertical="center" wrapText="1"/>
    </xf>
    <xf numFmtId="1" fontId="26" fillId="0" borderId="14" xfId="0" applyNumberFormat="1" applyFont="1" applyFill="1" applyBorder="1" applyAlignment="1">
      <alignment horizontal="center" vertical="center" wrapText="1"/>
    </xf>
    <xf numFmtId="165" fontId="25" fillId="0" borderId="8" xfId="3" applyNumberFormat="1" applyFont="1" applyFill="1" applyBorder="1" applyAlignment="1">
      <alignment horizontal="right" vertical="center" wrapText="1"/>
    </xf>
    <xf numFmtId="2" fontId="25" fillId="0" borderId="8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165" fontId="25" fillId="0" borderId="0" xfId="3" applyNumberFormat="1" applyFont="1" applyFill="1" applyBorder="1" applyAlignment="1">
      <alignment horizontal="right" vertical="center" wrapText="1"/>
    </xf>
    <xf numFmtId="165" fontId="24" fillId="0" borderId="0" xfId="3" applyNumberFormat="1" applyFont="1" applyFill="1" applyBorder="1" applyAlignment="1">
      <alignment horizontal="right" vertical="center" wrapText="1"/>
    </xf>
    <xf numFmtId="2" fontId="24" fillId="0" borderId="0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Fill="1"/>
    <xf numFmtId="165" fontId="23" fillId="0" borderId="0" xfId="2" applyNumberFormat="1" applyFont="1" applyFill="1"/>
    <xf numFmtId="165" fontId="6" fillId="0" borderId="5" xfId="2" applyNumberFormat="1" applyFont="1" applyFill="1" applyBorder="1" applyAlignment="1">
      <alignment horizontal="center" vertical="center" wrapText="1"/>
    </xf>
    <xf numFmtId="1" fontId="26" fillId="0" borderId="14" xfId="2" applyNumberFormat="1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right" wrapText="1"/>
    </xf>
    <xf numFmtId="2" fontId="20" fillId="0" borderId="18" xfId="0" applyNumberFormat="1" applyFont="1" applyFill="1" applyBorder="1" applyAlignment="1">
      <alignment horizontal="right" wrapText="1"/>
    </xf>
    <xf numFmtId="0" fontId="18" fillId="0" borderId="8" xfId="0" applyFont="1" applyFill="1" applyBorder="1" applyAlignment="1">
      <alignment wrapText="1"/>
    </xf>
    <xf numFmtId="0" fontId="18" fillId="0" borderId="8" xfId="0" applyFont="1" applyFill="1" applyBorder="1" applyAlignment="1">
      <alignment horizontal="right" wrapText="1"/>
    </xf>
    <xf numFmtId="2" fontId="18" fillId="0" borderId="8" xfId="0" applyNumberFormat="1" applyFont="1" applyFill="1" applyBorder="1" applyAlignment="1">
      <alignment horizontal="right" wrapText="1"/>
    </xf>
    <xf numFmtId="0" fontId="18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1" fontId="3" fillId="0" borderId="8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18" fillId="0" borderId="21" xfId="0" applyFont="1" applyFill="1" applyBorder="1" applyAlignment="1">
      <alignment horizontal="right" wrapText="1"/>
    </xf>
    <xf numFmtId="2" fontId="18" fillId="0" borderId="21" xfId="0" applyNumberFormat="1" applyFont="1" applyFill="1" applyBorder="1" applyAlignment="1">
      <alignment horizontal="right" wrapText="1"/>
    </xf>
    <xf numFmtId="0" fontId="0" fillId="0" borderId="6" xfId="0" applyBorder="1"/>
    <xf numFmtId="0" fontId="21" fillId="0" borderId="8" xfId="0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1" fontId="4" fillId="0" borderId="3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0" fillId="0" borderId="6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/>
    </xf>
    <xf numFmtId="0" fontId="26" fillId="0" borderId="0" xfId="0" applyFont="1" applyFill="1" applyBorder="1"/>
    <xf numFmtId="1" fontId="26" fillId="0" borderId="8" xfId="0" applyNumberFormat="1" applyFont="1" applyFill="1" applyBorder="1" applyAlignment="1">
      <alignment horizontal="center" wrapText="1"/>
    </xf>
    <xf numFmtId="1" fontId="26" fillId="0" borderId="0" xfId="0" applyNumberFormat="1" applyFont="1" applyFill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opLeftCell="A145" zoomScaleNormal="100" workbookViewId="0">
      <selection activeCell="G8" sqref="G8"/>
    </sheetView>
  </sheetViews>
  <sheetFormatPr defaultRowHeight="14.5" x14ac:dyDescent="0.35"/>
  <cols>
    <col min="1" max="1" width="22.26953125" style="330" customWidth="1"/>
    <col min="2" max="2" width="19.54296875" style="330" customWidth="1"/>
    <col min="3" max="3" width="13.453125" style="330" customWidth="1"/>
    <col min="4" max="4" width="24.54296875" style="344" customWidth="1"/>
    <col min="5" max="5" width="21.81640625" style="330" customWidth="1"/>
    <col min="6" max="6" width="19.54296875" style="330" customWidth="1"/>
    <col min="7" max="7" width="23.81640625" style="332" customWidth="1"/>
    <col min="8" max="8" width="9.1796875" style="311"/>
    <col min="9" max="9" width="23.1796875" style="311" customWidth="1"/>
    <col min="10" max="10" width="18" style="311" customWidth="1"/>
    <col min="11" max="11" width="24.1796875" style="311" customWidth="1"/>
    <col min="12" max="12" width="32.1796875" style="311" customWidth="1"/>
    <col min="13" max="256" width="9.1796875" style="311"/>
    <col min="257" max="257" width="22.26953125" style="311" customWidth="1"/>
    <col min="258" max="258" width="19.54296875" style="311" customWidth="1"/>
    <col min="259" max="259" width="13.453125" style="311" customWidth="1"/>
    <col min="260" max="260" width="24.54296875" style="311" customWidth="1"/>
    <col min="261" max="261" width="21.81640625" style="311" customWidth="1"/>
    <col min="262" max="262" width="16.26953125" style="311" customWidth="1"/>
    <col min="263" max="263" width="21.1796875" style="311" customWidth="1"/>
    <col min="264" max="512" width="9.1796875" style="311"/>
    <col min="513" max="513" width="22.26953125" style="311" customWidth="1"/>
    <col min="514" max="514" width="19.54296875" style="311" customWidth="1"/>
    <col min="515" max="515" width="13.453125" style="311" customWidth="1"/>
    <col min="516" max="516" width="24.54296875" style="311" customWidth="1"/>
    <col min="517" max="517" width="21.81640625" style="311" customWidth="1"/>
    <col min="518" max="518" width="16.26953125" style="311" customWidth="1"/>
    <col min="519" max="519" width="21.1796875" style="311" customWidth="1"/>
    <col min="520" max="768" width="9.1796875" style="311"/>
    <col min="769" max="769" width="22.26953125" style="311" customWidth="1"/>
    <col min="770" max="770" width="19.54296875" style="311" customWidth="1"/>
    <col min="771" max="771" width="13.453125" style="311" customWidth="1"/>
    <col min="772" max="772" width="24.54296875" style="311" customWidth="1"/>
    <col min="773" max="773" width="21.81640625" style="311" customWidth="1"/>
    <col min="774" max="774" width="16.26953125" style="311" customWidth="1"/>
    <col min="775" max="775" width="21.1796875" style="311" customWidth="1"/>
    <col min="776" max="1024" width="9.1796875" style="311"/>
    <col min="1025" max="1025" width="22.26953125" style="311" customWidth="1"/>
    <col min="1026" max="1026" width="19.54296875" style="311" customWidth="1"/>
    <col min="1027" max="1027" width="13.453125" style="311" customWidth="1"/>
    <col min="1028" max="1028" width="24.54296875" style="311" customWidth="1"/>
    <col min="1029" max="1029" width="21.81640625" style="311" customWidth="1"/>
    <col min="1030" max="1030" width="16.26953125" style="311" customWidth="1"/>
    <col min="1031" max="1031" width="21.1796875" style="311" customWidth="1"/>
    <col min="1032" max="1280" width="9.1796875" style="311"/>
    <col min="1281" max="1281" width="22.26953125" style="311" customWidth="1"/>
    <col min="1282" max="1282" width="19.54296875" style="311" customWidth="1"/>
    <col min="1283" max="1283" width="13.453125" style="311" customWidth="1"/>
    <col min="1284" max="1284" width="24.54296875" style="311" customWidth="1"/>
    <col min="1285" max="1285" width="21.81640625" style="311" customWidth="1"/>
    <col min="1286" max="1286" width="16.26953125" style="311" customWidth="1"/>
    <col min="1287" max="1287" width="21.1796875" style="311" customWidth="1"/>
    <col min="1288" max="1536" width="9.1796875" style="311"/>
    <col min="1537" max="1537" width="22.26953125" style="311" customWidth="1"/>
    <col min="1538" max="1538" width="19.54296875" style="311" customWidth="1"/>
    <col min="1539" max="1539" width="13.453125" style="311" customWidth="1"/>
    <col min="1540" max="1540" width="24.54296875" style="311" customWidth="1"/>
    <col min="1541" max="1541" width="21.81640625" style="311" customWidth="1"/>
    <col min="1542" max="1542" width="16.26953125" style="311" customWidth="1"/>
    <col min="1543" max="1543" width="21.1796875" style="311" customWidth="1"/>
    <col min="1544" max="1792" width="9.1796875" style="311"/>
    <col min="1793" max="1793" width="22.26953125" style="311" customWidth="1"/>
    <col min="1794" max="1794" width="19.54296875" style="311" customWidth="1"/>
    <col min="1795" max="1795" width="13.453125" style="311" customWidth="1"/>
    <col min="1796" max="1796" width="24.54296875" style="311" customWidth="1"/>
    <col min="1797" max="1797" width="21.81640625" style="311" customWidth="1"/>
    <col min="1798" max="1798" width="16.26953125" style="311" customWidth="1"/>
    <col min="1799" max="1799" width="21.1796875" style="311" customWidth="1"/>
    <col min="1800" max="2048" width="9.1796875" style="311"/>
    <col min="2049" max="2049" width="22.26953125" style="311" customWidth="1"/>
    <col min="2050" max="2050" width="19.54296875" style="311" customWidth="1"/>
    <col min="2051" max="2051" width="13.453125" style="311" customWidth="1"/>
    <col min="2052" max="2052" width="24.54296875" style="311" customWidth="1"/>
    <col min="2053" max="2053" width="21.81640625" style="311" customWidth="1"/>
    <col min="2054" max="2054" width="16.26953125" style="311" customWidth="1"/>
    <col min="2055" max="2055" width="21.1796875" style="311" customWidth="1"/>
    <col min="2056" max="2304" width="9.1796875" style="311"/>
    <col min="2305" max="2305" width="22.26953125" style="311" customWidth="1"/>
    <col min="2306" max="2306" width="19.54296875" style="311" customWidth="1"/>
    <col min="2307" max="2307" width="13.453125" style="311" customWidth="1"/>
    <col min="2308" max="2308" width="24.54296875" style="311" customWidth="1"/>
    <col min="2309" max="2309" width="21.81640625" style="311" customWidth="1"/>
    <col min="2310" max="2310" width="16.26953125" style="311" customWidth="1"/>
    <col min="2311" max="2311" width="21.1796875" style="311" customWidth="1"/>
    <col min="2312" max="2560" width="9.1796875" style="311"/>
    <col min="2561" max="2561" width="22.26953125" style="311" customWidth="1"/>
    <col min="2562" max="2562" width="19.54296875" style="311" customWidth="1"/>
    <col min="2563" max="2563" width="13.453125" style="311" customWidth="1"/>
    <col min="2564" max="2564" width="24.54296875" style="311" customWidth="1"/>
    <col min="2565" max="2565" width="21.81640625" style="311" customWidth="1"/>
    <col min="2566" max="2566" width="16.26953125" style="311" customWidth="1"/>
    <col min="2567" max="2567" width="21.1796875" style="311" customWidth="1"/>
    <col min="2568" max="2816" width="9.1796875" style="311"/>
    <col min="2817" max="2817" width="22.26953125" style="311" customWidth="1"/>
    <col min="2818" max="2818" width="19.54296875" style="311" customWidth="1"/>
    <col min="2819" max="2819" width="13.453125" style="311" customWidth="1"/>
    <col min="2820" max="2820" width="24.54296875" style="311" customWidth="1"/>
    <col min="2821" max="2821" width="21.81640625" style="311" customWidth="1"/>
    <col min="2822" max="2822" width="16.26953125" style="311" customWidth="1"/>
    <col min="2823" max="2823" width="21.1796875" style="311" customWidth="1"/>
    <col min="2824" max="3072" width="9.1796875" style="311"/>
    <col min="3073" max="3073" width="22.26953125" style="311" customWidth="1"/>
    <col min="3074" max="3074" width="19.54296875" style="311" customWidth="1"/>
    <col min="3075" max="3075" width="13.453125" style="311" customWidth="1"/>
    <col min="3076" max="3076" width="24.54296875" style="311" customWidth="1"/>
    <col min="3077" max="3077" width="21.81640625" style="311" customWidth="1"/>
    <col min="3078" max="3078" width="16.26953125" style="311" customWidth="1"/>
    <col min="3079" max="3079" width="21.1796875" style="311" customWidth="1"/>
    <col min="3080" max="3328" width="9.1796875" style="311"/>
    <col min="3329" max="3329" width="22.26953125" style="311" customWidth="1"/>
    <col min="3330" max="3330" width="19.54296875" style="311" customWidth="1"/>
    <col min="3331" max="3331" width="13.453125" style="311" customWidth="1"/>
    <col min="3332" max="3332" width="24.54296875" style="311" customWidth="1"/>
    <col min="3333" max="3333" width="21.81640625" style="311" customWidth="1"/>
    <col min="3334" max="3334" width="16.26953125" style="311" customWidth="1"/>
    <col min="3335" max="3335" width="21.1796875" style="311" customWidth="1"/>
    <col min="3336" max="3584" width="9.1796875" style="311"/>
    <col min="3585" max="3585" width="22.26953125" style="311" customWidth="1"/>
    <col min="3586" max="3586" width="19.54296875" style="311" customWidth="1"/>
    <col min="3587" max="3587" width="13.453125" style="311" customWidth="1"/>
    <col min="3588" max="3588" width="24.54296875" style="311" customWidth="1"/>
    <col min="3589" max="3589" width="21.81640625" style="311" customWidth="1"/>
    <col min="3590" max="3590" width="16.26953125" style="311" customWidth="1"/>
    <col min="3591" max="3591" width="21.1796875" style="311" customWidth="1"/>
    <col min="3592" max="3840" width="9.1796875" style="311"/>
    <col min="3841" max="3841" width="22.26953125" style="311" customWidth="1"/>
    <col min="3842" max="3842" width="19.54296875" style="311" customWidth="1"/>
    <col min="3843" max="3843" width="13.453125" style="311" customWidth="1"/>
    <col min="3844" max="3844" width="24.54296875" style="311" customWidth="1"/>
    <col min="3845" max="3845" width="21.81640625" style="311" customWidth="1"/>
    <col min="3846" max="3846" width="16.26953125" style="311" customWidth="1"/>
    <col min="3847" max="3847" width="21.1796875" style="311" customWidth="1"/>
    <col min="3848" max="4096" width="9.1796875" style="311"/>
    <col min="4097" max="4097" width="22.26953125" style="311" customWidth="1"/>
    <col min="4098" max="4098" width="19.54296875" style="311" customWidth="1"/>
    <col min="4099" max="4099" width="13.453125" style="311" customWidth="1"/>
    <col min="4100" max="4100" width="24.54296875" style="311" customWidth="1"/>
    <col min="4101" max="4101" width="21.81640625" style="311" customWidth="1"/>
    <col min="4102" max="4102" width="16.26953125" style="311" customWidth="1"/>
    <col min="4103" max="4103" width="21.1796875" style="311" customWidth="1"/>
    <col min="4104" max="4352" width="9.1796875" style="311"/>
    <col min="4353" max="4353" width="22.26953125" style="311" customWidth="1"/>
    <col min="4354" max="4354" width="19.54296875" style="311" customWidth="1"/>
    <col min="4355" max="4355" width="13.453125" style="311" customWidth="1"/>
    <col min="4356" max="4356" width="24.54296875" style="311" customWidth="1"/>
    <col min="4357" max="4357" width="21.81640625" style="311" customWidth="1"/>
    <col min="4358" max="4358" width="16.26953125" style="311" customWidth="1"/>
    <col min="4359" max="4359" width="21.1796875" style="311" customWidth="1"/>
    <col min="4360" max="4608" width="9.1796875" style="311"/>
    <col min="4609" max="4609" width="22.26953125" style="311" customWidth="1"/>
    <col min="4610" max="4610" width="19.54296875" style="311" customWidth="1"/>
    <col min="4611" max="4611" width="13.453125" style="311" customWidth="1"/>
    <col min="4612" max="4612" width="24.54296875" style="311" customWidth="1"/>
    <col min="4613" max="4613" width="21.81640625" style="311" customWidth="1"/>
    <col min="4614" max="4614" width="16.26953125" style="311" customWidth="1"/>
    <col min="4615" max="4615" width="21.1796875" style="311" customWidth="1"/>
    <col min="4616" max="4864" width="9.1796875" style="311"/>
    <col min="4865" max="4865" width="22.26953125" style="311" customWidth="1"/>
    <col min="4866" max="4866" width="19.54296875" style="311" customWidth="1"/>
    <col min="4867" max="4867" width="13.453125" style="311" customWidth="1"/>
    <col min="4868" max="4868" width="24.54296875" style="311" customWidth="1"/>
    <col min="4869" max="4869" width="21.81640625" style="311" customWidth="1"/>
    <col min="4870" max="4870" width="16.26953125" style="311" customWidth="1"/>
    <col min="4871" max="4871" width="21.1796875" style="311" customWidth="1"/>
    <col min="4872" max="5120" width="9.1796875" style="311"/>
    <col min="5121" max="5121" width="22.26953125" style="311" customWidth="1"/>
    <col min="5122" max="5122" width="19.54296875" style="311" customWidth="1"/>
    <col min="5123" max="5123" width="13.453125" style="311" customWidth="1"/>
    <col min="5124" max="5124" width="24.54296875" style="311" customWidth="1"/>
    <col min="5125" max="5125" width="21.81640625" style="311" customWidth="1"/>
    <col min="5126" max="5126" width="16.26953125" style="311" customWidth="1"/>
    <col min="5127" max="5127" width="21.1796875" style="311" customWidth="1"/>
    <col min="5128" max="5376" width="9.1796875" style="311"/>
    <col min="5377" max="5377" width="22.26953125" style="311" customWidth="1"/>
    <col min="5378" max="5378" width="19.54296875" style="311" customWidth="1"/>
    <col min="5379" max="5379" width="13.453125" style="311" customWidth="1"/>
    <col min="5380" max="5380" width="24.54296875" style="311" customWidth="1"/>
    <col min="5381" max="5381" width="21.81640625" style="311" customWidth="1"/>
    <col min="5382" max="5382" width="16.26953125" style="311" customWidth="1"/>
    <col min="5383" max="5383" width="21.1796875" style="311" customWidth="1"/>
    <col min="5384" max="5632" width="9.1796875" style="311"/>
    <col min="5633" max="5633" width="22.26953125" style="311" customWidth="1"/>
    <col min="5634" max="5634" width="19.54296875" style="311" customWidth="1"/>
    <col min="5635" max="5635" width="13.453125" style="311" customWidth="1"/>
    <col min="5636" max="5636" width="24.54296875" style="311" customWidth="1"/>
    <col min="5637" max="5637" width="21.81640625" style="311" customWidth="1"/>
    <col min="5638" max="5638" width="16.26953125" style="311" customWidth="1"/>
    <col min="5639" max="5639" width="21.1796875" style="311" customWidth="1"/>
    <col min="5640" max="5888" width="9.1796875" style="311"/>
    <col min="5889" max="5889" width="22.26953125" style="311" customWidth="1"/>
    <col min="5890" max="5890" width="19.54296875" style="311" customWidth="1"/>
    <col min="5891" max="5891" width="13.453125" style="311" customWidth="1"/>
    <col min="5892" max="5892" width="24.54296875" style="311" customWidth="1"/>
    <col min="5893" max="5893" width="21.81640625" style="311" customWidth="1"/>
    <col min="5894" max="5894" width="16.26953125" style="311" customWidth="1"/>
    <col min="5895" max="5895" width="21.1796875" style="311" customWidth="1"/>
    <col min="5896" max="6144" width="9.1796875" style="311"/>
    <col min="6145" max="6145" width="22.26953125" style="311" customWidth="1"/>
    <col min="6146" max="6146" width="19.54296875" style="311" customWidth="1"/>
    <col min="6147" max="6147" width="13.453125" style="311" customWidth="1"/>
    <col min="6148" max="6148" width="24.54296875" style="311" customWidth="1"/>
    <col min="6149" max="6149" width="21.81640625" style="311" customWidth="1"/>
    <col min="6150" max="6150" width="16.26953125" style="311" customWidth="1"/>
    <col min="6151" max="6151" width="21.1796875" style="311" customWidth="1"/>
    <col min="6152" max="6400" width="9.1796875" style="311"/>
    <col min="6401" max="6401" width="22.26953125" style="311" customWidth="1"/>
    <col min="6402" max="6402" width="19.54296875" style="311" customWidth="1"/>
    <col min="6403" max="6403" width="13.453125" style="311" customWidth="1"/>
    <col min="6404" max="6404" width="24.54296875" style="311" customWidth="1"/>
    <col min="6405" max="6405" width="21.81640625" style="311" customWidth="1"/>
    <col min="6406" max="6406" width="16.26953125" style="311" customWidth="1"/>
    <col min="6407" max="6407" width="21.1796875" style="311" customWidth="1"/>
    <col min="6408" max="6656" width="9.1796875" style="311"/>
    <col min="6657" max="6657" width="22.26953125" style="311" customWidth="1"/>
    <col min="6658" max="6658" width="19.54296875" style="311" customWidth="1"/>
    <col min="6659" max="6659" width="13.453125" style="311" customWidth="1"/>
    <col min="6660" max="6660" width="24.54296875" style="311" customWidth="1"/>
    <col min="6661" max="6661" width="21.81640625" style="311" customWidth="1"/>
    <col min="6662" max="6662" width="16.26953125" style="311" customWidth="1"/>
    <col min="6663" max="6663" width="21.1796875" style="311" customWidth="1"/>
    <col min="6664" max="6912" width="9.1796875" style="311"/>
    <col min="6913" max="6913" width="22.26953125" style="311" customWidth="1"/>
    <col min="6914" max="6914" width="19.54296875" style="311" customWidth="1"/>
    <col min="6915" max="6915" width="13.453125" style="311" customWidth="1"/>
    <col min="6916" max="6916" width="24.54296875" style="311" customWidth="1"/>
    <col min="6917" max="6917" width="21.81640625" style="311" customWidth="1"/>
    <col min="6918" max="6918" width="16.26953125" style="311" customWidth="1"/>
    <col min="6919" max="6919" width="21.1796875" style="311" customWidth="1"/>
    <col min="6920" max="7168" width="9.1796875" style="311"/>
    <col min="7169" max="7169" width="22.26953125" style="311" customWidth="1"/>
    <col min="7170" max="7170" width="19.54296875" style="311" customWidth="1"/>
    <col min="7171" max="7171" width="13.453125" style="311" customWidth="1"/>
    <col min="7172" max="7172" width="24.54296875" style="311" customWidth="1"/>
    <col min="7173" max="7173" width="21.81640625" style="311" customWidth="1"/>
    <col min="7174" max="7174" width="16.26953125" style="311" customWidth="1"/>
    <col min="7175" max="7175" width="21.1796875" style="311" customWidth="1"/>
    <col min="7176" max="7424" width="9.1796875" style="311"/>
    <col min="7425" max="7425" width="22.26953125" style="311" customWidth="1"/>
    <col min="7426" max="7426" width="19.54296875" style="311" customWidth="1"/>
    <col min="7427" max="7427" width="13.453125" style="311" customWidth="1"/>
    <col min="7428" max="7428" width="24.54296875" style="311" customWidth="1"/>
    <col min="7429" max="7429" width="21.81640625" style="311" customWidth="1"/>
    <col min="7430" max="7430" width="16.26953125" style="311" customWidth="1"/>
    <col min="7431" max="7431" width="21.1796875" style="311" customWidth="1"/>
    <col min="7432" max="7680" width="9.1796875" style="311"/>
    <col min="7681" max="7681" width="22.26953125" style="311" customWidth="1"/>
    <col min="7682" max="7682" width="19.54296875" style="311" customWidth="1"/>
    <col min="7683" max="7683" width="13.453125" style="311" customWidth="1"/>
    <col min="7684" max="7684" width="24.54296875" style="311" customWidth="1"/>
    <col min="7685" max="7685" width="21.81640625" style="311" customWidth="1"/>
    <col min="7686" max="7686" width="16.26953125" style="311" customWidth="1"/>
    <col min="7687" max="7687" width="21.1796875" style="311" customWidth="1"/>
    <col min="7688" max="7936" width="9.1796875" style="311"/>
    <col min="7937" max="7937" width="22.26953125" style="311" customWidth="1"/>
    <col min="7938" max="7938" width="19.54296875" style="311" customWidth="1"/>
    <col min="7939" max="7939" width="13.453125" style="311" customWidth="1"/>
    <col min="7940" max="7940" width="24.54296875" style="311" customWidth="1"/>
    <col min="7941" max="7941" width="21.81640625" style="311" customWidth="1"/>
    <col min="7942" max="7942" width="16.26953125" style="311" customWidth="1"/>
    <col min="7943" max="7943" width="21.1796875" style="311" customWidth="1"/>
    <col min="7944" max="8192" width="9.1796875" style="311"/>
    <col min="8193" max="8193" width="22.26953125" style="311" customWidth="1"/>
    <col min="8194" max="8194" width="19.54296875" style="311" customWidth="1"/>
    <col min="8195" max="8195" width="13.453125" style="311" customWidth="1"/>
    <col min="8196" max="8196" width="24.54296875" style="311" customWidth="1"/>
    <col min="8197" max="8197" width="21.81640625" style="311" customWidth="1"/>
    <col min="8198" max="8198" width="16.26953125" style="311" customWidth="1"/>
    <col min="8199" max="8199" width="21.1796875" style="311" customWidth="1"/>
    <col min="8200" max="8448" width="9.1796875" style="311"/>
    <col min="8449" max="8449" width="22.26953125" style="311" customWidth="1"/>
    <col min="8450" max="8450" width="19.54296875" style="311" customWidth="1"/>
    <col min="8451" max="8451" width="13.453125" style="311" customWidth="1"/>
    <col min="8452" max="8452" width="24.54296875" style="311" customWidth="1"/>
    <col min="8453" max="8453" width="21.81640625" style="311" customWidth="1"/>
    <col min="8454" max="8454" width="16.26953125" style="311" customWidth="1"/>
    <col min="8455" max="8455" width="21.1796875" style="311" customWidth="1"/>
    <col min="8456" max="8704" width="9.1796875" style="311"/>
    <col min="8705" max="8705" width="22.26953125" style="311" customWidth="1"/>
    <col min="8706" max="8706" width="19.54296875" style="311" customWidth="1"/>
    <col min="8707" max="8707" width="13.453125" style="311" customWidth="1"/>
    <col min="8708" max="8708" width="24.54296875" style="311" customWidth="1"/>
    <col min="8709" max="8709" width="21.81640625" style="311" customWidth="1"/>
    <col min="8710" max="8710" width="16.26953125" style="311" customWidth="1"/>
    <col min="8711" max="8711" width="21.1796875" style="311" customWidth="1"/>
    <col min="8712" max="8960" width="9.1796875" style="311"/>
    <col min="8961" max="8961" width="22.26953125" style="311" customWidth="1"/>
    <col min="8962" max="8962" width="19.54296875" style="311" customWidth="1"/>
    <col min="8963" max="8963" width="13.453125" style="311" customWidth="1"/>
    <col min="8964" max="8964" width="24.54296875" style="311" customWidth="1"/>
    <col min="8965" max="8965" width="21.81640625" style="311" customWidth="1"/>
    <col min="8966" max="8966" width="16.26953125" style="311" customWidth="1"/>
    <col min="8967" max="8967" width="21.1796875" style="311" customWidth="1"/>
    <col min="8968" max="9216" width="9.1796875" style="311"/>
    <col min="9217" max="9217" width="22.26953125" style="311" customWidth="1"/>
    <col min="9218" max="9218" width="19.54296875" style="311" customWidth="1"/>
    <col min="9219" max="9219" width="13.453125" style="311" customWidth="1"/>
    <col min="9220" max="9220" width="24.54296875" style="311" customWidth="1"/>
    <col min="9221" max="9221" width="21.81640625" style="311" customWidth="1"/>
    <col min="9222" max="9222" width="16.26953125" style="311" customWidth="1"/>
    <col min="9223" max="9223" width="21.1796875" style="311" customWidth="1"/>
    <col min="9224" max="9472" width="9.1796875" style="311"/>
    <col min="9473" max="9473" width="22.26953125" style="311" customWidth="1"/>
    <col min="9474" max="9474" width="19.54296875" style="311" customWidth="1"/>
    <col min="9475" max="9475" width="13.453125" style="311" customWidth="1"/>
    <col min="9476" max="9476" width="24.54296875" style="311" customWidth="1"/>
    <col min="9477" max="9477" width="21.81640625" style="311" customWidth="1"/>
    <col min="9478" max="9478" width="16.26953125" style="311" customWidth="1"/>
    <col min="9479" max="9479" width="21.1796875" style="311" customWidth="1"/>
    <col min="9480" max="9728" width="9.1796875" style="311"/>
    <col min="9729" max="9729" width="22.26953125" style="311" customWidth="1"/>
    <col min="9730" max="9730" width="19.54296875" style="311" customWidth="1"/>
    <col min="9731" max="9731" width="13.453125" style="311" customWidth="1"/>
    <col min="9732" max="9732" width="24.54296875" style="311" customWidth="1"/>
    <col min="9733" max="9733" width="21.81640625" style="311" customWidth="1"/>
    <col min="9734" max="9734" width="16.26953125" style="311" customWidth="1"/>
    <col min="9735" max="9735" width="21.1796875" style="311" customWidth="1"/>
    <col min="9736" max="9984" width="9.1796875" style="311"/>
    <col min="9985" max="9985" width="22.26953125" style="311" customWidth="1"/>
    <col min="9986" max="9986" width="19.54296875" style="311" customWidth="1"/>
    <col min="9987" max="9987" width="13.453125" style="311" customWidth="1"/>
    <col min="9988" max="9988" width="24.54296875" style="311" customWidth="1"/>
    <col min="9989" max="9989" width="21.81640625" style="311" customWidth="1"/>
    <col min="9990" max="9990" width="16.26953125" style="311" customWidth="1"/>
    <col min="9991" max="9991" width="21.1796875" style="311" customWidth="1"/>
    <col min="9992" max="10240" width="9.1796875" style="311"/>
    <col min="10241" max="10241" width="22.26953125" style="311" customWidth="1"/>
    <col min="10242" max="10242" width="19.54296875" style="311" customWidth="1"/>
    <col min="10243" max="10243" width="13.453125" style="311" customWidth="1"/>
    <col min="10244" max="10244" width="24.54296875" style="311" customWidth="1"/>
    <col min="10245" max="10245" width="21.81640625" style="311" customWidth="1"/>
    <col min="10246" max="10246" width="16.26953125" style="311" customWidth="1"/>
    <col min="10247" max="10247" width="21.1796875" style="311" customWidth="1"/>
    <col min="10248" max="10496" width="9.1796875" style="311"/>
    <col min="10497" max="10497" width="22.26953125" style="311" customWidth="1"/>
    <col min="10498" max="10498" width="19.54296875" style="311" customWidth="1"/>
    <col min="10499" max="10499" width="13.453125" style="311" customWidth="1"/>
    <col min="10500" max="10500" width="24.54296875" style="311" customWidth="1"/>
    <col min="10501" max="10501" width="21.81640625" style="311" customWidth="1"/>
    <col min="10502" max="10502" width="16.26953125" style="311" customWidth="1"/>
    <col min="10503" max="10503" width="21.1796875" style="311" customWidth="1"/>
    <col min="10504" max="10752" width="9.1796875" style="311"/>
    <col min="10753" max="10753" width="22.26953125" style="311" customWidth="1"/>
    <col min="10754" max="10754" width="19.54296875" style="311" customWidth="1"/>
    <col min="10755" max="10755" width="13.453125" style="311" customWidth="1"/>
    <col min="10756" max="10756" width="24.54296875" style="311" customWidth="1"/>
    <col min="10757" max="10757" width="21.81640625" style="311" customWidth="1"/>
    <col min="10758" max="10758" width="16.26953125" style="311" customWidth="1"/>
    <col min="10759" max="10759" width="21.1796875" style="311" customWidth="1"/>
    <col min="10760" max="11008" width="9.1796875" style="311"/>
    <col min="11009" max="11009" width="22.26953125" style="311" customWidth="1"/>
    <col min="11010" max="11010" width="19.54296875" style="311" customWidth="1"/>
    <col min="11011" max="11011" width="13.453125" style="311" customWidth="1"/>
    <col min="11012" max="11012" width="24.54296875" style="311" customWidth="1"/>
    <col min="11013" max="11013" width="21.81640625" style="311" customWidth="1"/>
    <col min="11014" max="11014" width="16.26953125" style="311" customWidth="1"/>
    <col min="11015" max="11015" width="21.1796875" style="311" customWidth="1"/>
    <col min="11016" max="11264" width="9.1796875" style="311"/>
    <col min="11265" max="11265" width="22.26953125" style="311" customWidth="1"/>
    <col min="11266" max="11266" width="19.54296875" style="311" customWidth="1"/>
    <col min="11267" max="11267" width="13.453125" style="311" customWidth="1"/>
    <col min="11268" max="11268" width="24.54296875" style="311" customWidth="1"/>
    <col min="11269" max="11269" width="21.81640625" style="311" customWidth="1"/>
    <col min="11270" max="11270" width="16.26953125" style="311" customWidth="1"/>
    <col min="11271" max="11271" width="21.1796875" style="311" customWidth="1"/>
    <col min="11272" max="11520" width="9.1796875" style="311"/>
    <col min="11521" max="11521" width="22.26953125" style="311" customWidth="1"/>
    <col min="11522" max="11522" width="19.54296875" style="311" customWidth="1"/>
    <col min="11523" max="11523" width="13.453125" style="311" customWidth="1"/>
    <col min="11524" max="11524" width="24.54296875" style="311" customWidth="1"/>
    <col min="11525" max="11525" width="21.81640625" style="311" customWidth="1"/>
    <col min="11526" max="11526" width="16.26953125" style="311" customWidth="1"/>
    <col min="11527" max="11527" width="21.1796875" style="311" customWidth="1"/>
    <col min="11528" max="11776" width="9.1796875" style="311"/>
    <col min="11777" max="11777" width="22.26953125" style="311" customWidth="1"/>
    <col min="11778" max="11778" width="19.54296875" style="311" customWidth="1"/>
    <col min="11779" max="11779" width="13.453125" style="311" customWidth="1"/>
    <col min="11780" max="11780" width="24.54296875" style="311" customWidth="1"/>
    <col min="11781" max="11781" width="21.81640625" style="311" customWidth="1"/>
    <col min="11782" max="11782" width="16.26953125" style="311" customWidth="1"/>
    <col min="11783" max="11783" width="21.1796875" style="311" customWidth="1"/>
    <col min="11784" max="12032" width="9.1796875" style="311"/>
    <col min="12033" max="12033" width="22.26953125" style="311" customWidth="1"/>
    <col min="12034" max="12034" width="19.54296875" style="311" customWidth="1"/>
    <col min="12035" max="12035" width="13.453125" style="311" customWidth="1"/>
    <col min="12036" max="12036" width="24.54296875" style="311" customWidth="1"/>
    <col min="12037" max="12037" width="21.81640625" style="311" customWidth="1"/>
    <col min="12038" max="12038" width="16.26953125" style="311" customWidth="1"/>
    <col min="12039" max="12039" width="21.1796875" style="311" customWidth="1"/>
    <col min="12040" max="12288" width="9.1796875" style="311"/>
    <col min="12289" max="12289" width="22.26953125" style="311" customWidth="1"/>
    <col min="12290" max="12290" width="19.54296875" style="311" customWidth="1"/>
    <col min="12291" max="12291" width="13.453125" style="311" customWidth="1"/>
    <col min="12292" max="12292" width="24.54296875" style="311" customWidth="1"/>
    <col min="12293" max="12293" width="21.81640625" style="311" customWidth="1"/>
    <col min="12294" max="12294" width="16.26953125" style="311" customWidth="1"/>
    <col min="12295" max="12295" width="21.1796875" style="311" customWidth="1"/>
    <col min="12296" max="12544" width="9.1796875" style="311"/>
    <col min="12545" max="12545" width="22.26953125" style="311" customWidth="1"/>
    <col min="12546" max="12546" width="19.54296875" style="311" customWidth="1"/>
    <col min="12547" max="12547" width="13.453125" style="311" customWidth="1"/>
    <col min="12548" max="12548" width="24.54296875" style="311" customWidth="1"/>
    <col min="12549" max="12549" width="21.81640625" style="311" customWidth="1"/>
    <col min="12550" max="12550" width="16.26953125" style="311" customWidth="1"/>
    <col min="12551" max="12551" width="21.1796875" style="311" customWidth="1"/>
    <col min="12552" max="12800" width="9.1796875" style="311"/>
    <col min="12801" max="12801" width="22.26953125" style="311" customWidth="1"/>
    <col min="12802" max="12802" width="19.54296875" style="311" customWidth="1"/>
    <col min="12803" max="12803" width="13.453125" style="311" customWidth="1"/>
    <col min="12804" max="12804" width="24.54296875" style="311" customWidth="1"/>
    <col min="12805" max="12805" width="21.81640625" style="311" customWidth="1"/>
    <col min="12806" max="12806" width="16.26953125" style="311" customWidth="1"/>
    <col min="12807" max="12807" width="21.1796875" style="311" customWidth="1"/>
    <col min="12808" max="13056" width="9.1796875" style="311"/>
    <col min="13057" max="13057" width="22.26953125" style="311" customWidth="1"/>
    <col min="13058" max="13058" width="19.54296875" style="311" customWidth="1"/>
    <col min="13059" max="13059" width="13.453125" style="311" customWidth="1"/>
    <col min="13060" max="13060" width="24.54296875" style="311" customWidth="1"/>
    <col min="13061" max="13061" width="21.81640625" style="311" customWidth="1"/>
    <col min="13062" max="13062" width="16.26953125" style="311" customWidth="1"/>
    <col min="13063" max="13063" width="21.1796875" style="311" customWidth="1"/>
    <col min="13064" max="13312" width="9.1796875" style="311"/>
    <col min="13313" max="13313" width="22.26953125" style="311" customWidth="1"/>
    <col min="13314" max="13314" width="19.54296875" style="311" customWidth="1"/>
    <col min="13315" max="13315" width="13.453125" style="311" customWidth="1"/>
    <col min="13316" max="13316" width="24.54296875" style="311" customWidth="1"/>
    <col min="13317" max="13317" width="21.81640625" style="311" customWidth="1"/>
    <col min="13318" max="13318" width="16.26953125" style="311" customWidth="1"/>
    <col min="13319" max="13319" width="21.1796875" style="311" customWidth="1"/>
    <col min="13320" max="13568" width="9.1796875" style="311"/>
    <col min="13569" max="13569" width="22.26953125" style="311" customWidth="1"/>
    <col min="13570" max="13570" width="19.54296875" style="311" customWidth="1"/>
    <col min="13571" max="13571" width="13.453125" style="311" customWidth="1"/>
    <col min="13572" max="13572" width="24.54296875" style="311" customWidth="1"/>
    <col min="13573" max="13573" width="21.81640625" style="311" customWidth="1"/>
    <col min="13574" max="13574" width="16.26953125" style="311" customWidth="1"/>
    <col min="13575" max="13575" width="21.1796875" style="311" customWidth="1"/>
    <col min="13576" max="13824" width="9.1796875" style="311"/>
    <col min="13825" max="13825" width="22.26953125" style="311" customWidth="1"/>
    <col min="13826" max="13826" width="19.54296875" style="311" customWidth="1"/>
    <col min="13827" max="13827" width="13.453125" style="311" customWidth="1"/>
    <col min="13828" max="13828" width="24.54296875" style="311" customWidth="1"/>
    <col min="13829" max="13829" width="21.81640625" style="311" customWidth="1"/>
    <col min="13830" max="13830" width="16.26953125" style="311" customWidth="1"/>
    <col min="13831" max="13831" width="21.1796875" style="311" customWidth="1"/>
    <col min="13832" max="14080" width="9.1796875" style="311"/>
    <col min="14081" max="14081" width="22.26953125" style="311" customWidth="1"/>
    <col min="14082" max="14082" width="19.54296875" style="311" customWidth="1"/>
    <col min="14083" max="14083" width="13.453125" style="311" customWidth="1"/>
    <col min="14084" max="14084" width="24.54296875" style="311" customWidth="1"/>
    <col min="14085" max="14085" width="21.81640625" style="311" customWidth="1"/>
    <col min="14086" max="14086" width="16.26953125" style="311" customWidth="1"/>
    <col min="14087" max="14087" width="21.1796875" style="311" customWidth="1"/>
    <col min="14088" max="14336" width="9.1796875" style="311"/>
    <col min="14337" max="14337" width="22.26953125" style="311" customWidth="1"/>
    <col min="14338" max="14338" width="19.54296875" style="311" customWidth="1"/>
    <col min="14339" max="14339" width="13.453125" style="311" customWidth="1"/>
    <col min="14340" max="14340" width="24.54296875" style="311" customWidth="1"/>
    <col min="14341" max="14341" width="21.81640625" style="311" customWidth="1"/>
    <col min="14342" max="14342" width="16.26953125" style="311" customWidth="1"/>
    <col min="14343" max="14343" width="21.1796875" style="311" customWidth="1"/>
    <col min="14344" max="14592" width="9.1796875" style="311"/>
    <col min="14593" max="14593" width="22.26953125" style="311" customWidth="1"/>
    <col min="14594" max="14594" width="19.54296875" style="311" customWidth="1"/>
    <col min="14595" max="14595" width="13.453125" style="311" customWidth="1"/>
    <col min="14596" max="14596" width="24.54296875" style="311" customWidth="1"/>
    <col min="14597" max="14597" width="21.81640625" style="311" customWidth="1"/>
    <col min="14598" max="14598" width="16.26953125" style="311" customWidth="1"/>
    <col min="14599" max="14599" width="21.1796875" style="311" customWidth="1"/>
    <col min="14600" max="14848" width="9.1796875" style="311"/>
    <col min="14849" max="14849" width="22.26953125" style="311" customWidth="1"/>
    <col min="14850" max="14850" width="19.54296875" style="311" customWidth="1"/>
    <col min="14851" max="14851" width="13.453125" style="311" customWidth="1"/>
    <col min="14852" max="14852" width="24.54296875" style="311" customWidth="1"/>
    <col min="14853" max="14853" width="21.81640625" style="311" customWidth="1"/>
    <col min="14854" max="14854" width="16.26953125" style="311" customWidth="1"/>
    <col min="14855" max="14855" width="21.1796875" style="311" customWidth="1"/>
    <col min="14856" max="15104" width="9.1796875" style="311"/>
    <col min="15105" max="15105" width="22.26953125" style="311" customWidth="1"/>
    <col min="15106" max="15106" width="19.54296875" style="311" customWidth="1"/>
    <col min="15107" max="15107" width="13.453125" style="311" customWidth="1"/>
    <col min="15108" max="15108" width="24.54296875" style="311" customWidth="1"/>
    <col min="15109" max="15109" width="21.81640625" style="311" customWidth="1"/>
    <col min="15110" max="15110" width="16.26953125" style="311" customWidth="1"/>
    <col min="15111" max="15111" width="21.1796875" style="311" customWidth="1"/>
    <col min="15112" max="15360" width="9.1796875" style="311"/>
    <col min="15361" max="15361" width="22.26953125" style="311" customWidth="1"/>
    <col min="15362" max="15362" width="19.54296875" style="311" customWidth="1"/>
    <col min="15363" max="15363" width="13.453125" style="311" customWidth="1"/>
    <col min="15364" max="15364" width="24.54296875" style="311" customWidth="1"/>
    <col min="15365" max="15365" width="21.81640625" style="311" customWidth="1"/>
    <col min="15366" max="15366" width="16.26953125" style="311" customWidth="1"/>
    <col min="15367" max="15367" width="21.1796875" style="311" customWidth="1"/>
    <col min="15368" max="15616" width="9.1796875" style="311"/>
    <col min="15617" max="15617" width="22.26953125" style="311" customWidth="1"/>
    <col min="15618" max="15618" width="19.54296875" style="311" customWidth="1"/>
    <col min="15619" max="15619" width="13.453125" style="311" customWidth="1"/>
    <col min="15620" max="15620" width="24.54296875" style="311" customWidth="1"/>
    <col min="15621" max="15621" width="21.81640625" style="311" customWidth="1"/>
    <col min="15622" max="15622" width="16.26953125" style="311" customWidth="1"/>
    <col min="15623" max="15623" width="21.1796875" style="311" customWidth="1"/>
    <col min="15624" max="15872" width="9.1796875" style="311"/>
    <col min="15873" max="15873" width="22.26953125" style="311" customWidth="1"/>
    <col min="15874" max="15874" width="19.54296875" style="311" customWidth="1"/>
    <col min="15875" max="15875" width="13.453125" style="311" customWidth="1"/>
    <col min="15876" max="15876" width="24.54296875" style="311" customWidth="1"/>
    <col min="15877" max="15877" width="21.81640625" style="311" customWidth="1"/>
    <col min="15878" max="15878" width="16.26953125" style="311" customWidth="1"/>
    <col min="15879" max="15879" width="21.1796875" style="311" customWidth="1"/>
    <col min="15880" max="16128" width="9.1796875" style="311"/>
    <col min="16129" max="16129" width="22.26953125" style="311" customWidth="1"/>
    <col min="16130" max="16130" width="19.54296875" style="311" customWidth="1"/>
    <col min="16131" max="16131" width="13.453125" style="311" customWidth="1"/>
    <col min="16132" max="16132" width="24.54296875" style="311" customWidth="1"/>
    <col min="16133" max="16133" width="21.81640625" style="311" customWidth="1"/>
    <col min="16134" max="16134" width="16.26953125" style="311" customWidth="1"/>
    <col min="16135" max="16135" width="21.1796875" style="311" customWidth="1"/>
    <col min="16136" max="16384" width="9.1796875" style="311"/>
  </cols>
  <sheetData>
    <row r="1" spans="1:12" ht="37.5" customHeight="1" thickBot="1" x14ac:dyDescent="0.4">
      <c r="A1" s="385" t="s">
        <v>395</v>
      </c>
      <c r="B1" s="385"/>
      <c r="C1" s="385"/>
      <c r="D1" s="385"/>
      <c r="E1" s="385"/>
      <c r="F1" s="385"/>
      <c r="G1" s="385"/>
    </row>
    <row r="2" spans="1:12" ht="82.5" customHeight="1" thickBot="1" x14ac:dyDescent="0.4">
      <c r="A2" s="312" t="s">
        <v>0</v>
      </c>
      <c r="B2" s="312" t="s">
        <v>1</v>
      </c>
      <c r="C2" s="312" t="s">
        <v>2</v>
      </c>
      <c r="D2" s="313" t="s">
        <v>3</v>
      </c>
      <c r="E2" s="312" t="s">
        <v>315</v>
      </c>
      <c r="F2" s="312" t="s">
        <v>4</v>
      </c>
      <c r="G2" s="314" t="s">
        <v>5</v>
      </c>
      <c r="H2" s="315"/>
      <c r="I2" s="313"/>
      <c r="J2" s="315"/>
      <c r="K2" s="314"/>
    </row>
    <row r="3" spans="1:12" ht="12.75" customHeight="1" thickTop="1" thickBot="1" x14ac:dyDescent="0.4">
      <c r="A3" s="316">
        <v>1</v>
      </c>
      <c r="B3" s="316">
        <v>2</v>
      </c>
      <c r="C3" s="316">
        <v>3</v>
      </c>
      <c r="D3" s="316">
        <v>4</v>
      </c>
      <c r="E3" s="316">
        <v>5</v>
      </c>
      <c r="F3" s="316">
        <v>6</v>
      </c>
      <c r="G3" s="316">
        <v>7</v>
      </c>
      <c r="H3" s="315"/>
      <c r="I3" s="317"/>
    </row>
    <row r="4" spans="1:12" ht="15" thickTop="1" x14ac:dyDescent="0.35">
      <c r="A4" s="318" t="s">
        <v>6</v>
      </c>
      <c r="B4" s="319">
        <v>11430</v>
      </c>
      <c r="C4" s="319">
        <v>13565</v>
      </c>
      <c r="D4" s="320">
        <v>84.260965720604503</v>
      </c>
      <c r="E4" s="319">
        <v>42676</v>
      </c>
      <c r="F4" s="319">
        <v>35009</v>
      </c>
      <c r="G4" s="320">
        <v>1.2190008283584222</v>
      </c>
      <c r="I4" s="321"/>
      <c r="K4" s="321"/>
    </row>
    <row r="5" spans="1:12" x14ac:dyDescent="0.35">
      <c r="A5" s="322" t="s">
        <v>266</v>
      </c>
      <c r="B5" s="319">
        <v>80826</v>
      </c>
      <c r="C5" s="319">
        <v>105493</v>
      </c>
      <c r="D5" s="320">
        <v>76.617405894229947</v>
      </c>
      <c r="E5" s="319">
        <v>220726</v>
      </c>
      <c r="F5" s="319">
        <v>173571</v>
      </c>
      <c r="G5" s="320">
        <v>1.271675567923213</v>
      </c>
      <c r="I5" s="323"/>
      <c r="J5" s="323"/>
      <c r="K5" s="323"/>
      <c r="L5" s="323"/>
    </row>
    <row r="6" spans="1:12" x14ac:dyDescent="0.35">
      <c r="A6" s="322" t="s">
        <v>8</v>
      </c>
      <c r="B6" s="319">
        <v>30987</v>
      </c>
      <c r="C6" s="319">
        <v>43660</v>
      </c>
      <c r="D6" s="320">
        <v>70.973431058176814</v>
      </c>
      <c r="E6" s="319">
        <v>77214</v>
      </c>
      <c r="F6" s="319">
        <v>64144</v>
      </c>
      <c r="G6" s="320">
        <v>1.2037602893489647</v>
      </c>
      <c r="I6" s="323"/>
      <c r="J6" s="323"/>
      <c r="K6" s="323"/>
      <c r="L6" s="323"/>
    </row>
    <row r="7" spans="1:12" x14ac:dyDescent="0.35">
      <c r="A7" s="318" t="s">
        <v>9</v>
      </c>
      <c r="B7" s="319">
        <v>34313</v>
      </c>
      <c r="C7" s="319">
        <v>41073</v>
      </c>
      <c r="D7" s="320">
        <v>83.541499281766605</v>
      </c>
      <c r="E7" s="319">
        <v>99237</v>
      </c>
      <c r="F7" s="319">
        <v>121566</v>
      </c>
      <c r="G7" s="320">
        <v>0.81632199792705196</v>
      </c>
      <c r="I7" s="323"/>
      <c r="J7" s="323"/>
      <c r="K7" s="323"/>
      <c r="L7" s="323"/>
    </row>
    <row r="8" spans="1:12" ht="15.75" customHeight="1" x14ac:dyDescent="0.35">
      <c r="A8" s="318" t="s">
        <v>10</v>
      </c>
      <c r="B8" s="319">
        <v>69228</v>
      </c>
      <c r="C8" s="319">
        <v>93194</v>
      </c>
      <c r="D8" s="320">
        <v>74.283752172886665</v>
      </c>
      <c r="E8" s="319">
        <v>75850</v>
      </c>
      <c r="F8" s="319">
        <v>171606</v>
      </c>
      <c r="G8" s="320">
        <v>0.44200086244070719</v>
      </c>
    </row>
    <row r="9" spans="1:12" ht="17.25" customHeight="1" x14ac:dyDescent="0.35">
      <c r="A9" s="318" t="s">
        <v>11</v>
      </c>
      <c r="B9" s="319">
        <v>34888</v>
      </c>
      <c r="C9" s="319">
        <v>84154</v>
      </c>
      <c r="D9" s="320">
        <v>41.457328231575445</v>
      </c>
      <c r="E9" s="319">
        <v>355132</v>
      </c>
      <c r="F9" s="319">
        <v>199702</v>
      </c>
      <c r="G9" s="320">
        <v>1.7783096814253236</v>
      </c>
    </row>
    <row r="10" spans="1:12" x14ac:dyDescent="0.35">
      <c r="A10" s="318" t="s">
        <v>12</v>
      </c>
      <c r="B10" s="319">
        <v>37129</v>
      </c>
      <c r="C10" s="319">
        <v>38557</v>
      </c>
      <c r="D10" s="320">
        <v>96.29639235417693</v>
      </c>
      <c r="E10" s="319">
        <v>120045</v>
      </c>
      <c r="F10" s="319">
        <v>80516</v>
      </c>
      <c r="G10" s="320">
        <v>1.4909458989517612</v>
      </c>
    </row>
    <row r="11" spans="1:12" x14ac:dyDescent="0.35">
      <c r="A11" s="318" t="s">
        <v>13</v>
      </c>
      <c r="B11" s="319">
        <v>22469</v>
      </c>
      <c r="C11" s="319">
        <v>33949</v>
      </c>
      <c r="D11" s="320">
        <v>66.184570974108226</v>
      </c>
      <c r="E11" s="319">
        <v>73685</v>
      </c>
      <c r="F11" s="319">
        <v>85074</v>
      </c>
      <c r="G11" s="320">
        <v>0.86612831182264849</v>
      </c>
      <c r="I11" s="321"/>
      <c r="K11" s="321"/>
    </row>
    <row r="12" spans="1:12" x14ac:dyDescent="0.35">
      <c r="A12" s="318" t="s">
        <v>14</v>
      </c>
      <c r="B12" s="319">
        <v>81621</v>
      </c>
      <c r="C12" s="319">
        <v>148238</v>
      </c>
      <c r="D12" s="320">
        <v>55.060780636543939</v>
      </c>
      <c r="E12" s="319">
        <v>294984</v>
      </c>
      <c r="F12" s="319">
        <v>281725</v>
      </c>
      <c r="G12" s="320">
        <v>1.0470636258762978</v>
      </c>
      <c r="I12" s="321"/>
      <c r="K12" s="321"/>
    </row>
    <row r="13" spans="1:12" ht="12.75" customHeight="1" x14ac:dyDescent="0.35">
      <c r="A13" s="318" t="s">
        <v>15</v>
      </c>
      <c r="B13" s="319">
        <v>31272</v>
      </c>
      <c r="C13" s="319">
        <v>43018</v>
      </c>
      <c r="D13" s="320">
        <v>72.695150867078894</v>
      </c>
      <c r="E13" s="319">
        <v>95092</v>
      </c>
      <c r="F13" s="319">
        <v>93092</v>
      </c>
      <c r="G13" s="320">
        <v>1.0214841232329308</v>
      </c>
      <c r="I13" s="321"/>
      <c r="K13" s="321"/>
    </row>
    <row r="14" spans="1:12" x14ac:dyDescent="0.35">
      <c r="A14" s="318" t="s">
        <v>16</v>
      </c>
      <c r="B14" s="319">
        <v>91165</v>
      </c>
      <c r="C14" s="319">
        <v>113336</v>
      </c>
      <c r="D14" s="320">
        <v>80.437813227924053</v>
      </c>
      <c r="E14" s="319">
        <v>282394</v>
      </c>
      <c r="F14" s="319">
        <v>177785</v>
      </c>
      <c r="G14" s="320">
        <v>1.5884017211800772</v>
      </c>
      <c r="I14" s="321"/>
      <c r="K14" s="321"/>
    </row>
    <row r="15" spans="1:12" x14ac:dyDescent="0.35">
      <c r="A15" s="318" t="s">
        <v>17</v>
      </c>
      <c r="B15" s="319">
        <v>62786</v>
      </c>
      <c r="C15" s="319">
        <v>82949</v>
      </c>
      <c r="D15" s="320">
        <v>75.692292854645629</v>
      </c>
      <c r="E15" s="319">
        <v>111832</v>
      </c>
      <c r="F15" s="319">
        <v>179325</v>
      </c>
      <c r="G15" s="320">
        <v>0.62362749198382827</v>
      </c>
      <c r="I15" s="321"/>
      <c r="K15" s="321"/>
    </row>
    <row r="16" spans="1:12" x14ac:dyDescent="0.35">
      <c r="A16" s="318" t="s">
        <v>18</v>
      </c>
      <c r="B16" s="319">
        <v>27037</v>
      </c>
      <c r="C16" s="319">
        <v>35181</v>
      </c>
      <c r="D16" s="320">
        <v>76.851141241010765</v>
      </c>
      <c r="E16" s="319">
        <v>59946</v>
      </c>
      <c r="F16" s="319">
        <v>85636</v>
      </c>
      <c r="G16" s="320">
        <v>0.70000934186557051</v>
      </c>
      <c r="I16" s="321"/>
      <c r="K16" s="321"/>
    </row>
    <row r="17" spans="1:11" x14ac:dyDescent="0.35">
      <c r="A17" s="318" t="s">
        <v>19</v>
      </c>
      <c r="B17" s="319">
        <v>11102</v>
      </c>
      <c r="C17" s="319">
        <v>14657</v>
      </c>
      <c r="D17" s="320">
        <v>75.745377635259601</v>
      </c>
      <c r="E17" s="319">
        <v>23102</v>
      </c>
      <c r="F17" s="319">
        <v>26711</v>
      </c>
      <c r="G17" s="320">
        <v>0.86488712515443078</v>
      </c>
      <c r="I17" s="321"/>
      <c r="K17" s="321"/>
    </row>
    <row r="18" spans="1:11" x14ac:dyDescent="0.35">
      <c r="A18" s="322" t="s">
        <v>20</v>
      </c>
      <c r="B18" s="319">
        <v>39531</v>
      </c>
      <c r="C18" s="319">
        <v>49250</v>
      </c>
      <c r="D18" s="320">
        <v>80.26598984771573</v>
      </c>
      <c r="E18" s="319">
        <v>93081</v>
      </c>
      <c r="F18" s="319">
        <v>91887</v>
      </c>
      <c r="G18" s="320">
        <v>1.0129942211629501</v>
      </c>
      <c r="I18" s="321"/>
      <c r="K18" s="321"/>
    </row>
    <row r="19" spans="1:11" x14ac:dyDescent="0.35">
      <c r="A19" s="318" t="s">
        <v>21</v>
      </c>
      <c r="B19" s="319">
        <v>76995</v>
      </c>
      <c r="C19" s="319">
        <v>82795</v>
      </c>
      <c r="D19" s="320">
        <v>92.994746059544667</v>
      </c>
      <c r="E19" s="319">
        <v>273540</v>
      </c>
      <c r="F19" s="319">
        <v>207303</v>
      </c>
      <c r="G19" s="320">
        <v>1.3195178072676228</v>
      </c>
      <c r="I19" s="321"/>
      <c r="J19" s="323"/>
      <c r="K19" s="321"/>
    </row>
    <row r="20" spans="1:11" ht="16.5" customHeight="1" thickBot="1" x14ac:dyDescent="0.4">
      <c r="A20" s="324" t="s">
        <v>22</v>
      </c>
      <c r="B20" s="325">
        <f>SUM(B4:B19)</f>
        <v>742779</v>
      </c>
      <c r="C20" s="325">
        <f>SUM(C4:C19)</f>
        <v>1023069</v>
      </c>
      <c r="D20" s="326">
        <f>B20*100/C20</f>
        <v>72.603020910613068</v>
      </c>
      <c r="E20" s="325">
        <f>SUM(E4:E19)</f>
        <v>2298536</v>
      </c>
      <c r="F20" s="325">
        <f>SUM(F4:F19)</f>
        <v>2074652</v>
      </c>
      <c r="G20" s="326">
        <f>E20/F20</f>
        <v>1.1079140019627387</v>
      </c>
      <c r="I20" s="327"/>
      <c r="J20" s="323"/>
      <c r="K20" s="327"/>
    </row>
    <row r="21" spans="1:11" x14ac:dyDescent="0.35">
      <c r="A21" s="318" t="s">
        <v>23</v>
      </c>
      <c r="B21" s="319">
        <v>15166</v>
      </c>
      <c r="C21" s="319">
        <v>20861</v>
      </c>
      <c r="D21" s="320">
        <v>72.70025406260487</v>
      </c>
      <c r="E21" s="319">
        <v>51234</v>
      </c>
      <c r="F21" s="319">
        <v>21081</v>
      </c>
      <c r="G21" s="320">
        <v>2.4303401166927565</v>
      </c>
      <c r="I21" s="321"/>
      <c r="J21" s="323"/>
      <c r="K21" s="321"/>
    </row>
    <row r="22" spans="1:11" x14ac:dyDescent="0.35">
      <c r="A22" s="318" t="s">
        <v>24</v>
      </c>
      <c r="B22" s="319">
        <v>132792</v>
      </c>
      <c r="C22" s="319">
        <v>144279</v>
      </c>
      <c r="D22" s="320">
        <v>92.038342378308684</v>
      </c>
      <c r="E22" s="319">
        <v>214754</v>
      </c>
      <c r="F22" s="319">
        <v>147217</v>
      </c>
      <c r="G22" s="320">
        <v>1.4587581597234016</v>
      </c>
      <c r="I22" s="321"/>
      <c r="J22" s="323"/>
      <c r="K22" s="321"/>
    </row>
    <row r="23" spans="1:11" x14ac:dyDescent="0.35">
      <c r="A23" s="318" t="s">
        <v>25</v>
      </c>
      <c r="B23" s="319">
        <v>29203</v>
      </c>
      <c r="C23" s="319">
        <v>41849</v>
      </c>
      <c r="D23" s="328">
        <v>69.781834691390472</v>
      </c>
      <c r="E23" s="319">
        <v>15727</v>
      </c>
      <c r="F23" s="319">
        <v>31920</v>
      </c>
      <c r="G23" s="328">
        <v>0.49270050125313281</v>
      </c>
      <c r="I23" s="321"/>
      <c r="J23" s="323"/>
      <c r="K23" s="321"/>
    </row>
    <row r="24" spans="1:11" ht="22.5" customHeight="1" thickBot="1" x14ac:dyDescent="0.4">
      <c r="A24" s="324" t="s">
        <v>26</v>
      </c>
      <c r="B24" s="325">
        <f>SUM(B20:B23)</f>
        <v>919940</v>
      </c>
      <c r="C24" s="325">
        <f>SUM(C20:C23)</f>
        <v>1230058</v>
      </c>
      <c r="D24" s="326">
        <f>B24*100/C24</f>
        <v>74.788343313892511</v>
      </c>
      <c r="E24" s="325">
        <f>SUM(E20:E23)</f>
        <v>2580251</v>
      </c>
      <c r="F24" s="325">
        <f>SUM(F20:F23)</f>
        <v>2274870</v>
      </c>
      <c r="G24" s="326">
        <f>E24/F24</f>
        <v>1.1342410775121217</v>
      </c>
      <c r="I24" s="329"/>
      <c r="J24" s="323"/>
      <c r="K24" s="327"/>
    </row>
    <row r="25" spans="1:11" x14ac:dyDescent="0.35">
      <c r="D25" s="331"/>
      <c r="I25" s="323"/>
      <c r="J25" s="323"/>
      <c r="K25" s="323"/>
    </row>
    <row r="26" spans="1:11" x14ac:dyDescent="0.35">
      <c r="A26" s="333"/>
      <c r="B26" s="333"/>
      <c r="C26" s="333"/>
      <c r="D26" s="334"/>
      <c r="E26" s="333"/>
      <c r="F26" s="333"/>
      <c r="G26" s="335"/>
      <c r="I26" s="323"/>
      <c r="J26" s="323"/>
      <c r="K26" s="323"/>
    </row>
    <row r="27" spans="1:11" ht="39" customHeight="1" thickBot="1" x14ac:dyDescent="0.4">
      <c r="A27" s="386" t="s">
        <v>396</v>
      </c>
      <c r="B27" s="386"/>
      <c r="C27" s="386"/>
      <c r="D27" s="386"/>
      <c r="E27" s="386"/>
      <c r="F27" s="386"/>
      <c r="G27" s="386"/>
      <c r="I27" s="323"/>
      <c r="J27" s="323"/>
      <c r="K27" s="323"/>
    </row>
    <row r="28" spans="1:11" ht="79.5" customHeight="1" thickBot="1" x14ac:dyDescent="0.4">
      <c r="A28" s="336" t="s">
        <v>0</v>
      </c>
      <c r="B28" s="336" t="s">
        <v>27</v>
      </c>
      <c r="C28" s="336" t="s">
        <v>28</v>
      </c>
      <c r="D28" s="337" t="s">
        <v>29</v>
      </c>
      <c r="E28" s="336" t="s">
        <v>30</v>
      </c>
      <c r="F28" s="336" t="s">
        <v>28</v>
      </c>
      <c r="G28" s="338" t="s">
        <v>31</v>
      </c>
      <c r="I28" s="313"/>
      <c r="J28" s="323"/>
      <c r="K28" s="314"/>
    </row>
    <row r="29" spans="1:11" ht="12.75" customHeight="1" thickTop="1" thickBot="1" x14ac:dyDescent="0.4">
      <c r="A29" s="316">
        <v>1</v>
      </c>
      <c r="B29" s="316">
        <v>2</v>
      </c>
      <c r="C29" s="316">
        <v>3</v>
      </c>
      <c r="D29" s="316">
        <v>4</v>
      </c>
      <c r="E29" s="316">
        <v>5</v>
      </c>
      <c r="F29" s="316">
        <v>6</v>
      </c>
      <c r="G29" s="316">
        <v>7</v>
      </c>
      <c r="I29" s="323"/>
      <c r="J29" s="323"/>
      <c r="K29" s="323"/>
    </row>
    <row r="30" spans="1:11" ht="15" thickTop="1" x14ac:dyDescent="0.35">
      <c r="A30" s="339" t="s">
        <v>6</v>
      </c>
      <c r="B30" s="319">
        <v>16657</v>
      </c>
      <c r="C30" s="319">
        <v>96809</v>
      </c>
      <c r="D30" s="320">
        <v>17.206044892520321</v>
      </c>
      <c r="E30" s="319">
        <v>5743</v>
      </c>
      <c r="F30" s="319">
        <v>96809</v>
      </c>
      <c r="G30" s="320">
        <v>5.932299682880724</v>
      </c>
      <c r="I30" s="340"/>
      <c r="J30" s="340"/>
      <c r="K30" s="341"/>
    </row>
    <row r="31" spans="1:11" x14ac:dyDescent="0.35">
      <c r="A31" s="333" t="s">
        <v>266</v>
      </c>
      <c r="B31" s="319">
        <v>156681</v>
      </c>
      <c r="C31" s="319">
        <v>509500</v>
      </c>
      <c r="D31" s="320">
        <v>30.751913640824334</v>
      </c>
      <c r="E31" s="319">
        <v>20543</v>
      </c>
      <c r="F31" s="319">
        <v>509500</v>
      </c>
      <c r="G31" s="320">
        <v>4.0319921491658484</v>
      </c>
      <c r="I31" s="340"/>
      <c r="J31" s="340"/>
      <c r="K31" s="341"/>
    </row>
    <row r="32" spans="1:11" x14ac:dyDescent="0.35">
      <c r="A32" s="333" t="s">
        <v>8</v>
      </c>
      <c r="B32" s="319">
        <v>48936</v>
      </c>
      <c r="C32" s="319">
        <v>158534</v>
      </c>
      <c r="D32" s="320">
        <v>30.867826459939192</v>
      </c>
      <c r="E32" s="319">
        <v>9402</v>
      </c>
      <c r="F32" s="319">
        <v>158534</v>
      </c>
      <c r="G32" s="320">
        <v>5.9305890219132804</v>
      </c>
      <c r="I32" s="340"/>
      <c r="J32" s="340"/>
      <c r="K32" s="341"/>
    </row>
    <row r="33" spans="1:12" x14ac:dyDescent="0.35">
      <c r="A33" s="339" t="s">
        <v>9</v>
      </c>
      <c r="B33" s="319">
        <v>73314</v>
      </c>
      <c r="C33" s="319">
        <v>243384</v>
      </c>
      <c r="D33" s="320">
        <v>30.122768957696479</v>
      </c>
      <c r="E33" s="319">
        <v>14686</v>
      </c>
      <c r="F33" s="319">
        <v>243384</v>
      </c>
      <c r="G33" s="320">
        <v>6.0340860533149261</v>
      </c>
      <c r="I33" s="340"/>
      <c r="J33" s="340"/>
      <c r="K33" s="341"/>
    </row>
    <row r="34" spans="1:12" x14ac:dyDescent="0.35">
      <c r="A34" s="339" t="s">
        <v>10</v>
      </c>
      <c r="B34" s="319">
        <v>42039</v>
      </c>
      <c r="C34" s="319">
        <v>264815</v>
      </c>
      <c r="D34" s="320">
        <v>15.874856031569209</v>
      </c>
      <c r="E34" s="319">
        <v>7056</v>
      </c>
      <c r="F34" s="319">
        <v>264815</v>
      </c>
      <c r="G34" s="320">
        <v>2.6645016332156413</v>
      </c>
      <c r="I34" s="340"/>
      <c r="J34" s="340"/>
      <c r="K34" s="341"/>
    </row>
    <row r="35" spans="1:12" x14ac:dyDescent="0.35">
      <c r="A35" s="339" t="s">
        <v>11</v>
      </c>
      <c r="B35" s="319">
        <v>29419</v>
      </c>
      <c r="C35" s="319">
        <v>625829</v>
      </c>
      <c r="D35" s="320">
        <v>4.7</v>
      </c>
      <c r="E35" s="319">
        <v>22172</v>
      </c>
      <c r="F35" s="319">
        <v>625829</v>
      </c>
      <c r="G35" s="320">
        <v>3.5428208024875807</v>
      </c>
      <c r="I35" s="340"/>
      <c r="J35" s="340"/>
      <c r="K35" s="341"/>
    </row>
    <row r="36" spans="1:12" x14ac:dyDescent="0.35">
      <c r="A36" s="339" t="s">
        <v>12</v>
      </c>
      <c r="B36" s="319">
        <v>18035</v>
      </c>
      <c r="C36" s="319">
        <v>215963</v>
      </c>
      <c r="D36" s="320">
        <v>8.350967526844876</v>
      </c>
      <c r="E36" s="319">
        <v>3630</v>
      </c>
      <c r="F36" s="319">
        <v>215963</v>
      </c>
      <c r="G36" s="320">
        <v>1.7425784400322595</v>
      </c>
      <c r="I36" s="323"/>
      <c r="J36" s="323"/>
      <c r="K36" s="323"/>
      <c r="L36" s="323"/>
    </row>
    <row r="37" spans="1:12" x14ac:dyDescent="0.35">
      <c r="A37" s="339" t="s">
        <v>13</v>
      </c>
      <c r="B37" s="319">
        <v>72407</v>
      </c>
      <c r="C37" s="319">
        <v>197111</v>
      </c>
      <c r="D37" s="320">
        <v>36.734124427353116</v>
      </c>
      <c r="E37" s="319">
        <v>6112</v>
      </c>
      <c r="F37" s="319">
        <v>197111</v>
      </c>
      <c r="G37" s="320">
        <v>3.1007909249103296</v>
      </c>
      <c r="I37" s="323"/>
      <c r="J37" s="323"/>
      <c r="K37" s="323"/>
      <c r="L37" s="323"/>
    </row>
    <row r="38" spans="1:12" x14ac:dyDescent="0.35">
      <c r="A38" s="339" t="s">
        <v>14</v>
      </c>
      <c r="B38" s="319">
        <v>154156</v>
      </c>
      <c r="C38" s="319">
        <v>652792</v>
      </c>
      <c r="D38" s="320">
        <v>23.614872731283469</v>
      </c>
      <c r="E38" s="319">
        <v>22377</v>
      </c>
      <c r="F38" s="319">
        <v>652792</v>
      </c>
      <c r="G38" s="320">
        <v>3.4278912731773672</v>
      </c>
      <c r="I38" s="323"/>
      <c r="J38" s="323"/>
      <c r="K38" s="323"/>
      <c r="L38" s="323"/>
    </row>
    <row r="39" spans="1:12" x14ac:dyDescent="0.35">
      <c r="A39" s="339" t="s">
        <v>15</v>
      </c>
      <c r="B39" s="319">
        <v>22645</v>
      </c>
      <c r="C39" s="319">
        <v>252538</v>
      </c>
      <c r="D39" s="320">
        <v>8.966967347488298</v>
      </c>
      <c r="E39" s="319">
        <v>9078</v>
      </c>
      <c r="F39" s="319">
        <v>252538</v>
      </c>
      <c r="G39" s="320">
        <v>3.5947065392139002</v>
      </c>
      <c r="I39" s="340"/>
      <c r="J39" s="340"/>
      <c r="K39" s="341"/>
    </row>
    <row r="40" spans="1:12" x14ac:dyDescent="0.35">
      <c r="A40" s="339" t="s">
        <v>16</v>
      </c>
      <c r="B40" s="319">
        <v>104713</v>
      </c>
      <c r="C40" s="319">
        <v>645265</v>
      </c>
      <c r="D40" s="320">
        <v>16.227906364051979</v>
      </c>
      <c r="E40" s="319">
        <v>35852</v>
      </c>
      <c r="F40" s="319">
        <v>645265</v>
      </c>
      <c r="G40" s="320">
        <v>5.556166846179476</v>
      </c>
      <c r="I40" s="340"/>
      <c r="J40" s="340"/>
      <c r="K40" s="341"/>
    </row>
    <row r="41" spans="1:12" x14ac:dyDescent="0.35">
      <c r="A41" s="339" t="s">
        <v>17</v>
      </c>
      <c r="B41" s="319">
        <v>43595</v>
      </c>
      <c r="C41" s="319">
        <v>313676</v>
      </c>
      <c r="D41" s="320">
        <v>13.898098675065992</v>
      </c>
      <c r="E41" s="319">
        <v>13109</v>
      </c>
      <c r="F41" s="319">
        <v>313676</v>
      </c>
      <c r="G41" s="320">
        <v>4.1791530113875464</v>
      </c>
      <c r="I41" s="340"/>
      <c r="J41" s="340"/>
      <c r="K41" s="341"/>
    </row>
    <row r="42" spans="1:12" x14ac:dyDescent="0.35">
      <c r="A42" s="339" t="s">
        <v>18</v>
      </c>
      <c r="B42" s="319">
        <v>10380</v>
      </c>
      <c r="C42" s="319">
        <v>173930</v>
      </c>
      <c r="D42" s="320">
        <v>5.9679181279825215</v>
      </c>
      <c r="E42" s="319">
        <v>11920</v>
      </c>
      <c r="F42" s="319">
        <v>173930</v>
      </c>
      <c r="G42" s="320">
        <v>6.8533318001494852</v>
      </c>
      <c r="I42" s="340"/>
      <c r="J42" s="340"/>
      <c r="K42" s="341"/>
      <c r="L42" s="323"/>
    </row>
    <row r="43" spans="1:12" x14ac:dyDescent="0.35">
      <c r="A43" s="339" t="s">
        <v>19</v>
      </c>
      <c r="B43" s="319">
        <v>21365</v>
      </c>
      <c r="C43" s="319">
        <v>81450</v>
      </c>
      <c r="D43" s="320">
        <v>26.230816451810927</v>
      </c>
      <c r="E43" s="319">
        <v>2931</v>
      </c>
      <c r="F43" s="319">
        <v>81450</v>
      </c>
      <c r="G43" s="320">
        <v>3.5985267034990791</v>
      </c>
      <c r="I43" s="340"/>
      <c r="J43" s="340"/>
      <c r="K43" s="341"/>
      <c r="L43" s="323"/>
    </row>
    <row r="44" spans="1:12" x14ac:dyDescent="0.35">
      <c r="A44" s="333" t="s">
        <v>20</v>
      </c>
      <c r="B44" s="319">
        <v>70327</v>
      </c>
      <c r="C44" s="319">
        <v>218081</v>
      </c>
      <c r="D44" s="320">
        <v>32.248109647332875</v>
      </c>
      <c r="E44" s="319">
        <v>15837</v>
      </c>
      <c r="F44" s="319">
        <v>218081</v>
      </c>
      <c r="G44" s="320">
        <v>7.2619806402208358</v>
      </c>
      <c r="I44" s="340"/>
      <c r="J44" s="340"/>
      <c r="K44" s="341"/>
      <c r="L44" s="323"/>
    </row>
    <row r="45" spans="1:12" x14ac:dyDescent="0.35">
      <c r="A45" s="339" t="s">
        <v>21</v>
      </c>
      <c r="B45" s="319">
        <v>97548</v>
      </c>
      <c r="C45" s="319">
        <v>543319</v>
      </c>
      <c r="D45" s="320">
        <v>17.954093267491107</v>
      </c>
      <c r="E45" s="319">
        <v>14740</v>
      </c>
      <c r="F45" s="319">
        <v>543319</v>
      </c>
      <c r="G45" s="320">
        <v>2.7129550043344701</v>
      </c>
      <c r="I45" s="340"/>
      <c r="J45" s="340"/>
      <c r="K45" s="341"/>
      <c r="L45" s="323"/>
    </row>
    <row r="46" spans="1:12" ht="16.5" customHeight="1" thickBot="1" x14ac:dyDescent="0.4">
      <c r="A46" s="342" t="s">
        <v>22</v>
      </c>
      <c r="B46" s="325">
        <f>SUM(B30:B45)</f>
        <v>982217</v>
      </c>
      <c r="C46" s="325">
        <f>SUM(C30:C45)</f>
        <v>5192996</v>
      </c>
      <c r="D46" s="326">
        <f>B46*100/C46</f>
        <v>18.914264520904695</v>
      </c>
      <c r="E46" s="325">
        <f>SUM(E30:E45)</f>
        <v>215188</v>
      </c>
      <c r="F46" s="325">
        <f>SUM(F30:F45)</f>
        <v>5192996</v>
      </c>
      <c r="G46" s="326">
        <f>E46*100/F46</f>
        <v>4.1438121654628661</v>
      </c>
      <c r="I46" s="340"/>
      <c r="J46" s="340"/>
      <c r="K46" s="341"/>
      <c r="L46" s="323"/>
    </row>
    <row r="47" spans="1:12" x14ac:dyDescent="0.35">
      <c r="A47" s="339" t="s">
        <v>23</v>
      </c>
      <c r="B47" s="319">
        <v>26077</v>
      </c>
      <c r="C47" s="319">
        <v>88696</v>
      </c>
      <c r="D47" s="320">
        <v>29.400423919906199</v>
      </c>
      <c r="E47" s="319">
        <v>3333</v>
      </c>
      <c r="F47" s="319">
        <v>88696</v>
      </c>
      <c r="G47" s="320">
        <v>3.7577793812573286</v>
      </c>
      <c r="I47" s="340"/>
      <c r="J47" s="340"/>
      <c r="K47" s="341"/>
      <c r="L47" s="323"/>
    </row>
    <row r="48" spans="1:12" x14ac:dyDescent="0.35">
      <c r="A48" s="339" t="s">
        <v>24</v>
      </c>
      <c r="B48" s="319">
        <v>135196</v>
      </c>
      <c r="C48" s="319">
        <v>356284</v>
      </c>
      <c r="D48" s="320">
        <v>37.946132860302455</v>
      </c>
      <c r="E48" s="319">
        <v>13697</v>
      </c>
      <c r="F48" s="319">
        <v>356284</v>
      </c>
      <c r="G48" s="320">
        <v>3.8444050252046122</v>
      </c>
      <c r="I48" s="343"/>
      <c r="J48" s="323"/>
      <c r="K48" s="343"/>
      <c r="L48" s="323"/>
    </row>
    <row r="49" spans="1:12" x14ac:dyDescent="0.35">
      <c r="A49" s="339" t="s">
        <v>25</v>
      </c>
      <c r="B49" s="319">
        <v>7465</v>
      </c>
      <c r="C49" s="319">
        <v>94731</v>
      </c>
      <c r="D49" s="328">
        <v>7.8802081683926062</v>
      </c>
      <c r="E49" s="319">
        <v>24648</v>
      </c>
      <c r="F49" s="319">
        <v>94731</v>
      </c>
      <c r="G49" s="328">
        <v>26.018937834499795</v>
      </c>
      <c r="I49" s="343"/>
      <c r="J49" s="323"/>
      <c r="K49" s="343"/>
      <c r="L49" s="323"/>
    </row>
    <row r="50" spans="1:12" ht="22.5" customHeight="1" thickBot="1" x14ac:dyDescent="0.4">
      <c r="A50" s="342" t="s">
        <v>26</v>
      </c>
      <c r="B50" s="325">
        <f>SUM(B46:B49)</f>
        <v>1150955</v>
      </c>
      <c r="C50" s="325">
        <f>SUM(C46:C49)</f>
        <v>5732707</v>
      </c>
      <c r="D50" s="326">
        <f>B50*100/C50</f>
        <v>20.076989806037531</v>
      </c>
      <c r="E50" s="325">
        <f>SUM(E46:E49)</f>
        <v>256866</v>
      </c>
      <c r="F50" s="325">
        <f>SUM(F46:F49)</f>
        <v>5732707</v>
      </c>
      <c r="G50" s="326">
        <f>E50*100/F50</f>
        <v>4.4807104217954974</v>
      </c>
      <c r="I50" s="329"/>
      <c r="J50" s="323"/>
      <c r="K50" s="329"/>
      <c r="L50" s="323"/>
    </row>
    <row r="51" spans="1:12" x14ac:dyDescent="0.35">
      <c r="I51" s="323"/>
      <c r="J51" s="323"/>
      <c r="K51" s="323"/>
      <c r="L51" s="323"/>
    </row>
    <row r="52" spans="1:12" x14ac:dyDescent="0.35">
      <c r="I52" s="323"/>
      <c r="J52" s="323"/>
      <c r="K52" s="323"/>
      <c r="L52" s="323"/>
    </row>
    <row r="53" spans="1:12" ht="15" customHeight="1" x14ac:dyDescent="0.35">
      <c r="I53" s="323"/>
      <c r="J53" s="323"/>
      <c r="K53" s="323"/>
      <c r="L53" s="323"/>
    </row>
    <row r="54" spans="1:12" x14ac:dyDescent="0.35">
      <c r="A54" s="333"/>
      <c r="B54" s="333"/>
      <c r="C54" s="333"/>
      <c r="D54" s="334"/>
      <c r="E54" s="333"/>
      <c r="F54" s="333"/>
      <c r="G54" s="335"/>
      <c r="I54" s="323"/>
      <c r="J54" s="323"/>
      <c r="K54" s="323"/>
      <c r="L54" s="323"/>
    </row>
    <row r="55" spans="1:12" ht="49.5" customHeight="1" thickBot="1" x14ac:dyDescent="0.4">
      <c r="A55" s="385" t="s">
        <v>397</v>
      </c>
      <c r="B55" s="385"/>
      <c r="C55" s="385"/>
      <c r="D55" s="385"/>
      <c r="E55" s="385"/>
      <c r="F55" s="385"/>
      <c r="G55" s="385"/>
      <c r="I55" s="323"/>
      <c r="J55" s="323"/>
      <c r="K55" s="323"/>
      <c r="L55" s="323"/>
    </row>
    <row r="56" spans="1:12" ht="122.25" customHeight="1" thickBot="1" x14ac:dyDescent="0.4">
      <c r="A56" s="336" t="s">
        <v>0</v>
      </c>
      <c r="B56" s="336" t="s">
        <v>32</v>
      </c>
      <c r="C56" s="336" t="s">
        <v>33</v>
      </c>
      <c r="D56" s="337" t="s">
        <v>34</v>
      </c>
      <c r="E56" s="336" t="s">
        <v>79</v>
      </c>
      <c r="F56" s="336" t="s">
        <v>35</v>
      </c>
      <c r="G56" s="338" t="s">
        <v>36</v>
      </c>
      <c r="I56" s="323"/>
      <c r="J56" s="313"/>
      <c r="K56" s="323"/>
      <c r="L56" s="314"/>
    </row>
    <row r="57" spans="1:12" ht="12.75" customHeight="1" thickTop="1" thickBot="1" x14ac:dyDescent="0.4">
      <c r="A57" s="316">
        <v>1</v>
      </c>
      <c r="B57" s="316">
        <v>2</v>
      </c>
      <c r="C57" s="316">
        <v>3</v>
      </c>
      <c r="D57" s="316">
        <v>4</v>
      </c>
      <c r="E57" s="316">
        <v>5</v>
      </c>
      <c r="F57" s="316">
        <v>6</v>
      </c>
      <c r="G57" s="316">
        <v>7</v>
      </c>
      <c r="I57" s="323"/>
      <c r="J57" s="323"/>
      <c r="K57" s="323"/>
      <c r="L57" s="323"/>
    </row>
    <row r="58" spans="1:12" ht="15" thickTop="1" x14ac:dyDescent="0.35">
      <c r="A58" s="339" t="s">
        <v>6</v>
      </c>
      <c r="B58" s="319">
        <v>886</v>
      </c>
      <c r="C58" s="319">
        <v>4762</v>
      </c>
      <c r="D58" s="320">
        <v>18.60562788744225</v>
      </c>
      <c r="E58" s="319">
        <v>2375</v>
      </c>
      <c r="F58" s="319">
        <v>6748</v>
      </c>
      <c r="G58" s="320">
        <v>35.195613515115589</v>
      </c>
      <c r="I58" s="340"/>
      <c r="J58" s="340"/>
      <c r="K58" s="341"/>
      <c r="L58" s="343"/>
    </row>
    <row r="59" spans="1:12" x14ac:dyDescent="0.35">
      <c r="A59" s="333" t="s">
        <v>266</v>
      </c>
      <c r="B59" s="319">
        <v>3482</v>
      </c>
      <c r="C59" s="319">
        <v>31703</v>
      </c>
      <c r="D59" s="320">
        <v>10.983187710942182</v>
      </c>
      <c r="E59" s="319">
        <v>12919</v>
      </c>
      <c r="F59" s="319">
        <v>32237</v>
      </c>
      <c r="G59" s="320">
        <v>40.075069020070103</v>
      </c>
      <c r="I59" s="340"/>
      <c r="J59" s="340"/>
      <c r="K59" s="341"/>
      <c r="L59" s="343"/>
    </row>
    <row r="60" spans="1:12" x14ac:dyDescent="0.35">
      <c r="A60" s="333" t="s">
        <v>8</v>
      </c>
      <c r="B60" s="319">
        <v>2077</v>
      </c>
      <c r="C60" s="319">
        <v>15375</v>
      </c>
      <c r="D60" s="320">
        <v>13.508943089430895</v>
      </c>
      <c r="E60" s="319">
        <v>2868</v>
      </c>
      <c r="F60" s="319">
        <v>11063</v>
      </c>
      <c r="G60" s="320">
        <v>25.92425201120853</v>
      </c>
      <c r="I60" s="340"/>
      <c r="J60" s="340"/>
      <c r="K60" s="341"/>
      <c r="L60" s="343"/>
    </row>
    <row r="61" spans="1:12" x14ac:dyDescent="0.35">
      <c r="A61" s="339" t="s">
        <v>9</v>
      </c>
      <c r="B61" s="319">
        <v>2042</v>
      </c>
      <c r="C61" s="319">
        <v>16626</v>
      </c>
      <c r="D61" s="320">
        <v>12.281968001924696</v>
      </c>
      <c r="E61" s="319">
        <v>185</v>
      </c>
      <c r="F61" s="319">
        <v>17768</v>
      </c>
      <c r="G61" s="320">
        <v>1.0411976587122918</v>
      </c>
      <c r="I61" s="340"/>
      <c r="J61" s="340"/>
      <c r="K61" s="341"/>
      <c r="L61" s="343"/>
    </row>
    <row r="62" spans="1:12" x14ac:dyDescent="0.35">
      <c r="A62" s="339" t="s">
        <v>10</v>
      </c>
      <c r="B62" s="319">
        <v>3020</v>
      </c>
      <c r="C62" s="319">
        <v>29019</v>
      </c>
      <c r="D62" s="320">
        <v>10.406974740687136</v>
      </c>
      <c r="E62" s="319">
        <v>12927</v>
      </c>
      <c r="F62" s="319">
        <v>27781</v>
      </c>
      <c r="G62" s="320">
        <v>46.53180231093193</v>
      </c>
      <c r="I62" s="340"/>
      <c r="J62" s="340"/>
      <c r="K62" s="341"/>
      <c r="L62" s="343"/>
    </row>
    <row r="63" spans="1:12" x14ac:dyDescent="0.35">
      <c r="A63" s="339" t="s">
        <v>11</v>
      </c>
      <c r="B63" s="319">
        <v>4378</v>
      </c>
      <c r="C63" s="319">
        <v>33680</v>
      </c>
      <c r="D63" s="320">
        <v>12.998812351543943</v>
      </c>
      <c r="E63" s="319">
        <v>7149</v>
      </c>
      <c r="F63" s="319">
        <v>11751</v>
      </c>
      <c r="G63" s="320">
        <v>60.837375542507019</v>
      </c>
      <c r="I63" s="340"/>
      <c r="J63" s="340"/>
      <c r="K63" s="341"/>
      <c r="L63" s="343"/>
    </row>
    <row r="64" spans="1:12" x14ac:dyDescent="0.35">
      <c r="A64" s="339" t="s">
        <v>12</v>
      </c>
      <c r="B64" s="319">
        <v>2650</v>
      </c>
      <c r="C64" s="319">
        <v>9402</v>
      </c>
      <c r="D64" s="320">
        <v>28.185492448415228</v>
      </c>
      <c r="E64" s="319">
        <v>589</v>
      </c>
      <c r="F64" s="319">
        <v>4671</v>
      </c>
      <c r="G64" s="320">
        <v>12.609719546135731</v>
      </c>
      <c r="I64" s="340"/>
      <c r="J64" s="340"/>
      <c r="K64" s="341"/>
      <c r="L64" s="343"/>
    </row>
    <row r="65" spans="1:12" x14ac:dyDescent="0.35">
      <c r="A65" s="339" t="s">
        <v>13</v>
      </c>
      <c r="B65" s="319">
        <v>1141</v>
      </c>
      <c r="C65" s="319">
        <v>11442</v>
      </c>
      <c r="D65" s="320">
        <v>9.9720328613878699</v>
      </c>
      <c r="E65" s="319">
        <v>3300</v>
      </c>
      <c r="F65" s="319">
        <v>12694</v>
      </c>
      <c r="G65" s="320">
        <v>25.996533795493939</v>
      </c>
      <c r="I65" s="340"/>
      <c r="J65" s="340"/>
      <c r="K65" s="341"/>
      <c r="L65" s="343"/>
    </row>
    <row r="66" spans="1:12" x14ac:dyDescent="0.35">
      <c r="A66" s="339" t="s">
        <v>14</v>
      </c>
      <c r="B66" s="319">
        <v>5634</v>
      </c>
      <c r="C66" s="319">
        <v>47903</v>
      </c>
      <c r="D66" s="320">
        <v>11.761267561530593</v>
      </c>
      <c r="E66" s="319">
        <v>0</v>
      </c>
      <c r="F66" s="319"/>
      <c r="G66" s="320"/>
      <c r="I66" s="340"/>
      <c r="J66" s="340"/>
      <c r="K66" s="341"/>
      <c r="L66" s="343"/>
    </row>
    <row r="67" spans="1:12" x14ac:dyDescent="0.35">
      <c r="A67" s="339" t="s">
        <v>15</v>
      </c>
      <c r="B67" s="319">
        <v>1479</v>
      </c>
      <c r="C67" s="319">
        <v>12642</v>
      </c>
      <c r="D67" s="320">
        <v>11.699098243948743</v>
      </c>
      <c r="E67" s="319">
        <v>11099</v>
      </c>
      <c r="F67" s="319">
        <v>62199</v>
      </c>
      <c r="G67" s="320">
        <v>17.84433833341372</v>
      </c>
      <c r="I67" s="340"/>
      <c r="J67" s="340"/>
      <c r="K67" s="341"/>
      <c r="L67" s="343"/>
    </row>
    <row r="68" spans="1:12" x14ac:dyDescent="0.35">
      <c r="A68" s="339" t="s">
        <v>16</v>
      </c>
      <c r="B68" s="319">
        <v>3056</v>
      </c>
      <c r="C68" s="319">
        <v>24764</v>
      </c>
      <c r="D68" s="320">
        <v>12.340494265869811</v>
      </c>
      <c r="E68" s="319">
        <v>14957</v>
      </c>
      <c r="F68" s="319">
        <v>26000</v>
      </c>
      <c r="G68" s="320">
        <v>57.526923076923076</v>
      </c>
      <c r="I68" s="340"/>
      <c r="J68" s="340"/>
      <c r="K68" s="341"/>
      <c r="L68" s="343"/>
    </row>
    <row r="69" spans="1:12" x14ac:dyDescent="0.35">
      <c r="A69" s="339" t="s">
        <v>17</v>
      </c>
      <c r="B69" s="319">
        <v>2115</v>
      </c>
      <c r="C69" s="319">
        <v>23618</v>
      </c>
      <c r="D69" s="320">
        <v>8.9550342958760272</v>
      </c>
      <c r="E69" s="319">
        <v>5045</v>
      </c>
      <c r="F69" s="319">
        <v>18493</v>
      </c>
      <c r="G69" s="320">
        <v>27.280592656680909</v>
      </c>
      <c r="I69" s="340"/>
      <c r="J69" s="340"/>
      <c r="K69" s="341"/>
      <c r="L69" s="343"/>
    </row>
    <row r="70" spans="1:12" x14ac:dyDescent="0.35">
      <c r="A70" s="339" t="s">
        <v>18</v>
      </c>
      <c r="B70" s="319">
        <v>1833</v>
      </c>
      <c r="C70" s="319">
        <v>11516</v>
      </c>
      <c r="D70" s="320">
        <v>15.916985064258423</v>
      </c>
      <c r="E70" s="319">
        <v>4681</v>
      </c>
      <c r="F70" s="319">
        <v>9951</v>
      </c>
      <c r="G70" s="320">
        <v>47.0404984423676</v>
      </c>
      <c r="I70" s="340"/>
      <c r="J70" s="340"/>
      <c r="K70" s="341"/>
      <c r="L70" s="343"/>
    </row>
    <row r="71" spans="1:12" x14ac:dyDescent="0.35">
      <c r="A71" s="339" t="s">
        <v>19</v>
      </c>
      <c r="B71" s="319">
        <v>729</v>
      </c>
      <c r="C71" s="319">
        <v>4126</v>
      </c>
      <c r="D71" s="320">
        <v>17.668444013572469</v>
      </c>
      <c r="E71" s="319">
        <v>1935</v>
      </c>
      <c r="F71" s="319">
        <v>4667</v>
      </c>
      <c r="G71" s="320">
        <v>41.461324191129208</v>
      </c>
      <c r="I71" s="340"/>
      <c r="J71" s="340"/>
      <c r="K71" s="341"/>
      <c r="L71" s="343"/>
    </row>
    <row r="72" spans="1:12" x14ac:dyDescent="0.35">
      <c r="A72" s="333" t="s">
        <v>20</v>
      </c>
      <c r="B72" s="319">
        <v>2283</v>
      </c>
      <c r="C72" s="319">
        <v>13770</v>
      </c>
      <c r="D72" s="320">
        <v>16.579520697167759</v>
      </c>
      <c r="E72" s="319">
        <v>3395</v>
      </c>
      <c r="F72" s="319">
        <v>8176</v>
      </c>
      <c r="G72" s="320">
        <v>41.523972602739725</v>
      </c>
      <c r="I72" s="340"/>
      <c r="J72" s="340"/>
      <c r="K72" s="341"/>
      <c r="L72" s="343"/>
    </row>
    <row r="73" spans="1:12" x14ac:dyDescent="0.35">
      <c r="A73" s="339" t="s">
        <v>21</v>
      </c>
      <c r="B73" s="319">
        <v>4827</v>
      </c>
      <c r="C73" s="319">
        <v>26551</v>
      </c>
      <c r="D73" s="320">
        <v>18.180106210688862</v>
      </c>
      <c r="E73" s="319">
        <v>3085</v>
      </c>
      <c r="F73" s="319">
        <v>37481</v>
      </c>
      <c r="G73" s="320">
        <v>8.2308369573917446</v>
      </c>
      <c r="I73" s="340"/>
      <c r="J73" s="340"/>
      <c r="K73" s="341"/>
      <c r="L73" s="343"/>
    </row>
    <row r="74" spans="1:12" ht="16.5" customHeight="1" thickBot="1" x14ac:dyDescent="0.4">
      <c r="A74" s="342" t="s">
        <v>37</v>
      </c>
      <c r="B74" s="325">
        <f>SUM(B58:B73)</f>
        <v>41632</v>
      </c>
      <c r="C74" s="325">
        <f>SUM(C58:C73)</f>
        <v>316899</v>
      </c>
      <c r="D74" s="326">
        <f>B74*100/C74</f>
        <v>13.137308732435255</v>
      </c>
      <c r="E74" s="325">
        <f>SUM(E58:E73)</f>
        <v>86509</v>
      </c>
      <c r="F74" s="325">
        <f>SUM(F58:F73)</f>
        <v>291680</v>
      </c>
      <c r="G74" s="326">
        <f>E74*100/F74</f>
        <v>29.658872737246298</v>
      </c>
      <c r="I74" s="340"/>
      <c r="J74" s="340"/>
      <c r="K74" s="341"/>
      <c r="L74" s="327"/>
    </row>
    <row r="75" spans="1:12" x14ac:dyDescent="0.35">
      <c r="A75" s="339" t="s">
        <v>23</v>
      </c>
      <c r="B75" s="319">
        <v>985</v>
      </c>
      <c r="C75" s="319">
        <v>5626</v>
      </c>
      <c r="D75" s="320">
        <v>17.507998578030573</v>
      </c>
      <c r="E75" s="319">
        <v>6801</v>
      </c>
      <c r="F75" s="319">
        <v>9012</v>
      </c>
      <c r="G75" s="320">
        <v>75.466045272969367</v>
      </c>
      <c r="I75" s="340"/>
      <c r="J75" s="340"/>
      <c r="K75" s="341"/>
      <c r="L75" s="343"/>
    </row>
    <row r="76" spans="1:12" x14ac:dyDescent="0.35">
      <c r="A76" s="339" t="s">
        <v>24</v>
      </c>
      <c r="B76" s="319">
        <v>3061</v>
      </c>
      <c r="C76" s="319">
        <v>27464</v>
      </c>
      <c r="D76" s="320">
        <v>11.145499563064375</v>
      </c>
      <c r="E76" s="319">
        <v>28</v>
      </c>
      <c r="F76" s="319">
        <v>45137</v>
      </c>
      <c r="G76" s="320">
        <v>6.2033365088508319E-2</v>
      </c>
      <c r="I76" s="323"/>
      <c r="J76" s="321"/>
      <c r="K76" s="323"/>
      <c r="L76" s="343"/>
    </row>
    <row r="77" spans="1:12" ht="22.5" customHeight="1" thickBot="1" x14ac:dyDescent="0.4">
      <c r="A77" s="342" t="s">
        <v>26</v>
      </c>
      <c r="B77" s="325">
        <f>SUM(B74:B76)</f>
        <v>45678</v>
      </c>
      <c r="C77" s="325">
        <f>SUM(C74:C76)</f>
        <v>349989</v>
      </c>
      <c r="D77" s="326">
        <f>B77*100/C77</f>
        <v>13.051267325544517</v>
      </c>
      <c r="E77" s="325">
        <f>SUM(E74:E76)</f>
        <v>93338</v>
      </c>
      <c r="F77" s="325">
        <f>SUM(F74:F76)</f>
        <v>345829</v>
      </c>
      <c r="G77" s="326">
        <f>E77*100/F77</f>
        <v>26.989639388252577</v>
      </c>
      <c r="I77" s="323"/>
      <c r="J77" s="345"/>
      <c r="K77" s="323"/>
      <c r="L77" s="329"/>
    </row>
    <row r="78" spans="1:12" x14ac:dyDescent="0.35">
      <c r="I78" s="323"/>
      <c r="J78" s="329"/>
      <c r="K78" s="323"/>
      <c r="L78" s="329"/>
    </row>
    <row r="79" spans="1:12" x14ac:dyDescent="0.35">
      <c r="I79" s="323"/>
      <c r="J79" s="323"/>
      <c r="K79" s="323"/>
      <c r="L79" s="323"/>
    </row>
    <row r="80" spans="1:12" ht="49.5" customHeight="1" thickBot="1" x14ac:dyDescent="0.4">
      <c r="A80" s="385" t="s">
        <v>398</v>
      </c>
      <c r="B80" s="385"/>
      <c r="C80" s="385"/>
      <c r="D80" s="385"/>
      <c r="E80" s="385"/>
      <c r="F80" s="385"/>
      <c r="G80" s="385"/>
      <c r="I80" s="323"/>
      <c r="J80" s="323"/>
      <c r="K80" s="323"/>
      <c r="L80" s="323"/>
    </row>
    <row r="81" spans="1:12" ht="108" customHeight="1" thickBot="1" x14ac:dyDescent="0.4">
      <c r="A81" s="346" t="s">
        <v>0</v>
      </c>
      <c r="B81" s="346" t="s">
        <v>38</v>
      </c>
      <c r="C81" s="346" t="s">
        <v>39</v>
      </c>
      <c r="D81" s="347" t="s">
        <v>40</v>
      </c>
      <c r="E81" s="346" t="s">
        <v>41</v>
      </c>
      <c r="F81" s="346" t="s">
        <v>42</v>
      </c>
      <c r="G81" s="348" t="s">
        <v>43</v>
      </c>
      <c r="I81" s="313"/>
      <c r="J81" s="323"/>
      <c r="K81" s="314"/>
      <c r="L81" s="323"/>
    </row>
    <row r="82" spans="1:12" ht="12.75" customHeight="1" thickTop="1" thickBot="1" x14ac:dyDescent="0.4">
      <c r="A82" s="316">
        <v>1</v>
      </c>
      <c r="B82" s="316">
        <v>2</v>
      </c>
      <c r="C82" s="316">
        <v>3</v>
      </c>
      <c r="D82" s="316">
        <v>4</v>
      </c>
      <c r="E82" s="316">
        <v>5</v>
      </c>
      <c r="F82" s="316">
        <v>6</v>
      </c>
      <c r="G82" s="316">
        <v>7</v>
      </c>
      <c r="L82" s="323"/>
    </row>
    <row r="83" spans="1:12" ht="15" thickTop="1" x14ac:dyDescent="0.35">
      <c r="A83" s="339" t="s">
        <v>6</v>
      </c>
      <c r="B83" s="319">
        <v>148</v>
      </c>
      <c r="C83" s="319">
        <v>2218</v>
      </c>
      <c r="D83" s="320">
        <v>6.6726780883678991</v>
      </c>
      <c r="E83" s="319">
        <v>148</v>
      </c>
      <c r="F83" s="319">
        <v>2218</v>
      </c>
      <c r="G83" s="320">
        <v>6.6726780883678991</v>
      </c>
      <c r="I83" s="323"/>
      <c r="J83" s="323"/>
      <c r="K83" s="323"/>
      <c r="L83" s="323"/>
    </row>
    <row r="84" spans="1:12" x14ac:dyDescent="0.35">
      <c r="A84" s="333" t="s">
        <v>266</v>
      </c>
      <c r="B84" s="319">
        <v>878</v>
      </c>
      <c r="C84" s="319">
        <v>2158</v>
      </c>
      <c r="D84" s="320">
        <v>40.68582020389249</v>
      </c>
      <c r="E84" s="319">
        <v>1358</v>
      </c>
      <c r="F84" s="319">
        <v>2158</v>
      </c>
      <c r="G84" s="320">
        <v>62.928637627432806</v>
      </c>
      <c r="I84" s="321"/>
      <c r="J84" s="323"/>
      <c r="K84" s="321"/>
      <c r="L84" s="323"/>
    </row>
    <row r="85" spans="1:12" x14ac:dyDescent="0.35">
      <c r="A85" s="333" t="s">
        <v>8</v>
      </c>
      <c r="B85" s="319">
        <v>166</v>
      </c>
      <c r="C85" s="319">
        <v>3380</v>
      </c>
      <c r="D85" s="320">
        <v>4.9112426035502956</v>
      </c>
      <c r="E85" s="319">
        <v>866</v>
      </c>
      <c r="F85" s="319">
        <v>3380</v>
      </c>
      <c r="G85" s="320">
        <v>25.621301775147931</v>
      </c>
      <c r="I85" s="321"/>
      <c r="J85" s="323"/>
      <c r="K85" s="321"/>
      <c r="L85" s="323"/>
    </row>
    <row r="86" spans="1:12" x14ac:dyDescent="0.35">
      <c r="A86" s="339" t="s">
        <v>267</v>
      </c>
      <c r="B86" s="319">
        <v>593</v>
      </c>
      <c r="C86" s="319">
        <v>5202</v>
      </c>
      <c r="D86" s="320">
        <v>11.399461745482506</v>
      </c>
      <c r="E86" s="319">
        <v>890</v>
      </c>
      <c r="F86" s="319">
        <v>5202</v>
      </c>
      <c r="G86" s="320">
        <v>17.108804306036141</v>
      </c>
      <c r="I86" s="321"/>
      <c r="J86" s="323"/>
      <c r="K86" s="321"/>
      <c r="L86" s="323"/>
    </row>
    <row r="87" spans="1:12" x14ac:dyDescent="0.35">
      <c r="A87" s="339" t="s">
        <v>10</v>
      </c>
      <c r="B87" s="319">
        <v>2149</v>
      </c>
      <c r="C87" s="319">
        <v>9229</v>
      </c>
      <c r="D87" s="320">
        <v>23.285296348466787</v>
      </c>
      <c r="E87" s="319">
        <v>569</v>
      </c>
      <c r="F87" s="319">
        <v>9229</v>
      </c>
      <c r="G87" s="320">
        <v>6.17</v>
      </c>
      <c r="I87" s="321"/>
      <c r="J87" s="323"/>
      <c r="K87" s="321"/>
      <c r="L87" s="323"/>
    </row>
    <row r="88" spans="1:12" x14ac:dyDescent="0.35">
      <c r="A88" s="339" t="s">
        <v>265</v>
      </c>
      <c r="B88" s="319">
        <v>430</v>
      </c>
      <c r="C88" s="319">
        <v>2959</v>
      </c>
      <c r="D88" s="320">
        <v>14.531936465021966</v>
      </c>
      <c r="E88" s="319">
        <v>1661</v>
      </c>
      <c r="F88" s="319">
        <v>2959</v>
      </c>
      <c r="G88" s="320">
        <v>56.133828996282531</v>
      </c>
      <c r="I88" s="321"/>
      <c r="J88" s="323"/>
      <c r="K88" s="321"/>
      <c r="L88" s="323"/>
    </row>
    <row r="89" spans="1:12" x14ac:dyDescent="0.35">
      <c r="A89" s="339" t="s">
        <v>12</v>
      </c>
      <c r="B89" s="319">
        <v>131</v>
      </c>
      <c r="C89" s="319">
        <v>3380</v>
      </c>
      <c r="D89" s="320">
        <v>3.8757396449704142</v>
      </c>
      <c r="E89" s="319">
        <v>396</v>
      </c>
      <c r="F89" s="319">
        <v>3380</v>
      </c>
      <c r="G89" s="320">
        <v>11.715976331360947</v>
      </c>
      <c r="I89" s="321"/>
      <c r="J89" s="323"/>
      <c r="K89" s="321"/>
      <c r="L89" s="323"/>
    </row>
    <row r="90" spans="1:12" x14ac:dyDescent="0.35">
      <c r="A90" s="311" t="s">
        <v>13</v>
      </c>
      <c r="B90" s="319"/>
      <c r="C90" s="319"/>
      <c r="D90" s="320"/>
      <c r="E90" s="319"/>
      <c r="F90" s="319"/>
      <c r="G90" s="320"/>
      <c r="I90" s="321"/>
      <c r="J90" s="323"/>
      <c r="K90" s="321"/>
      <c r="L90" s="323"/>
    </row>
    <row r="91" spans="1:12" x14ac:dyDescent="0.35">
      <c r="A91" s="339" t="s">
        <v>14</v>
      </c>
      <c r="B91" s="319">
        <v>326</v>
      </c>
      <c r="C91" s="319">
        <v>11595</v>
      </c>
      <c r="D91" s="320">
        <v>2.8115567054764985</v>
      </c>
      <c r="E91" s="319">
        <v>1765</v>
      </c>
      <c r="F91" s="319">
        <v>11595</v>
      </c>
      <c r="G91" s="320">
        <v>15.222078482104356</v>
      </c>
      <c r="I91" s="321"/>
      <c r="J91" s="323"/>
      <c r="K91" s="327"/>
      <c r="L91" s="323"/>
    </row>
    <row r="92" spans="1:12" x14ac:dyDescent="0.35">
      <c r="A92" s="339" t="s">
        <v>15</v>
      </c>
      <c r="B92" s="319">
        <v>4776</v>
      </c>
      <c r="C92" s="319">
        <v>6143</v>
      </c>
      <c r="D92" s="320">
        <v>77.747029138857243</v>
      </c>
      <c r="E92" s="319">
        <v>4392</v>
      </c>
      <c r="F92" s="319">
        <v>6143</v>
      </c>
      <c r="G92" s="320">
        <v>71.496011720657663</v>
      </c>
      <c r="I92" s="321"/>
      <c r="J92" s="323"/>
      <c r="K92" s="321"/>
      <c r="L92" s="323"/>
    </row>
    <row r="93" spans="1:12" x14ac:dyDescent="0.35">
      <c r="A93" s="311" t="s">
        <v>16</v>
      </c>
      <c r="B93" s="319">
        <v>2510</v>
      </c>
      <c r="C93" s="319">
        <v>7860</v>
      </c>
      <c r="D93" s="320">
        <v>31.933842239185751</v>
      </c>
      <c r="E93" s="319">
        <v>6358</v>
      </c>
      <c r="F93" s="319">
        <v>7860</v>
      </c>
      <c r="G93" s="320">
        <v>80.890585241730278</v>
      </c>
      <c r="I93" s="321"/>
      <c r="J93" s="323"/>
      <c r="K93" s="321"/>
      <c r="L93" s="323"/>
    </row>
    <row r="94" spans="1:12" x14ac:dyDescent="0.35">
      <c r="A94" s="311" t="s">
        <v>17</v>
      </c>
      <c r="B94" s="319">
        <v>2020</v>
      </c>
      <c r="C94" s="319">
        <v>7103</v>
      </c>
      <c r="D94" s="320">
        <v>28.438687878361257</v>
      </c>
      <c r="E94" s="319">
        <v>295</v>
      </c>
      <c r="F94" s="319">
        <v>7103</v>
      </c>
      <c r="G94" s="320">
        <v>4.1531747149091931</v>
      </c>
      <c r="I94" s="321"/>
      <c r="J94" s="323"/>
      <c r="K94" s="321"/>
      <c r="L94" s="323"/>
    </row>
    <row r="95" spans="1:12" x14ac:dyDescent="0.35">
      <c r="A95" s="339" t="s">
        <v>18</v>
      </c>
      <c r="B95" s="319">
        <v>1646</v>
      </c>
      <c r="C95" s="319">
        <v>2955</v>
      </c>
      <c r="D95" s="320">
        <v>55.702199661590527</v>
      </c>
      <c r="E95" s="319">
        <v>1187</v>
      </c>
      <c r="F95" s="319">
        <v>2955</v>
      </c>
      <c r="G95" s="320">
        <v>40.169204737732656</v>
      </c>
      <c r="I95" s="321"/>
      <c r="J95" s="323"/>
      <c r="K95" s="321"/>
      <c r="L95" s="323"/>
    </row>
    <row r="96" spans="1:12" x14ac:dyDescent="0.35">
      <c r="A96" s="339" t="s">
        <v>19</v>
      </c>
      <c r="B96" s="319">
        <v>419</v>
      </c>
      <c r="C96" s="319">
        <v>1066</v>
      </c>
      <c r="D96" s="320">
        <v>39.305816135084427</v>
      </c>
      <c r="E96" s="319">
        <v>386</v>
      </c>
      <c r="F96" s="319">
        <v>1066</v>
      </c>
      <c r="G96" s="320">
        <v>36.210131332082554</v>
      </c>
      <c r="I96" s="321"/>
      <c r="J96" s="323"/>
      <c r="K96" s="321"/>
      <c r="L96" s="323"/>
    </row>
    <row r="97" spans="1:12" x14ac:dyDescent="0.35">
      <c r="A97" s="333" t="s">
        <v>20</v>
      </c>
      <c r="B97" s="319">
        <v>521</v>
      </c>
      <c r="C97" s="319">
        <v>3897</v>
      </c>
      <c r="D97" s="320">
        <v>13.369258403900435</v>
      </c>
      <c r="E97" s="319">
        <v>1687</v>
      </c>
      <c r="F97" s="319">
        <v>3897</v>
      </c>
      <c r="G97" s="320">
        <v>43.289710033359</v>
      </c>
      <c r="I97" s="321"/>
      <c r="J97" s="323"/>
      <c r="K97" s="321"/>
      <c r="L97" s="323"/>
    </row>
    <row r="98" spans="1:12" x14ac:dyDescent="0.35">
      <c r="A98" s="339" t="s">
        <v>21</v>
      </c>
      <c r="B98" s="319">
        <v>345</v>
      </c>
      <c r="C98" s="319">
        <v>2517</v>
      </c>
      <c r="D98" s="320">
        <v>13.706793802145413</v>
      </c>
      <c r="E98" s="319">
        <v>1369</v>
      </c>
      <c r="F98" s="319">
        <v>2517</v>
      </c>
      <c r="G98" s="320">
        <v>54.390147000397292</v>
      </c>
      <c r="I98" s="321"/>
      <c r="J98" s="323"/>
      <c r="K98" s="321"/>
      <c r="L98" s="323"/>
    </row>
    <row r="99" spans="1:12" ht="16.5" customHeight="1" thickBot="1" x14ac:dyDescent="0.4">
      <c r="A99" s="342" t="s">
        <v>22</v>
      </c>
      <c r="B99" s="325">
        <f>SUM(B83:B98)</f>
        <v>17058</v>
      </c>
      <c r="C99" s="325">
        <f>SUM(C83:C98)</f>
        <v>71662</v>
      </c>
      <c r="D99" s="326">
        <f>B99*100/C99</f>
        <v>23.803410454634257</v>
      </c>
      <c r="E99" s="325">
        <f>SUM(E83:E98)</f>
        <v>23327</v>
      </c>
      <c r="F99" s="325">
        <f>SUM(F83:F98)</f>
        <v>71662</v>
      </c>
      <c r="G99" s="326">
        <f>E99*100/F99</f>
        <v>32.551421953057407</v>
      </c>
      <c r="I99" s="321"/>
      <c r="J99" s="323"/>
      <c r="K99" s="321"/>
      <c r="L99" s="323"/>
    </row>
    <row r="100" spans="1:12" x14ac:dyDescent="0.35">
      <c r="A100" s="339" t="s">
        <v>23</v>
      </c>
      <c r="B100" s="319">
        <v>1402</v>
      </c>
      <c r="C100" s="319">
        <v>2956</v>
      </c>
      <c r="D100" s="320">
        <v>47.428958051420835</v>
      </c>
      <c r="E100" s="319">
        <v>2013</v>
      </c>
      <c r="F100" s="319">
        <v>2956</v>
      </c>
      <c r="G100" s="320">
        <v>68.098782138024362</v>
      </c>
      <c r="I100" s="321"/>
      <c r="J100" s="323"/>
      <c r="K100" s="321"/>
      <c r="L100" s="323"/>
    </row>
    <row r="101" spans="1:12" x14ac:dyDescent="0.35">
      <c r="A101" s="339" t="s">
        <v>24</v>
      </c>
      <c r="B101" s="319">
        <v>7</v>
      </c>
      <c r="C101" s="319">
        <v>11667</v>
      </c>
      <c r="D101" s="320">
        <v>5.9998285763263902E-2</v>
      </c>
      <c r="E101" s="319">
        <v>529</v>
      </c>
      <c r="F101" s="319">
        <v>11667</v>
      </c>
      <c r="G101" s="320">
        <v>4.5341561669666586</v>
      </c>
      <c r="I101" s="321"/>
      <c r="J101" s="323"/>
      <c r="K101" s="321"/>
      <c r="L101" s="323"/>
    </row>
    <row r="102" spans="1:12" x14ac:dyDescent="0.35">
      <c r="A102" s="339" t="s">
        <v>25</v>
      </c>
      <c r="B102" s="319">
        <v>35</v>
      </c>
      <c r="C102" s="319">
        <v>72</v>
      </c>
      <c r="D102" s="328">
        <v>48.611111111111107</v>
      </c>
      <c r="E102" s="319">
        <v>65</v>
      </c>
      <c r="F102" s="319">
        <v>72</v>
      </c>
      <c r="G102" s="328">
        <v>90.277777777777786</v>
      </c>
      <c r="I102" s="321"/>
      <c r="J102" s="323"/>
      <c r="K102" s="349"/>
      <c r="L102" s="323"/>
    </row>
    <row r="103" spans="1:12" ht="22.5" customHeight="1" thickBot="1" x14ac:dyDescent="0.4">
      <c r="A103" s="342" t="s">
        <v>26</v>
      </c>
      <c r="B103" s="325">
        <f>SUM(B99:B102)</f>
        <v>18502</v>
      </c>
      <c r="C103" s="325">
        <f>SUM(C99:C102)</f>
        <v>86357</v>
      </c>
      <c r="D103" s="326">
        <f>B103*100/C103</f>
        <v>21.425014764292413</v>
      </c>
      <c r="E103" s="325">
        <f>SUM(E99:E102)</f>
        <v>25934</v>
      </c>
      <c r="F103" s="325">
        <f>SUM(F99:F102)</f>
        <v>86357</v>
      </c>
      <c r="G103" s="326">
        <f>E103*100/F103</f>
        <v>30.031149762034346</v>
      </c>
      <c r="I103" s="327"/>
      <c r="J103" s="323"/>
      <c r="K103" s="327"/>
      <c r="L103" s="323"/>
    </row>
    <row r="104" spans="1:12" x14ac:dyDescent="0.35">
      <c r="I104" s="323"/>
      <c r="J104" s="323"/>
      <c r="K104" s="323"/>
      <c r="L104" s="323"/>
    </row>
    <row r="105" spans="1:12" x14ac:dyDescent="0.35">
      <c r="I105" s="323"/>
      <c r="J105" s="323"/>
      <c r="K105" s="323"/>
      <c r="L105" s="323"/>
    </row>
    <row r="106" spans="1:12" ht="48.75" customHeight="1" thickBot="1" x14ac:dyDescent="0.4">
      <c r="A106" s="384" t="s">
        <v>399</v>
      </c>
      <c r="B106" s="384"/>
      <c r="C106" s="384"/>
      <c r="D106" s="384"/>
      <c r="E106" s="384"/>
      <c r="F106" s="384"/>
      <c r="G106" s="384"/>
      <c r="I106" s="323"/>
      <c r="J106" s="323"/>
      <c r="K106" s="323"/>
      <c r="L106" s="323"/>
    </row>
    <row r="107" spans="1:12" ht="135.65" customHeight="1" thickBot="1" x14ac:dyDescent="0.4">
      <c r="A107" s="346" t="s">
        <v>0</v>
      </c>
      <c r="B107" s="346" t="s">
        <v>44</v>
      </c>
      <c r="C107" s="346" t="s">
        <v>45</v>
      </c>
      <c r="D107" s="347" t="s">
        <v>46</v>
      </c>
      <c r="E107" s="346" t="s">
        <v>80</v>
      </c>
      <c r="F107" s="346" t="s">
        <v>47</v>
      </c>
      <c r="G107" s="348" t="s">
        <v>81</v>
      </c>
      <c r="I107" s="313"/>
      <c r="J107" s="323"/>
      <c r="K107" s="314"/>
      <c r="L107" s="323"/>
    </row>
    <row r="108" spans="1:12" ht="12.75" customHeight="1" thickTop="1" thickBot="1" x14ac:dyDescent="0.4">
      <c r="A108" s="316">
        <v>1</v>
      </c>
      <c r="B108" s="316">
        <v>2</v>
      </c>
      <c r="C108" s="316">
        <v>3</v>
      </c>
      <c r="D108" s="316">
        <v>4</v>
      </c>
      <c r="E108" s="316">
        <v>5</v>
      </c>
      <c r="F108" s="316">
        <v>6</v>
      </c>
      <c r="G108" s="316">
        <v>7</v>
      </c>
    </row>
    <row r="109" spans="1:12" ht="15" thickTop="1" x14ac:dyDescent="0.35">
      <c r="A109" s="339" t="s">
        <v>6</v>
      </c>
      <c r="B109" s="319">
        <v>3650</v>
      </c>
      <c r="C109" s="319">
        <v>13565</v>
      </c>
      <c r="D109" s="320">
        <v>26.907482491706595</v>
      </c>
      <c r="E109" s="319">
        <v>358</v>
      </c>
      <c r="F109" s="319">
        <v>7928</v>
      </c>
      <c r="G109" s="320">
        <v>4.515640766902119</v>
      </c>
    </row>
    <row r="110" spans="1:12" x14ac:dyDescent="0.35">
      <c r="A110" s="333" t="s">
        <v>266</v>
      </c>
      <c r="B110" s="319">
        <v>15710</v>
      </c>
      <c r="C110" s="319">
        <v>105493</v>
      </c>
      <c r="D110" s="320">
        <v>14.891983354345786</v>
      </c>
      <c r="E110" s="319">
        <v>1758</v>
      </c>
      <c r="F110" s="319">
        <v>50621</v>
      </c>
      <c r="G110" s="320">
        <v>3.4728669919598589</v>
      </c>
    </row>
    <row r="111" spans="1:12" x14ac:dyDescent="0.35">
      <c r="A111" s="333" t="s">
        <v>8</v>
      </c>
      <c r="B111" s="319">
        <v>10528</v>
      </c>
      <c r="C111" s="319">
        <v>43660</v>
      </c>
      <c r="D111" s="320">
        <v>24.113605130554284</v>
      </c>
      <c r="E111" s="319">
        <v>256</v>
      </c>
      <c r="F111" s="319">
        <v>25401</v>
      </c>
      <c r="G111" s="320">
        <v>1.0078343372308178</v>
      </c>
    </row>
    <row r="112" spans="1:12" x14ac:dyDescent="0.35">
      <c r="A112" s="339" t="s">
        <v>267</v>
      </c>
      <c r="B112" s="319">
        <v>8835</v>
      </c>
      <c r="C112" s="319">
        <v>41073</v>
      </c>
      <c r="D112" s="320">
        <v>21.510481338105325</v>
      </c>
      <c r="E112" s="319">
        <v>80</v>
      </c>
      <c r="F112" s="319">
        <v>25241</v>
      </c>
      <c r="G112" s="320">
        <v>0.31694465353987561</v>
      </c>
    </row>
    <row r="113" spans="1:12" x14ac:dyDescent="0.35">
      <c r="A113" s="339" t="s">
        <v>10</v>
      </c>
      <c r="B113" s="319">
        <v>25508</v>
      </c>
      <c r="C113" s="319">
        <v>93196</v>
      </c>
      <c r="D113" s="320">
        <v>27.370273402291943</v>
      </c>
      <c r="E113" s="319">
        <v>709</v>
      </c>
      <c r="F113" s="319">
        <v>22517</v>
      </c>
      <c r="G113" s="320">
        <v>3.1487320691033438</v>
      </c>
    </row>
    <row r="114" spans="1:12" x14ac:dyDescent="0.35">
      <c r="A114" s="339" t="s">
        <v>265</v>
      </c>
      <c r="B114" s="319">
        <v>23930</v>
      </c>
      <c r="C114" s="319">
        <v>84154</v>
      </c>
      <c r="D114" s="320">
        <v>28.435962639922046</v>
      </c>
      <c r="E114" s="319">
        <v>1273</v>
      </c>
      <c r="F114" s="319">
        <v>58740</v>
      </c>
      <c r="G114" s="320">
        <v>2.1671773918964932</v>
      </c>
      <c r="I114" s="343"/>
      <c r="J114" s="323"/>
      <c r="K114" s="343"/>
      <c r="L114" s="323"/>
    </row>
    <row r="115" spans="1:12" x14ac:dyDescent="0.35">
      <c r="A115" s="339" t="s">
        <v>12</v>
      </c>
      <c r="B115" s="319">
        <v>14542</v>
      </c>
      <c r="C115" s="319">
        <v>38557</v>
      </c>
      <c r="D115" s="320">
        <v>39.166150448436532</v>
      </c>
      <c r="E115" s="319">
        <v>569</v>
      </c>
      <c r="F115" s="319">
        <v>25338</v>
      </c>
      <c r="G115" s="320">
        <v>2.2456389612439813</v>
      </c>
      <c r="I115" s="343"/>
      <c r="J115" s="323"/>
      <c r="K115" s="343"/>
      <c r="L115" s="323"/>
    </row>
    <row r="116" spans="1:12" x14ac:dyDescent="0.35">
      <c r="A116" s="339" t="s">
        <v>13</v>
      </c>
      <c r="B116" s="319"/>
      <c r="C116" s="319"/>
      <c r="D116" s="320"/>
      <c r="E116" s="319">
        <v>392</v>
      </c>
      <c r="F116" s="319">
        <v>17314</v>
      </c>
      <c r="G116" s="320">
        <v>2.2640637634284393</v>
      </c>
      <c r="I116" s="334"/>
      <c r="J116" s="323"/>
      <c r="K116" s="343"/>
      <c r="L116" s="323"/>
    </row>
    <row r="117" spans="1:12" x14ac:dyDescent="0.35">
      <c r="A117" s="339" t="s">
        <v>14</v>
      </c>
      <c r="B117" s="319">
        <v>0</v>
      </c>
      <c r="C117" s="319"/>
      <c r="D117" s="320"/>
      <c r="E117" s="319">
        <v>1639</v>
      </c>
      <c r="F117" s="319">
        <v>63747</v>
      </c>
      <c r="G117" s="320">
        <v>2.5711013851632236</v>
      </c>
      <c r="I117" s="343"/>
      <c r="J117" s="323"/>
      <c r="K117" s="343"/>
      <c r="L117" s="323"/>
    </row>
    <row r="118" spans="1:12" x14ac:dyDescent="0.35">
      <c r="A118" s="339" t="s">
        <v>15</v>
      </c>
      <c r="B118" s="319">
        <v>42100</v>
      </c>
      <c r="C118" s="319">
        <v>43018</v>
      </c>
      <c r="D118" s="320">
        <v>97.87</v>
      </c>
      <c r="E118" s="319">
        <v>1310</v>
      </c>
      <c r="F118" s="319">
        <v>23402</v>
      </c>
      <c r="G118" s="320">
        <v>5.5978121528074523</v>
      </c>
      <c r="I118" s="343"/>
      <c r="J118" s="323"/>
      <c r="K118" s="343"/>
      <c r="L118" s="323"/>
    </row>
    <row r="119" spans="1:12" x14ac:dyDescent="0.35">
      <c r="A119" s="339" t="s">
        <v>16</v>
      </c>
      <c r="B119" s="319">
        <v>101706</v>
      </c>
      <c r="C119" s="319">
        <v>113336</v>
      </c>
      <c r="D119" s="320">
        <v>89.73847674172373</v>
      </c>
      <c r="E119" s="319">
        <v>2884</v>
      </c>
      <c r="F119" s="319">
        <v>47955</v>
      </c>
      <c r="G119" s="320">
        <v>6.013971431550412</v>
      </c>
      <c r="I119" s="343"/>
      <c r="J119" s="323"/>
      <c r="K119" s="343"/>
      <c r="L119" s="323"/>
    </row>
    <row r="120" spans="1:12" x14ac:dyDescent="0.35">
      <c r="A120" s="339" t="s">
        <v>17</v>
      </c>
      <c r="B120" s="319">
        <v>7740</v>
      </c>
      <c r="C120" s="319">
        <v>82949</v>
      </c>
      <c r="D120" s="320">
        <v>9.3310347321848361</v>
      </c>
      <c r="E120" s="319">
        <v>1473</v>
      </c>
      <c r="F120" s="319">
        <v>31796</v>
      </c>
      <c r="G120" s="320">
        <v>4.6326581959994968</v>
      </c>
      <c r="I120" s="343"/>
      <c r="J120" s="323"/>
      <c r="K120" s="343"/>
      <c r="L120" s="323"/>
    </row>
    <row r="121" spans="1:12" x14ac:dyDescent="0.35">
      <c r="A121" s="339" t="s">
        <v>18</v>
      </c>
      <c r="B121" s="319">
        <v>16218</v>
      </c>
      <c r="C121" s="319">
        <v>35181</v>
      </c>
      <c r="D121" s="320">
        <v>46.098746482476336</v>
      </c>
      <c r="E121" s="319">
        <v>1840</v>
      </c>
      <c r="F121" s="319">
        <v>20420</v>
      </c>
      <c r="G121" s="320">
        <v>9.0107737512242903</v>
      </c>
      <c r="I121" s="343"/>
      <c r="J121" s="323"/>
      <c r="K121" s="343"/>
      <c r="L121" s="323"/>
    </row>
    <row r="122" spans="1:12" x14ac:dyDescent="0.35">
      <c r="A122" s="339" t="s">
        <v>19</v>
      </c>
      <c r="B122" s="319">
        <v>4358</v>
      </c>
      <c r="C122" s="319">
        <v>14657</v>
      </c>
      <c r="D122" s="320">
        <v>29.733233267380776</v>
      </c>
      <c r="E122" s="319">
        <v>910</v>
      </c>
      <c r="F122" s="319">
        <v>5460</v>
      </c>
      <c r="G122" s="320">
        <v>16.666666666666664</v>
      </c>
      <c r="I122" s="343"/>
      <c r="J122" s="323"/>
      <c r="K122" s="343"/>
      <c r="L122" s="323"/>
    </row>
    <row r="123" spans="1:12" x14ac:dyDescent="0.35">
      <c r="A123" s="333" t="s">
        <v>20</v>
      </c>
      <c r="B123" s="319">
        <v>15154</v>
      </c>
      <c r="C123" s="319">
        <v>49250</v>
      </c>
      <c r="D123" s="320">
        <v>30.769543147208122</v>
      </c>
      <c r="E123" s="319">
        <v>1020</v>
      </c>
      <c r="F123" s="319">
        <v>7650</v>
      </c>
      <c r="G123" s="320">
        <v>13.333333333333334</v>
      </c>
      <c r="I123" s="343"/>
      <c r="J123" s="323"/>
      <c r="K123" s="343"/>
      <c r="L123" s="323"/>
    </row>
    <row r="124" spans="1:12" x14ac:dyDescent="0.35">
      <c r="A124" s="339" t="s">
        <v>21</v>
      </c>
      <c r="B124" s="319">
        <v>2416</v>
      </c>
      <c r="C124" s="319">
        <v>82795</v>
      </c>
      <c r="D124" s="320">
        <v>2.9180506069207079</v>
      </c>
      <c r="E124" s="319">
        <v>3924</v>
      </c>
      <c r="F124" s="319">
        <v>35852</v>
      </c>
      <c r="G124" s="320">
        <v>10.944996095057459</v>
      </c>
      <c r="I124" s="343"/>
      <c r="J124" s="323"/>
      <c r="K124" s="343"/>
      <c r="L124" s="323"/>
    </row>
    <row r="125" spans="1:12" s="350" customFormat="1" ht="16.5" customHeight="1" thickBot="1" x14ac:dyDescent="0.4">
      <c r="A125" s="342" t="s">
        <v>22</v>
      </c>
      <c r="B125" s="325">
        <f>SUM(B109:B124)</f>
        <v>292395</v>
      </c>
      <c r="C125" s="325">
        <f>SUM(C109:C124)</f>
        <v>840884</v>
      </c>
      <c r="D125" s="326">
        <f>B125*100/C125</f>
        <v>34.772334828585159</v>
      </c>
      <c r="E125" s="325">
        <f>SUM(E109:E124)</f>
        <v>20395</v>
      </c>
      <c r="F125" s="325">
        <f>SUM(F109:F124)</f>
        <v>469382</v>
      </c>
      <c r="G125" s="326">
        <f>E125*100/F125</f>
        <v>4.3450750135284268</v>
      </c>
      <c r="I125" s="327"/>
      <c r="J125" s="351"/>
      <c r="K125" s="327"/>
      <c r="L125" s="351"/>
    </row>
    <row r="126" spans="1:12" x14ac:dyDescent="0.35">
      <c r="A126" s="339" t="s">
        <v>23</v>
      </c>
      <c r="B126" s="319">
        <v>10389</v>
      </c>
      <c r="C126" s="319">
        <v>20861</v>
      </c>
      <c r="D126" s="320">
        <v>49.80106418675998</v>
      </c>
      <c r="E126" s="319">
        <v>476</v>
      </c>
      <c r="F126" s="319">
        <v>10419</v>
      </c>
      <c r="G126" s="320">
        <v>4.5685766388328997</v>
      </c>
      <c r="I126" s="343"/>
      <c r="J126" s="323"/>
      <c r="K126" s="343"/>
      <c r="L126" s="323"/>
    </row>
    <row r="127" spans="1:12" x14ac:dyDescent="0.35">
      <c r="A127" s="339" t="s">
        <v>24</v>
      </c>
      <c r="B127" s="319">
        <v>574</v>
      </c>
      <c r="C127" s="319">
        <v>144279</v>
      </c>
      <c r="D127" s="320">
        <v>0.39784029553850531</v>
      </c>
      <c r="E127" s="319">
        <v>1906</v>
      </c>
      <c r="F127" s="319">
        <v>53169</v>
      </c>
      <c r="G127" s="320">
        <v>3.5847956516014974</v>
      </c>
      <c r="I127" s="343"/>
      <c r="J127" s="323"/>
      <c r="K127" s="343"/>
      <c r="L127" s="323"/>
    </row>
    <row r="128" spans="1:12" s="350" customFormat="1" ht="22.5" customHeight="1" thickBot="1" x14ac:dyDescent="0.4">
      <c r="A128" s="342" t="s">
        <v>26</v>
      </c>
      <c r="B128" s="325">
        <f>SUM(B125:B127)</f>
        <v>303358</v>
      </c>
      <c r="C128" s="325">
        <f>SUM(C125:C127)</f>
        <v>1006024</v>
      </c>
      <c r="D128" s="326">
        <f>B128*100/C128</f>
        <v>30.154151392014505</v>
      </c>
      <c r="E128" s="325">
        <f>SUM(E125:E127)</f>
        <v>22777</v>
      </c>
      <c r="F128" s="325">
        <f>SUM(F125:F127)</f>
        <v>532970</v>
      </c>
      <c r="G128" s="326">
        <f>E128*100/F128</f>
        <v>4.2735988892432966</v>
      </c>
      <c r="I128" s="327"/>
      <c r="J128" s="351"/>
      <c r="K128" s="327"/>
      <c r="L128" s="351"/>
    </row>
    <row r="129" spans="1:12" s="350" customFormat="1" ht="22.5" customHeight="1" x14ac:dyDescent="0.35">
      <c r="A129" s="352"/>
      <c r="B129" s="353"/>
      <c r="C129" s="353"/>
      <c r="D129" s="354"/>
      <c r="E129" s="353"/>
      <c r="F129" s="353"/>
      <c r="G129" s="354"/>
      <c r="I129" s="351"/>
      <c r="J129" s="351"/>
      <c r="K129" s="329"/>
      <c r="L129" s="351"/>
    </row>
    <row r="130" spans="1:12" ht="49.5" customHeight="1" thickBot="1" x14ac:dyDescent="0.4">
      <c r="A130" s="384" t="s">
        <v>400</v>
      </c>
      <c r="B130" s="384"/>
      <c r="C130" s="384"/>
      <c r="D130" s="384"/>
      <c r="E130" s="384" t="s">
        <v>401</v>
      </c>
      <c r="F130" s="384"/>
      <c r="G130" s="384"/>
      <c r="I130" s="323"/>
      <c r="J130" s="323"/>
      <c r="K130" s="323"/>
      <c r="L130" s="323"/>
    </row>
    <row r="131" spans="1:12" ht="81.75" customHeight="1" thickBot="1" x14ac:dyDescent="0.4">
      <c r="A131" s="346" t="s">
        <v>0</v>
      </c>
      <c r="B131" s="346" t="s">
        <v>48</v>
      </c>
      <c r="C131" s="346" t="s">
        <v>82</v>
      </c>
      <c r="D131" s="347" t="s">
        <v>49</v>
      </c>
      <c r="E131" s="347" t="s">
        <v>402</v>
      </c>
      <c r="F131" s="347" t="s">
        <v>403</v>
      </c>
      <c r="G131" s="347" t="s">
        <v>404</v>
      </c>
      <c r="H131" s="323"/>
      <c r="I131" s="323"/>
      <c r="J131" s="323"/>
      <c r="K131" s="323"/>
      <c r="L131" s="323"/>
    </row>
    <row r="132" spans="1:12" ht="12.75" customHeight="1" thickTop="1" thickBot="1" x14ac:dyDescent="0.4">
      <c r="A132" s="316">
        <v>1</v>
      </c>
      <c r="B132" s="316">
        <v>2</v>
      </c>
      <c r="C132" s="316">
        <v>3</v>
      </c>
      <c r="D132" s="316">
        <v>4</v>
      </c>
      <c r="E132" s="316">
        <v>5</v>
      </c>
      <c r="F132" s="316">
        <v>6</v>
      </c>
      <c r="G132" s="316">
        <v>7</v>
      </c>
      <c r="H132" s="355"/>
    </row>
    <row r="133" spans="1:12" ht="15" thickTop="1" x14ac:dyDescent="0.35">
      <c r="A133" s="339" t="s">
        <v>6</v>
      </c>
      <c r="B133" s="319">
        <v>634</v>
      </c>
      <c r="C133" s="319">
        <v>3936</v>
      </c>
      <c r="D133" s="320">
        <v>16.10772357723577</v>
      </c>
      <c r="E133" s="319" t="s">
        <v>405</v>
      </c>
      <c r="F133" s="319" t="s">
        <v>405</v>
      </c>
      <c r="G133" s="320" t="s">
        <v>405</v>
      </c>
      <c r="H133" s="323"/>
    </row>
    <row r="134" spans="1:12" x14ac:dyDescent="0.35">
      <c r="A134" s="333" t="s">
        <v>266</v>
      </c>
      <c r="B134" s="319">
        <v>895</v>
      </c>
      <c r="C134" s="319">
        <v>17761</v>
      </c>
      <c r="D134" s="320">
        <v>5.039130679578852</v>
      </c>
      <c r="E134" s="319" t="s">
        <v>405</v>
      </c>
      <c r="F134" s="319" t="s">
        <v>405</v>
      </c>
      <c r="G134" s="320" t="s">
        <v>405</v>
      </c>
      <c r="H134" s="323"/>
    </row>
    <row r="135" spans="1:12" x14ac:dyDescent="0.35">
      <c r="A135" s="333" t="s">
        <v>8</v>
      </c>
      <c r="B135" s="319">
        <v>1397</v>
      </c>
      <c r="C135" s="319">
        <v>5049</v>
      </c>
      <c r="D135" s="320">
        <v>27.668845315904139</v>
      </c>
      <c r="E135" s="319" t="s">
        <v>405</v>
      </c>
      <c r="F135" s="319" t="s">
        <v>405</v>
      </c>
      <c r="G135" s="320" t="s">
        <v>405</v>
      </c>
    </row>
    <row r="136" spans="1:12" x14ac:dyDescent="0.35">
      <c r="A136" s="339" t="s">
        <v>267</v>
      </c>
      <c r="B136" s="319">
        <v>1701</v>
      </c>
      <c r="C136" s="319">
        <v>7720</v>
      </c>
      <c r="D136" s="320">
        <v>22.033678756476686</v>
      </c>
      <c r="E136" s="319" t="s">
        <v>405</v>
      </c>
      <c r="F136" s="319" t="s">
        <v>405</v>
      </c>
      <c r="G136" s="320" t="s">
        <v>405</v>
      </c>
    </row>
    <row r="137" spans="1:12" x14ac:dyDescent="0.35">
      <c r="A137" s="339" t="s">
        <v>10</v>
      </c>
      <c r="B137" s="319">
        <v>3883</v>
      </c>
      <c r="C137" s="319">
        <v>18842</v>
      </c>
      <c r="D137" s="320">
        <v>20.608215688355802</v>
      </c>
      <c r="E137" s="319" t="s">
        <v>405</v>
      </c>
      <c r="F137" s="319" t="s">
        <v>405</v>
      </c>
      <c r="G137" s="320" t="s">
        <v>405</v>
      </c>
    </row>
    <row r="138" spans="1:12" x14ac:dyDescent="0.35">
      <c r="A138" s="339" t="s">
        <v>265</v>
      </c>
      <c r="B138" s="319">
        <v>1713</v>
      </c>
      <c r="C138" s="319">
        <v>6448</v>
      </c>
      <c r="D138" s="320">
        <v>26.566377171215883</v>
      </c>
      <c r="E138" s="319" t="s">
        <v>405</v>
      </c>
      <c r="F138" s="319" t="s">
        <v>405</v>
      </c>
      <c r="G138" s="320" t="s">
        <v>405</v>
      </c>
      <c r="I138" s="323"/>
      <c r="J138" s="323"/>
      <c r="K138" s="323"/>
      <c r="L138" s="323"/>
    </row>
    <row r="139" spans="1:12" x14ac:dyDescent="0.35">
      <c r="A139" s="339" t="s">
        <v>12</v>
      </c>
      <c r="B139" s="319">
        <v>2002</v>
      </c>
      <c r="C139" s="319">
        <v>7154</v>
      </c>
      <c r="D139" s="320">
        <v>27.984344422700584</v>
      </c>
      <c r="E139" s="319" t="s">
        <v>405</v>
      </c>
      <c r="F139" s="319" t="s">
        <v>405</v>
      </c>
      <c r="G139" s="320" t="s">
        <v>405</v>
      </c>
      <c r="I139" s="323"/>
      <c r="J139" s="323"/>
      <c r="K139" s="323"/>
      <c r="L139" s="323"/>
    </row>
    <row r="140" spans="1:12" x14ac:dyDescent="0.35">
      <c r="A140" s="339" t="s">
        <v>13</v>
      </c>
      <c r="B140" s="319">
        <v>0</v>
      </c>
      <c r="C140" s="319"/>
      <c r="D140" s="320"/>
      <c r="E140" s="319" t="s">
        <v>405</v>
      </c>
      <c r="F140" s="319" t="s">
        <v>405</v>
      </c>
      <c r="G140" s="320" t="s">
        <v>405</v>
      </c>
      <c r="I140" s="323"/>
      <c r="J140" s="323"/>
      <c r="K140" s="323"/>
      <c r="L140" s="323"/>
    </row>
    <row r="141" spans="1:12" x14ac:dyDescent="0.35">
      <c r="A141" s="339" t="s">
        <v>14</v>
      </c>
      <c r="B141" s="319">
        <v>7008</v>
      </c>
      <c r="C141" s="319">
        <v>23766</v>
      </c>
      <c r="D141" s="320">
        <v>29.487503155768746</v>
      </c>
      <c r="E141" s="319" t="s">
        <v>405</v>
      </c>
      <c r="F141" s="319" t="s">
        <v>405</v>
      </c>
      <c r="G141" s="320" t="s">
        <v>405</v>
      </c>
      <c r="I141" s="323"/>
      <c r="J141" s="323"/>
      <c r="K141" s="323"/>
      <c r="L141" s="323"/>
    </row>
    <row r="142" spans="1:12" x14ac:dyDescent="0.35">
      <c r="A142" s="339" t="s">
        <v>15</v>
      </c>
      <c r="B142" s="319">
        <v>883</v>
      </c>
      <c r="C142" s="319">
        <v>3217</v>
      </c>
      <c r="D142" s="320">
        <v>27.447932856698788</v>
      </c>
      <c r="E142" s="319" t="s">
        <v>405</v>
      </c>
      <c r="F142" s="319" t="s">
        <v>405</v>
      </c>
      <c r="G142" s="320" t="s">
        <v>405</v>
      </c>
      <c r="I142" s="323"/>
      <c r="J142" s="323"/>
      <c r="K142" s="323"/>
      <c r="L142" s="323"/>
    </row>
    <row r="143" spans="1:12" x14ac:dyDescent="0.35">
      <c r="A143" s="339" t="s">
        <v>16</v>
      </c>
      <c r="B143" s="319">
        <v>2939</v>
      </c>
      <c r="C143" s="319">
        <v>13360</v>
      </c>
      <c r="D143" s="320">
        <v>21.998502994011975</v>
      </c>
      <c r="E143" s="319" t="s">
        <v>405</v>
      </c>
      <c r="F143" s="319" t="s">
        <v>405</v>
      </c>
      <c r="G143" s="320" t="s">
        <v>405</v>
      </c>
      <c r="I143" s="323"/>
      <c r="J143" s="323"/>
      <c r="K143" s="323"/>
      <c r="L143" s="323"/>
    </row>
    <row r="144" spans="1:12" x14ac:dyDescent="0.35">
      <c r="A144" s="339" t="s">
        <v>17</v>
      </c>
      <c r="B144" s="319">
        <v>4776</v>
      </c>
      <c r="C144" s="319">
        <v>14966</v>
      </c>
      <c r="D144" s="320">
        <v>31.91233462515034</v>
      </c>
      <c r="E144" s="319" t="s">
        <v>405</v>
      </c>
      <c r="F144" s="319" t="s">
        <v>405</v>
      </c>
      <c r="G144" s="320" t="s">
        <v>405</v>
      </c>
      <c r="I144" s="323"/>
      <c r="J144" s="323"/>
      <c r="K144" s="323"/>
      <c r="L144" s="323"/>
    </row>
    <row r="145" spans="1:12" x14ac:dyDescent="0.35">
      <c r="A145" s="339" t="s">
        <v>18</v>
      </c>
      <c r="B145" s="319">
        <v>642</v>
      </c>
      <c r="C145" s="319">
        <v>2528</v>
      </c>
      <c r="D145" s="320">
        <v>25.395569620253166</v>
      </c>
      <c r="E145" s="319" t="s">
        <v>405</v>
      </c>
      <c r="F145" s="319" t="s">
        <v>405</v>
      </c>
      <c r="G145" s="320" t="s">
        <v>405</v>
      </c>
      <c r="I145" s="323"/>
      <c r="J145" s="323"/>
      <c r="K145" s="323"/>
      <c r="L145" s="323"/>
    </row>
    <row r="146" spans="1:12" x14ac:dyDescent="0.35">
      <c r="A146" s="339" t="s">
        <v>19</v>
      </c>
      <c r="B146" s="319">
        <v>212</v>
      </c>
      <c r="C146" s="319">
        <v>1610</v>
      </c>
      <c r="D146" s="320">
        <v>13.167701863354036</v>
      </c>
      <c r="E146" s="319" t="s">
        <v>405</v>
      </c>
      <c r="F146" s="319" t="s">
        <v>405</v>
      </c>
      <c r="G146" s="320" t="s">
        <v>405</v>
      </c>
      <c r="I146" s="323"/>
      <c r="J146" s="323"/>
      <c r="K146" s="323"/>
      <c r="L146" s="323"/>
    </row>
    <row r="147" spans="1:12" x14ac:dyDescent="0.35">
      <c r="A147" s="333" t="s">
        <v>20</v>
      </c>
      <c r="B147" s="319">
        <v>1818</v>
      </c>
      <c r="C147" s="319">
        <v>7443</v>
      </c>
      <c r="D147" s="320">
        <v>24.425634824667473</v>
      </c>
      <c r="E147" s="319" t="s">
        <v>405</v>
      </c>
      <c r="F147" s="319" t="s">
        <v>405</v>
      </c>
      <c r="G147" s="320" t="s">
        <v>405</v>
      </c>
      <c r="I147" s="323"/>
      <c r="J147" s="323"/>
      <c r="K147" s="323"/>
      <c r="L147" s="323"/>
    </row>
    <row r="148" spans="1:12" x14ac:dyDescent="0.35">
      <c r="A148" s="339" t="s">
        <v>21</v>
      </c>
      <c r="B148" s="319">
        <v>1579</v>
      </c>
      <c r="C148" s="319">
        <v>26532</v>
      </c>
      <c r="D148" s="320">
        <v>5.9513040856324437</v>
      </c>
      <c r="E148" s="319" t="s">
        <v>405</v>
      </c>
      <c r="F148" s="319" t="s">
        <v>405</v>
      </c>
      <c r="G148" s="320" t="s">
        <v>405</v>
      </c>
      <c r="I148" s="323"/>
      <c r="J148" s="323"/>
      <c r="K148" s="323"/>
      <c r="L148" s="323"/>
    </row>
    <row r="149" spans="1:12" ht="16.5" customHeight="1" thickBot="1" x14ac:dyDescent="0.4">
      <c r="A149" s="356" t="s">
        <v>22</v>
      </c>
      <c r="B149" s="325">
        <f>SUM(B133:B147)</f>
        <v>30503</v>
      </c>
      <c r="C149" s="325">
        <f>SUM(C133:C147)</f>
        <v>133800</v>
      </c>
      <c r="D149" s="326">
        <f>B149*100/C149</f>
        <v>22.79745889387145</v>
      </c>
      <c r="E149" s="325" t="s">
        <v>405</v>
      </c>
      <c r="F149" s="325" t="s">
        <v>405</v>
      </c>
      <c r="G149" s="357" t="s">
        <v>405</v>
      </c>
      <c r="I149" s="323"/>
      <c r="J149" s="323"/>
      <c r="K149" s="323"/>
      <c r="L149" s="323"/>
    </row>
    <row r="150" spans="1:12" x14ac:dyDescent="0.35">
      <c r="A150" s="339" t="s">
        <v>23</v>
      </c>
      <c r="B150" s="319">
        <v>1345</v>
      </c>
      <c r="C150" s="319">
        <v>3856</v>
      </c>
      <c r="D150" s="320">
        <v>34.880705394190869</v>
      </c>
      <c r="E150" s="319" t="s">
        <v>405</v>
      </c>
      <c r="F150" s="319" t="s">
        <v>405</v>
      </c>
      <c r="G150" s="320" t="s">
        <v>405</v>
      </c>
      <c r="I150" s="323"/>
      <c r="J150" s="323"/>
      <c r="K150" s="323"/>
      <c r="L150" s="323"/>
    </row>
    <row r="151" spans="1:12" x14ac:dyDescent="0.35">
      <c r="A151" s="339" t="s">
        <v>24</v>
      </c>
      <c r="B151" s="319">
        <v>1786</v>
      </c>
      <c r="C151" s="319">
        <v>8523</v>
      </c>
      <c r="D151" s="320">
        <v>20.955062771324652</v>
      </c>
      <c r="E151" s="319" t="s">
        <v>405</v>
      </c>
      <c r="F151" s="319" t="s">
        <v>405</v>
      </c>
      <c r="G151" s="320" t="s">
        <v>405</v>
      </c>
      <c r="I151" s="323"/>
      <c r="J151" s="323"/>
      <c r="K151" s="323"/>
      <c r="L151" s="323"/>
    </row>
    <row r="152" spans="1:12" x14ac:dyDescent="0.35">
      <c r="A152" s="339" t="s">
        <v>25</v>
      </c>
      <c r="B152" s="319">
        <v>176</v>
      </c>
      <c r="C152" s="319">
        <v>3523</v>
      </c>
      <c r="D152" s="328">
        <v>4.9957422651149583</v>
      </c>
      <c r="E152" s="319">
        <v>14</v>
      </c>
      <c r="F152" s="319">
        <v>1737</v>
      </c>
      <c r="G152" s="328">
        <v>0.80598733448474369</v>
      </c>
      <c r="I152" s="323"/>
      <c r="J152" s="323"/>
      <c r="K152" s="323"/>
      <c r="L152" s="323"/>
    </row>
    <row r="153" spans="1:12" ht="22.5" customHeight="1" thickBot="1" x14ac:dyDescent="0.4">
      <c r="A153" s="342" t="s">
        <v>26</v>
      </c>
      <c r="B153" s="325">
        <f>SUM(B149:B151)</f>
        <v>33634</v>
      </c>
      <c r="C153" s="325">
        <f>SUM(C149:C151)</f>
        <v>146179</v>
      </c>
      <c r="D153" s="326">
        <f>B153*100/C153</f>
        <v>23.008776910500139</v>
      </c>
      <c r="E153" s="325">
        <f>+E152</f>
        <v>14</v>
      </c>
      <c r="F153" s="325">
        <f t="shared" ref="F153:G153" si="0">+F152</f>
        <v>1737</v>
      </c>
      <c r="G153" s="326">
        <f t="shared" si="0"/>
        <v>0.80598733448474369</v>
      </c>
    </row>
    <row r="154" spans="1:12" x14ac:dyDescent="0.35">
      <c r="E154" s="333"/>
      <c r="F154" s="333"/>
      <c r="G154" s="335"/>
    </row>
    <row r="155" spans="1:12" x14ac:dyDescent="0.35">
      <c r="E155" s="333"/>
      <c r="F155" s="333"/>
      <c r="G155" s="335"/>
    </row>
    <row r="156" spans="1:12" x14ac:dyDescent="0.35">
      <c r="E156" s="333"/>
      <c r="F156" s="333"/>
      <c r="G156" s="335"/>
    </row>
    <row r="157" spans="1:12" x14ac:dyDescent="0.35">
      <c r="E157" s="333"/>
      <c r="F157" s="333"/>
      <c r="G157" s="335"/>
    </row>
  </sheetData>
  <mergeCells count="7">
    <mergeCell ref="A130:D130"/>
    <mergeCell ref="E130:G130"/>
    <mergeCell ref="A1:G1"/>
    <mergeCell ref="A27:G27"/>
    <mergeCell ref="A55:G55"/>
    <mergeCell ref="A80:G80"/>
    <mergeCell ref="A106:G106"/>
  </mergeCells>
  <pageMargins left="0.45" right="0.45" top="0.75" bottom="0.25" header="0.3" footer="0.3"/>
  <pageSetup paperSize="9" scale="77" orientation="landscape" r:id="rId1"/>
  <rowBreaks count="6" manualBreakCount="6">
    <brk id="26" max="8" man="1"/>
    <brk id="54" max="16383" man="1"/>
    <brk id="79" max="16383" man="1"/>
    <brk id="105" max="16383" man="1"/>
    <brk id="129" max="16383" man="1"/>
    <brk id="15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opLeftCell="A37" zoomScaleNormal="100" workbookViewId="0">
      <selection activeCell="F58" sqref="F58"/>
    </sheetView>
  </sheetViews>
  <sheetFormatPr defaultColWidth="8.81640625" defaultRowHeight="14.5" x14ac:dyDescent="0.35"/>
  <cols>
    <col min="1" max="1" width="13.453125" style="182" customWidth="1"/>
    <col min="2" max="2" width="18" style="183" customWidth="1"/>
    <col min="3" max="3" width="19.54296875" style="48" customWidth="1"/>
    <col min="4" max="4" width="19.7265625" style="48" customWidth="1"/>
    <col min="5" max="5" width="22.1796875" style="48" customWidth="1"/>
    <col min="6" max="6" width="20.1796875" style="48" customWidth="1"/>
    <col min="7" max="7" width="18.1796875" style="48" customWidth="1"/>
    <col min="8" max="16384" width="8.81640625" style="48"/>
  </cols>
  <sheetData>
    <row r="1" spans="1:17" ht="45" customHeight="1" thickBot="1" x14ac:dyDescent="0.4">
      <c r="A1" s="389" t="s">
        <v>413</v>
      </c>
      <c r="B1" s="389"/>
      <c r="C1" s="389"/>
      <c r="D1" s="389"/>
      <c r="E1" s="389"/>
      <c r="F1" s="389"/>
      <c r="G1" s="389"/>
    </row>
    <row r="2" spans="1:17" ht="81.75" customHeight="1" x14ac:dyDescent="0.35">
      <c r="A2" s="172" t="s">
        <v>148</v>
      </c>
      <c r="B2" s="173" t="s">
        <v>147</v>
      </c>
      <c r="C2" s="172" t="s">
        <v>146</v>
      </c>
      <c r="D2" s="172" t="s">
        <v>145</v>
      </c>
      <c r="E2" s="44" t="s">
        <v>144</v>
      </c>
      <c r="F2" s="172" t="s">
        <v>143</v>
      </c>
      <c r="G2" s="44" t="s">
        <v>142</v>
      </c>
      <c r="K2" s="69"/>
      <c r="L2" s="69"/>
      <c r="M2" s="69"/>
      <c r="N2" s="69"/>
      <c r="O2" s="70"/>
      <c r="P2" s="69"/>
      <c r="Q2" s="70"/>
    </row>
    <row r="3" spans="1:17" x14ac:dyDescent="0.35">
      <c r="A3" s="392" t="s">
        <v>6</v>
      </c>
      <c r="B3" s="174" t="s">
        <v>141</v>
      </c>
      <c r="C3" s="374">
        <v>239</v>
      </c>
      <c r="D3" s="374">
        <v>1087</v>
      </c>
      <c r="E3" s="375">
        <v>4.5481171548117159</v>
      </c>
      <c r="F3" s="374">
        <v>239</v>
      </c>
      <c r="G3" s="375">
        <v>100</v>
      </c>
      <c r="K3" s="73"/>
      <c r="L3" s="73"/>
      <c r="M3" s="73"/>
      <c r="N3" s="73"/>
      <c r="O3" s="74"/>
      <c r="P3" s="75"/>
      <c r="Q3" s="75"/>
    </row>
    <row r="4" spans="1:17" x14ac:dyDescent="0.35">
      <c r="A4" s="393"/>
      <c r="B4" s="175" t="s">
        <v>140</v>
      </c>
      <c r="C4" s="374">
        <v>238</v>
      </c>
      <c r="D4" s="374">
        <v>544</v>
      </c>
      <c r="E4" s="375">
        <v>2.2857142857142856</v>
      </c>
      <c r="F4"/>
      <c r="G4"/>
      <c r="K4" s="73"/>
      <c r="L4" s="73"/>
      <c r="M4" s="73"/>
      <c r="N4" s="73"/>
      <c r="O4" s="74"/>
    </row>
    <row r="5" spans="1:17" x14ac:dyDescent="0.35">
      <c r="A5" s="394"/>
      <c r="B5" s="176" t="s">
        <v>139</v>
      </c>
      <c r="C5" s="374">
        <v>6086</v>
      </c>
      <c r="D5" s="374">
        <v>1519</v>
      </c>
      <c r="E5" s="375">
        <v>0.24958922116332566</v>
      </c>
      <c r="F5"/>
      <c r="G5"/>
      <c r="K5" s="73"/>
      <c r="L5" s="73"/>
      <c r="M5" s="73"/>
      <c r="N5" s="73"/>
      <c r="O5" s="74"/>
      <c r="P5" s="69"/>
      <c r="Q5" s="70"/>
    </row>
    <row r="6" spans="1:17" x14ac:dyDescent="0.35">
      <c r="A6" s="393" t="s">
        <v>7</v>
      </c>
      <c r="B6" s="175" t="s">
        <v>141</v>
      </c>
      <c r="C6" s="374">
        <v>1845</v>
      </c>
      <c r="D6" s="374">
        <v>9394</v>
      </c>
      <c r="E6" s="375">
        <v>5.0915989159891595</v>
      </c>
      <c r="F6" s="374">
        <v>1794</v>
      </c>
      <c r="G6" s="375">
        <v>97.235772357723576</v>
      </c>
      <c r="K6" s="73"/>
      <c r="L6" s="73"/>
      <c r="M6" s="73"/>
      <c r="N6" s="73"/>
      <c r="O6" s="74"/>
      <c r="P6" s="75"/>
      <c r="Q6" s="75"/>
    </row>
    <row r="7" spans="1:17" x14ac:dyDescent="0.35">
      <c r="A7" s="393"/>
      <c r="B7" s="175" t="s">
        <v>140</v>
      </c>
      <c r="C7" s="374">
        <v>1898</v>
      </c>
      <c r="D7" s="374">
        <v>3692</v>
      </c>
      <c r="E7" s="375">
        <v>1.9452054794520548</v>
      </c>
      <c r="F7"/>
      <c r="G7"/>
      <c r="K7" s="73"/>
      <c r="L7" s="73"/>
      <c r="M7" s="73"/>
      <c r="N7" s="73"/>
      <c r="O7" s="74"/>
    </row>
    <row r="8" spans="1:17" x14ac:dyDescent="0.35">
      <c r="A8" s="394"/>
      <c r="B8" s="176" t="s">
        <v>139</v>
      </c>
      <c r="C8" s="374">
        <v>31703</v>
      </c>
      <c r="D8" s="374">
        <v>5777</v>
      </c>
      <c r="E8" s="375">
        <v>0.18222250260227738</v>
      </c>
      <c r="F8"/>
      <c r="G8"/>
      <c r="K8" s="73"/>
      <c r="L8" s="73"/>
      <c r="M8" s="73"/>
      <c r="N8" s="73"/>
      <c r="O8" s="74"/>
      <c r="P8" s="69"/>
      <c r="Q8" s="70"/>
    </row>
    <row r="9" spans="1:17" x14ac:dyDescent="0.35">
      <c r="A9" s="392" t="s">
        <v>8</v>
      </c>
      <c r="B9" s="174" t="s">
        <v>141</v>
      </c>
      <c r="C9" s="374">
        <v>598</v>
      </c>
      <c r="D9" s="374">
        <v>2678</v>
      </c>
      <c r="E9" s="375">
        <v>4.4782608695652177</v>
      </c>
      <c r="F9" s="374">
        <v>477</v>
      </c>
      <c r="G9" s="375">
        <v>79.76588628762542</v>
      </c>
      <c r="K9" s="73"/>
      <c r="L9" s="73"/>
      <c r="M9" s="73"/>
      <c r="N9" s="73"/>
      <c r="O9" s="74"/>
      <c r="P9" s="75"/>
      <c r="Q9" s="75"/>
    </row>
    <row r="10" spans="1:17" x14ac:dyDescent="0.35">
      <c r="A10" s="393" t="s">
        <v>8</v>
      </c>
      <c r="B10" s="175" t="s">
        <v>140</v>
      </c>
      <c r="C10" s="374">
        <v>642</v>
      </c>
      <c r="D10" s="374">
        <v>1075</v>
      </c>
      <c r="E10" s="375">
        <v>1.6744548286604362</v>
      </c>
      <c r="F10"/>
      <c r="G10"/>
      <c r="K10" s="73"/>
      <c r="L10" s="73"/>
      <c r="M10" s="73"/>
      <c r="N10" s="73"/>
      <c r="O10" s="74"/>
    </row>
    <row r="11" spans="1:17" x14ac:dyDescent="0.35">
      <c r="A11" s="394" t="s">
        <v>8</v>
      </c>
      <c r="B11" s="176" t="s">
        <v>139</v>
      </c>
      <c r="C11" s="374">
        <v>12620</v>
      </c>
      <c r="D11" s="374">
        <v>1321</v>
      </c>
      <c r="E11" s="375">
        <v>0.10467511885895404</v>
      </c>
      <c r="F11"/>
      <c r="G11"/>
      <c r="K11" s="73"/>
      <c r="L11" s="73"/>
      <c r="M11" s="73"/>
      <c r="N11" s="73"/>
      <c r="O11" s="74"/>
      <c r="P11" s="69"/>
      <c r="Q11" s="70"/>
    </row>
    <row r="12" spans="1:17" x14ac:dyDescent="0.35">
      <c r="A12" s="393" t="s">
        <v>9</v>
      </c>
      <c r="B12" s="175" t="s">
        <v>141</v>
      </c>
      <c r="C12" s="374">
        <v>797</v>
      </c>
      <c r="D12" s="374">
        <v>3990</v>
      </c>
      <c r="E12" s="375">
        <v>5.0062735257214559</v>
      </c>
      <c r="F12" s="374">
        <v>797</v>
      </c>
      <c r="G12" s="375">
        <v>100</v>
      </c>
      <c r="K12" s="73"/>
      <c r="L12" s="73"/>
      <c r="M12" s="73"/>
      <c r="N12" s="73"/>
      <c r="O12" s="74"/>
      <c r="P12" s="75"/>
      <c r="Q12" s="75"/>
    </row>
    <row r="13" spans="1:17" x14ac:dyDescent="0.35">
      <c r="A13" s="393" t="s">
        <v>9</v>
      </c>
      <c r="B13" s="175" t="s">
        <v>140</v>
      </c>
      <c r="C13" s="374">
        <v>785</v>
      </c>
      <c r="D13" s="374">
        <v>1793</v>
      </c>
      <c r="E13" s="375">
        <v>2.2840764331210193</v>
      </c>
      <c r="F13"/>
      <c r="G13"/>
      <c r="K13" s="73"/>
      <c r="L13" s="73"/>
      <c r="M13" s="73"/>
      <c r="N13" s="73"/>
      <c r="O13" s="74"/>
    </row>
    <row r="14" spans="1:17" x14ac:dyDescent="0.35">
      <c r="A14" s="394" t="s">
        <v>9</v>
      </c>
      <c r="B14" s="176" t="s">
        <v>139</v>
      </c>
      <c r="C14" s="374">
        <v>16076</v>
      </c>
      <c r="D14" s="374">
        <v>2399</v>
      </c>
      <c r="E14" s="375">
        <v>0.14922866384672803</v>
      </c>
      <c r="F14"/>
      <c r="G14"/>
      <c r="K14" s="73"/>
      <c r="L14" s="73"/>
      <c r="M14" s="73"/>
      <c r="N14" s="73"/>
      <c r="O14" s="74"/>
      <c r="P14" s="69"/>
      <c r="Q14" s="70"/>
    </row>
    <row r="15" spans="1:17" x14ac:dyDescent="0.35">
      <c r="A15" s="393" t="s">
        <v>10</v>
      </c>
      <c r="B15" s="175" t="s">
        <v>141</v>
      </c>
      <c r="C15" s="374">
        <v>1969</v>
      </c>
      <c r="D15" s="374">
        <v>9412</v>
      </c>
      <c r="E15" s="375">
        <v>4.7800914169629252</v>
      </c>
      <c r="F15" s="374">
        <v>1969</v>
      </c>
      <c r="G15" s="375">
        <v>100</v>
      </c>
      <c r="K15" s="73"/>
      <c r="L15" s="73"/>
      <c r="M15" s="73"/>
      <c r="N15" s="73"/>
      <c r="O15" s="74"/>
      <c r="P15" s="75"/>
      <c r="Q15" s="75"/>
    </row>
    <row r="16" spans="1:17" x14ac:dyDescent="0.35">
      <c r="A16" s="393" t="s">
        <v>10</v>
      </c>
      <c r="B16" s="175" t="s">
        <v>140</v>
      </c>
      <c r="C16" s="374">
        <v>1827</v>
      </c>
      <c r="D16" s="374">
        <v>4427</v>
      </c>
      <c r="E16" s="375">
        <v>2.4230979748221126</v>
      </c>
      <c r="F16"/>
      <c r="G16"/>
      <c r="K16" s="73"/>
      <c r="L16" s="73"/>
      <c r="M16" s="73"/>
      <c r="N16" s="73"/>
      <c r="O16" s="74"/>
    </row>
    <row r="17" spans="1:17" x14ac:dyDescent="0.35">
      <c r="A17" s="394" t="s">
        <v>10</v>
      </c>
      <c r="B17" s="176" t="s">
        <v>139</v>
      </c>
      <c r="C17" s="374">
        <v>29310</v>
      </c>
      <c r="D17" s="374">
        <v>3499</v>
      </c>
      <c r="E17" s="375">
        <v>0.11937905151825316</v>
      </c>
      <c r="F17"/>
      <c r="G17"/>
      <c r="K17" s="73"/>
      <c r="L17" s="73"/>
      <c r="M17" s="73"/>
      <c r="N17" s="73"/>
      <c r="O17" s="74"/>
      <c r="P17" s="69"/>
      <c r="Q17" s="70"/>
    </row>
    <row r="18" spans="1:17" x14ac:dyDescent="0.35">
      <c r="A18" s="393" t="s">
        <v>11</v>
      </c>
      <c r="B18" s="175" t="s">
        <v>141</v>
      </c>
      <c r="C18" s="374">
        <v>2366</v>
      </c>
      <c r="D18" s="374">
        <v>12059</v>
      </c>
      <c r="E18" s="375">
        <v>5.0967878275570584</v>
      </c>
      <c r="F18" s="374">
        <v>2336</v>
      </c>
      <c r="G18" s="375">
        <v>98.73203719357565</v>
      </c>
      <c r="K18" s="73"/>
      <c r="L18" s="73"/>
      <c r="M18" s="73"/>
      <c r="N18" s="73"/>
      <c r="O18" s="74"/>
      <c r="P18" s="75"/>
      <c r="Q18" s="75"/>
    </row>
    <row r="19" spans="1:17" x14ac:dyDescent="0.35">
      <c r="A19" s="393"/>
      <c r="B19" s="175" t="s">
        <v>140</v>
      </c>
      <c r="C19" s="374">
        <v>2376</v>
      </c>
      <c r="D19" s="374">
        <v>5121</v>
      </c>
      <c r="E19" s="375">
        <v>2.1553030303030303</v>
      </c>
      <c r="F19"/>
      <c r="G19"/>
      <c r="K19" s="73"/>
      <c r="L19" s="73"/>
      <c r="M19" s="73"/>
      <c r="N19" s="73"/>
      <c r="O19" s="74"/>
    </row>
    <row r="20" spans="1:17" x14ac:dyDescent="0.35">
      <c r="A20" s="394"/>
      <c r="B20" s="176" t="s">
        <v>139</v>
      </c>
      <c r="C20" s="374">
        <v>41856</v>
      </c>
      <c r="D20" s="374">
        <v>2698</v>
      </c>
      <c r="E20" s="375">
        <v>6.4459097859327213E-2</v>
      </c>
      <c r="F20"/>
      <c r="G20"/>
      <c r="K20" s="73"/>
      <c r="L20" s="73"/>
      <c r="M20" s="73"/>
      <c r="N20" s="73"/>
      <c r="O20" s="74"/>
      <c r="P20" s="69"/>
      <c r="Q20" s="70"/>
    </row>
    <row r="21" spans="1:17" x14ac:dyDescent="0.35">
      <c r="A21" s="393" t="s">
        <v>12</v>
      </c>
      <c r="B21" s="175" t="s">
        <v>141</v>
      </c>
      <c r="C21" s="374">
        <v>639</v>
      </c>
      <c r="D21" s="374">
        <v>2882</v>
      </c>
      <c r="E21" s="375">
        <v>4.5101721439749607</v>
      </c>
      <c r="F21" s="374">
        <v>569</v>
      </c>
      <c r="G21" s="375">
        <v>89.045383411580588</v>
      </c>
      <c r="K21" s="73"/>
      <c r="L21" s="73"/>
      <c r="M21" s="73"/>
      <c r="N21" s="73"/>
      <c r="O21" s="74"/>
      <c r="P21" s="75"/>
      <c r="Q21" s="75"/>
    </row>
    <row r="22" spans="1:17" x14ac:dyDescent="0.35">
      <c r="A22" s="393"/>
      <c r="B22" s="175" t="s">
        <v>140</v>
      </c>
      <c r="C22" s="374">
        <v>660</v>
      </c>
      <c r="D22" s="374">
        <v>421</v>
      </c>
      <c r="E22" s="375">
        <v>0.63787878787878793</v>
      </c>
      <c r="F22"/>
      <c r="G22"/>
      <c r="K22" s="73"/>
      <c r="L22" s="73"/>
      <c r="M22" s="73"/>
      <c r="N22" s="73"/>
      <c r="O22" s="74"/>
    </row>
    <row r="23" spans="1:17" x14ac:dyDescent="0.35">
      <c r="A23" s="394"/>
      <c r="B23" s="176" t="s">
        <v>139</v>
      </c>
      <c r="C23" s="374">
        <v>9399</v>
      </c>
      <c r="D23" s="374">
        <v>974</v>
      </c>
      <c r="E23" s="375">
        <v>0.10362804553675924</v>
      </c>
      <c r="F23"/>
      <c r="G23"/>
      <c r="K23" s="73"/>
      <c r="L23" s="73"/>
      <c r="M23" s="73"/>
      <c r="N23" s="73"/>
      <c r="O23" s="74"/>
      <c r="P23" s="69"/>
      <c r="Q23" s="70"/>
    </row>
    <row r="24" spans="1:17" x14ac:dyDescent="0.35">
      <c r="A24" s="392" t="s">
        <v>13</v>
      </c>
      <c r="B24" s="174" t="s">
        <v>141</v>
      </c>
      <c r="C24" s="374">
        <v>509</v>
      </c>
      <c r="D24" s="374">
        <v>2424</v>
      </c>
      <c r="E24" s="375">
        <v>4.7622789783889976</v>
      </c>
      <c r="F24" s="374">
        <v>434</v>
      </c>
      <c r="G24" s="375">
        <v>85.265225933202359</v>
      </c>
      <c r="K24" s="73"/>
      <c r="L24" s="73"/>
      <c r="M24" s="73"/>
      <c r="N24" s="73"/>
      <c r="O24" s="74"/>
      <c r="P24" s="75"/>
      <c r="Q24" s="75"/>
    </row>
    <row r="25" spans="1:17" x14ac:dyDescent="0.35">
      <c r="A25" s="393"/>
      <c r="B25" s="175" t="s">
        <v>140</v>
      </c>
      <c r="C25" s="374">
        <v>517</v>
      </c>
      <c r="D25" s="374">
        <v>782</v>
      </c>
      <c r="E25" s="375">
        <v>1.5125725338491296</v>
      </c>
      <c r="F25"/>
      <c r="G25"/>
      <c r="K25" s="73"/>
      <c r="L25" s="73"/>
      <c r="M25" s="73"/>
      <c r="N25" s="73"/>
      <c r="O25" s="74"/>
    </row>
    <row r="26" spans="1:17" ht="15" thickBot="1" x14ac:dyDescent="0.4">
      <c r="A26" s="395"/>
      <c r="B26" s="177" t="s">
        <v>139</v>
      </c>
      <c r="C26" s="374">
        <v>10332</v>
      </c>
      <c r="D26" s="374">
        <v>1808</v>
      </c>
      <c r="E26" s="375">
        <v>0.17499032133178474</v>
      </c>
      <c r="F26"/>
      <c r="G26"/>
      <c r="K26" s="73"/>
      <c r="L26" s="73"/>
      <c r="M26" s="73"/>
      <c r="N26" s="73"/>
      <c r="O26" s="74"/>
      <c r="P26" s="69"/>
      <c r="Q26" s="70"/>
    </row>
    <row r="27" spans="1:17" ht="15" thickBot="1" x14ac:dyDescent="0.4">
      <c r="A27" s="178"/>
      <c r="B27" s="175"/>
      <c r="C27" s="42"/>
      <c r="D27" s="42"/>
      <c r="E27" s="158"/>
      <c r="F27" s="179"/>
      <c r="G27" s="179"/>
      <c r="K27" s="73"/>
      <c r="L27" s="73"/>
      <c r="M27" s="73"/>
      <c r="N27" s="73"/>
      <c r="O27" s="74"/>
      <c r="P27" s="69"/>
      <c r="Q27" s="70"/>
    </row>
    <row r="28" spans="1:17" ht="81.650000000000006" customHeight="1" x14ac:dyDescent="0.35">
      <c r="A28" s="172" t="s">
        <v>148</v>
      </c>
      <c r="B28" s="173" t="s">
        <v>147</v>
      </c>
      <c r="C28" s="172" t="s">
        <v>146</v>
      </c>
      <c r="D28" s="172" t="s">
        <v>145</v>
      </c>
      <c r="E28" s="44" t="s">
        <v>144</v>
      </c>
      <c r="F28" s="172" t="s">
        <v>143</v>
      </c>
      <c r="G28" s="44" t="s">
        <v>142</v>
      </c>
      <c r="K28" s="73"/>
      <c r="L28" s="73"/>
      <c r="M28" s="73"/>
      <c r="N28" s="73"/>
      <c r="O28" s="74"/>
      <c r="P28" s="75"/>
      <c r="Q28" s="75"/>
    </row>
    <row r="29" spans="1:17" x14ac:dyDescent="0.35">
      <c r="A29" s="390" t="s">
        <v>14</v>
      </c>
      <c r="B29" s="175" t="s">
        <v>141</v>
      </c>
      <c r="C29" s="374">
        <v>2297</v>
      </c>
      <c r="D29" s="374">
        <v>10306</v>
      </c>
      <c r="E29" s="375">
        <v>4.4867218110579019</v>
      </c>
      <c r="F29" s="374">
        <v>2018</v>
      </c>
      <c r="G29" s="375">
        <v>87.853722246408367</v>
      </c>
      <c r="K29" s="73"/>
      <c r="L29" s="73"/>
      <c r="M29" s="73"/>
      <c r="N29" s="73"/>
      <c r="O29" s="74"/>
    </row>
    <row r="30" spans="1:17" x14ac:dyDescent="0.35">
      <c r="A30" s="390"/>
      <c r="B30" s="175" t="s">
        <v>140</v>
      </c>
      <c r="C30" s="374">
        <v>2409</v>
      </c>
      <c r="D30" s="374">
        <v>4231</v>
      </c>
      <c r="E30" s="375">
        <v>1.7563304275633043</v>
      </c>
      <c r="F30"/>
      <c r="G30"/>
      <c r="K30" s="73"/>
      <c r="L30" s="73"/>
      <c r="M30" s="73"/>
      <c r="N30" s="73"/>
      <c r="O30" s="74"/>
      <c r="P30" s="69"/>
      <c r="Q30" s="70"/>
    </row>
    <row r="31" spans="1:17" x14ac:dyDescent="0.35">
      <c r="A31" s="391"/>
      <c r="B31" s="176" t="s">
        <v>139</v>
      </c>
      <c r="C31" s="374">
        <v>46641</v>
      </c>
      <c r="D31" s="374">
        <v>1439</v>
      </c>
      <c r="E31" s="375">
        <v>3.0852683261508116E-2</v>
      </c>
      <c r="F31"/>
      <c r="G31"/>
      <c r="K31" s="73"/>
      <c r="L31" s="73"/>
      <c r="M31" s="73"/>
      <c r="N31" s="73"/>
      <c r="O31" s="74"/>
      <c r="P31" s="75"/>
      <c r="Q31" s="75"/>
    </row>
    <row r="32" spans="1:17" x14ac:dyDescent="0.35">
      <c r="A32" s="396" t="s">
        <v>15</v>
      </c>
      <c r="B32" s="174" t="s">
        <v>141</v>
      </c>
      <c r="C32" s="374">
        <v>732</v>
      </c>
      <c r="D32" s="374">
        <v>4409</v>
      </c>
      <c r="E32" s="375">
        <v>6.0232240437158469</v>
      </c>
      <c r="F32" s="374">
        <v>732</v>
      </c>
      <c r="G32" s="375">
        <v>100</v>
      </c>
      <c r="K32" s="73"/>
      <c r="L32" s="73"/>
      <c r="M32" s="73"/>
      <c r="N32" s="73"/>
      <c r="O32" s="74"/>
    </row>
    <row r="33" spans="1:17" x14ac:dyDescent="0.35">
      <c r="A33" s="390"/>
      <c r="B33" s="175" t="s">
        <v>140</v>
      </c>
      <c r="C33" s="374">
        <v>845</v>
      </c>
      <c r="D33" s="374">
        <v>1873</v>
      </c>
      <c r="E33" s="375">
        <v>2.2165680473372782</v>
      </c>
      <c r="F33"/>
      <c r="G33"/>
      <c r="K33" s="73"/>
      <c r="L33" s="73"/>
      <c r="M33" s="73"/>
      <c r="N33" s="73"/>
      <c r="O33" s="74"/>
      <c r="P33" s="69"/>
      <c r="Q33" s="70"/>
    </row>
    <row r="34" spans="1:17" x14ac:dyDescent="0.35">
      <c r="A34" s="391"/>
      <c r="B34" s="176" t="s">
        <v>139</v>
      </c>
      <c r="C34" s="374">
        <v>14848</v>
      </c>
      <c r="D34" s="374">
        <v>2913</v>
      </c>
      <c r="E34" s="375">
        <v>0.19618803879310345</v>
      </c>
      <c r="F34"/>
      <c r="G34"/>
      <c r="K34" s="73"/>
      <c r="L34" s="73"/>
      <c r="M34" s="73"/>
      <c r="N34" s="73"/>
      <c r="O34" s="74"/>
      <c r="P34" s="75"/>
      <c r="Q34" s="75"/>
    </row>
    <row r="35" spans="1:17" x14ac:dyDescent="0.35">
      <c r="A35" s="390" t="s">
        <v>16</v>
      </c>
      <c r="B35" s="175" t="s">
        <v>141</v>
      </c>
      <c r="C35" s="374">
        <v>1984</v>
      </c>
      <c r="D35" s="374">
        <v>10602</v>
      </c>
      <c r="E35" s="375">
        <v>5.34375</v>
      </c>
      <c r="F35" s="374">
        <v>1970</v>
      </c>
      <c r="G35" s="375">
        <v>99.29435483870968</v>
      </c>
      <c r="K35" s="73"/>
      <c r="L35" s="73"/>
      <c r="M35" s="73"/>
      <c r="N35" s="73"/>
      <c r="O35" s="74"/>
    </row>
    <row r="36" spans="1:17" x14ac:dyDescent="0.35">
      <c r="A36" s="390"/>
      <c r="B36" s="175" t="s">
        <v>140</v>
      </c>
      <c r="C36" s="374">
        <v>1961</v>
      </c>
      <c r="D36" s="374">
        <v>4042</v>
      </c>
      <c r="E36" s="375">
        <v>2.0611932687404386</v>
      </c>
      <c r="F36"/>
      <c r="G36"/>
      <c r="K36" s="73"/>
      <c r="L36" s="73"/>
      <c r="M36" s="73"/>
      <c r="N36" s="73"/>
      <c r="O36" s="74"/>
      <c r="P36" s="69"/>
      <c r="Q36" s="70"/>
    </row>
    <row r="37" spans="1:17" x14ac:dyDescent="0.35">
      <c r="A37" s="391"/>
      <c r="B37" s="176" t="s">
        <v>139</v>
      </c>
      <c r="C37" s="374">
        <v>29071</v>
      </c>
      <c r="D37" s="374">
        <v>2482</v>
      </c>
      <c r="E37" s="375">
        <v>8.537718000756768E-2</v>
      </c>
      <c r="F37"/>
      <c r="G37"/>
      <c r="K37" s="73"/>
      <c r="L37" s="73"/>
      <c r="M37" s="73"/>
      <c r="N37" s="73"/>
      <c r="O37" s="74"/>
      <c r="P37" s="75"/>
      <c r="Q37" s="75"/>
    </row>
    <row r="38" spans="1:17" x14ac:dyDescent="0.35">
      <c r="A38" s="390" t="s">
        <v>17</v>
      </c>
      <c r="B38" s="175" t="s">
        <v>141</v>
      </c>
      <c r="C38" s="374">
        <v>1010</v>
      </c>
      <c r="D38" s="374">
        <v>4772</v>
      </c>
      <c r="E38" s="375">
        <v>4.7247524752475245</v>
      </c>
      <c r="F38" s="374">
        <v>934</v>
      </c>
      <c r="G38" s="375">
        <v>92.475247524752476</v>
      </c>
      <c r="K38" s="73"/>
      <c r="L38" s="73"/>
      <c r="M38" s="73"/>
      <c r="N38" s="73"/>
      <c r="O38" s="74"/>
    </row>
    <row r="39" spans="1:17" x14ac:dyDescent="0.35">
      <c r="A39" s="390"/>
      <c r="B39" s="175" t="s">
        <v>140</v>
      </c>
      <c r="C39" s="374">
        <v>1005</v>
      </c>
      <c r="D39" s="374">
        <v>2709</v>
      </c>
      <c r="E39" s="375">
        <v>2.6955223880597017</v>
      </c>
      <c r="F39"/>
      <c r="G39"/>
      <c r="K39" s="73"/>
      <c r="L39" s="73"/>
      <c r="M39" s="73"/>
      <c r="N39" s="73"/>
      <c r="O39" s="74"/>
      <c r="P39" s="69"/>
      <c r="Q39" s="70"/>
    </row>
    <row r="40" spans="1:17" x14ac:dyDescent="0.35">
      <c r="A40" s="391"/>
      <c r="B40" s="176" t="s">
        <v>139</v>
      </c>
      <c r="C40" s="374">
        <v>23665</v>
      </c>
      <c r="D40" s="374">
        <v>3665</v>
      </c>
      <c r="E40" s="375">
        <v>0.15487006127192054</v>
      </c>
      <c r="F40"/>
      <c r="G40"/>
      <c r="K40" s="73"/>
      <c r="L40" s="73"/>
      <c r="M40" s="73"/>
      <c r="N40" s="73"/>
      <c r="O40" s="74"/>
      <c r="P40" s="75"/>
      <c r="Q40" s="75"/>
    </row>
    <row r="41" spans="1:17" x14ac:dyDescent="0.35">
      <c r="A41" s="390" t="s">
        <v>18</v>
      </c>
      <c r="B41" s="175" t="s">
        <v>141</v>
      </c>
      <c r="C41" s="374">
        <v>401</v>
      </c>
      <c r="D41" s="374">
        <v>1525</v>
      </c>
      <c r="E41" s="375">
        <v>3.8029925187032418</v>
      </c>
      <c r="F41" s="374">
        <v>265</v>
      </c>
      <c r="G41" s="375">
        <v>66.084788029925193</v>
      </c>
      <c r="K41" s="73"/>
      <c r="L41" s="73"/>
      <c r="M41" s="73"/>
      <c r="N41" s="73"/>
      <c r="O41" s="74"/>
    </row>
    <row r="42" spans="1:17" x14ac:dyDescent="0.35">
      <c r="A42" s="390"/>
      <c r="B42" s="175" t="s">
        <v>140</v>
      </c>
      <c r="C42" s="374">
        <v>488</v>
      </c>
      <c r="D42" s="374">
        <v>559</v>
      </c>
      <c r="E42" s="375">
        <v>1.1454918032786885</v>
      </c>
      <c r="F42"/>
      <c r="G42"/>
      <c r="K42" s="73"/>
      <c r="L42" s="73"/>
      <c r="M42" s="73"/>
      <c r="N42" s="73"/>
      <c r="O42" s="74"/>
      <c r="P42" s="69"/>
      <c r="Q42" s="70"/>
    </row>
    <row r="43" spans="1:17" x14ac:dyDescent="0.35">
      <c r="A43" s="391"/>
      <c r="B43" s="176" t="s">
        <v>139</v>
      </c>
      <c r="C43" s="374">
        <v>11087</v>
      </c>
      <c r="D43" s="374">
        <v>1534</v>
      </c>
      <c r="E43" s="375">
        <v>0.13836024172454225</v>
      </c>
      <c r="F43"/>
      <c r="G43"/>
      <c r="K43" s="73"/>
      <c r="L43" s="73"/>
      <c r="M43" s="73"/>
      <c r="N43" s="73"/>
      <c r="O43" s="74"/>
      <c r="P43" s="75"/>
      <c r="Q43" s="75"/>
    </row>
    <row r="44" spans="1:17" x14ac:dyDescent="0.35">
      <c r="A44" s="390" t="s">
        <v>19</v>
      </c>
      <c r="B44" s="175" t="s">
        <v>141</v>
      </c>
      <c r="C44" s="374">
        <v>172</v>
      </c>
      <c r="D44" s="374">
        <v>902</v>
      </c>
      <c r="E44" s="375">
        <v>5.2441860465116283</v>
      </c>
      <c r="F44" s="374">
        <v>165</v>
      </c>
      <c r="G44" s="375">
        <v>95.930232558139537</v>
      </c>
      <c r="K44" s="73"/>
      <c r="L44" s="73"/>
      <c r="M44" s="73"/>
      <c r="N44" s="73"/>
      <c r="O44" s="74"/>
    </row>
    <row r="45" spans="1:17" x14ac:dyDescent="0.35">
      <c r="A45" s="390"/>
      <c r="B45" s="175" t="s">
        <v>140</v>
      </c>
      <c r="C45" s="374">
        <v>172</v>
      </c>
      <c r="D45" s="374">
        <v>300</v>
      </c>
      <c r="E45" s="375">
        <v>1.7441860465116279</v>
      </c>
      <c r="F45"/>
      <c r="G45"/>
      <c r="K45" s="73"/>
      <c r="L45" s="73"/>
      <c r="M45" s="73"/>
      <c r="N45" s="73"/>
      <c r="O45" s="74"/>
      <c r="P45" s="69"/>
      <c r="Q45" s="70"/>
    </row>
    <row r="46" spans="1:17" x14ac:dyDescent="0.35">
      <c r="A46" s="390"/>
      <c r="B46" s="175" t="s">
        <v>139</v>
      </c>
      <c r="C46" s="374">
        <v>4490</v>
      </c>
      <c r="D46" s="374">
        <v>375</v>
      </c>
      <c r="E46" s="375">
        <v>8.3518930957683743E-2</v>
      </c>
      <c r="F46"/>
      <c r="G46"/>
      <c r="K46" s="73"/>
      <c r="L46" s="73"/>
      <c r="M46" s="73"/>
      <c r="N46" s="73"/>
      <c r="O46" s="74"/>
      <c r="P46" s="75"/>
      <c r="Q46" s="75"/>
    </row>
    <row r="47" spans="1:17" x14ac:dyDescent="0.35">
      <c r="A47" s="396" t="s">
        <v>20</v>
      </c>
      <c r="B47" s="174" t="s">
        <v>141</v>
      </c>
      <c r="C47" s="374">
        <v>554</v>
      </c>
      <c r="D47" s="374">
        <v>1515</v>
      </c>
      <c r="E47" s="375">
        <v>2.7346570397111911</v>
      </c>
      <c r="F47" s="374">
        <v>314</v>
      </c>
      <c r="G47" s="375">
        <v>56.678700361010826</v>
      </c>
      <c r="K47" s="73"/>
      <c r="L47" s="73"/>
      <c r="M47" s="73"/>
      <c r="N47" s="73"/>
      <c r="O47" s="74"/>
    </row>
    <row r="48" spans="1:17" x14ac:dyDescent="0.35">
      <c r="A48" s="390"/>
      <c r="B48" s="175" t="s">
        <v>140</v>
      </c>
      <c r="C48" s="374">
        <v>555</v>
      </c>
      <c r="D48" s="374">
        <v>604</v>
      </c>
      <c r="E48" s="375">
        <v>1.0882882882882883</v>
      </c>
      <c r="F48"/>
      <c r="G48"/>
      <c r="K48" s="73"/>
      <c r="L48" s="73"/>
      <c r="M48" s="73"/>
      <c r="N48" s="73"/>
      <c r="O48" s="74"/>
      <c r="P48" s="69"/>
      <c r="Q48" s="70"/>
    </row>
    <row r="49" spans="1:17" x14ac:dyDescent="0.35">
      <c r="A49" s="391"/>
      <c r="B49" s="176" t="s">
        <v>139</v>
      </c>
      <c r="C49" s="374">
        <v>10774</v>
      </c>
      <c r="D49" s="374">
        <v>2600</v>
      </c>
      <c r="E49" s="375">
        <v>0.24132170038982736</v>
      </c>
      <c r="F49"/>
      <c r="G49"/>
      <c r="K49" s="73"/>
      <c r="L49" s="73"/>
      <c r="M49" s="73"/>
      <c r="N49" s="73"/>
      <c r="O49" s="74"/>
      <c r="P49" s="75"/>
      <c r="Q49" s="75"/>
    </row>
    <row r="50" spans="1:17" x14ac:dyDescent="0.35">
      <c r="A50" s="396" t="s">
        <v>21</v>
      </c>
      <c r="B50" s="174" t="s">
        <v>141</v>
      </c>
      <c r="C50" s="374">
        <v>1735</v>
      </c>
      <c r="D50" s="374">
        <v>9709</v>
      </c>
      <c r="E50" s="375">
        <v>5.5959654178674354</v>
      </c>
      <c r="F50" s="374">
        <v>1735</v>
      </c>
      <c r="G50" s="375">
        <v>100</v>
      </c>
      <c r="K50" s="73"/>
      <c r="L50" s="73"/>
      <c r="M50" s="73"/>
      <c r="N50" s="73"/>
      <c r="O50" s="74"/>
    </row>
    <row r="51" spans="1:17" x14ac:dyDescent="0.35">
      <c r="A51" s="390"/>
      <c r="B51" s="175" t="s">
        <v>140</v>
      </c>
      <c r="C51" s="374">
        <v>1430</v>
      </c>
      <c r="D51" s="374">
        <v>3723</v>
      </c>
      <c r="E51" s="375">
        <v>2.6034965034965034</v>
      </c>
      <c r="F51"/>
      <c r="G51"/>
      <c r="K51" s="75"/>
      <c r="L51" s="75"/>
      <c r="M51" s="75"/>
      <c r="N51" s="75"/>
      <c r="O51" s="75"/>
    </row>
    <row r="52" spans="1:17" ht="15" thickBot="1" x14ac:dyDescent="0.4">
      <c r="A52" s="397"/>
      <c r="B52" s="177" t="s">
        <v>139</v>
      </c>
      <c r="C52" s="380">
        <v>37414</v>
      </c>
      <c r="D52" s="380">
        <v>6490</v>
      </c>
      <c r="E52" s="381">
        <v>0.17346447853744587</v>
      </c>
      <c r="F52" s="382"/>
      <c r="G52" s="382"/>
    </row>
    <row r="53" spans="1:17" x14ac:dyDescent="0.35">
      <c r="A53" s="180"/>
      <c r="B53" s="175"/>
      <c r="C53" s="53"/>
      <c r="D53" s="53"/>
      <c r="E53" s="53"/>
      <c r="F53" s="53"/>
      <c r="G53" s="53"/>
    </row>
    <row r="54" spans="1:17" x14ac:dyDescent="0.35">
      <c r="A54" s="181"/>
      <c r="B54" s="175"/>
      <c r="C54" s="53"/>
      <c r="D54" s="53"/>
      <c r="E54" s="53"/>
      <c r="F54" s="53"/>
      <c r="G54" s="53"/>
    </row>
    <row r="55" spans="1:17" x14ac:dyDescent="0.35">
      <c r="A55" s="181"/>
      <c r="B55" s="175"/>
      <c r="C55" s="53"/>
      <c r="D55" s="53"/>
      <c r="E55" s="53"/>
      <c r="F55" s="53"/>
      <c r="G55" s="53"/>
    </row>
    <row r="56" spans="1:17" x14ac:dyDescent="0.35">
      <c r="A56" s="181"/>
      <c r="B56" s="175"/>
      <c r="C56" s="53"/>
      <c r="D56" s="53"/>
      <c r="E56" s="53"/>
      <c r="F56" s="53"/>
      <c r="G56" s="53"/>
    </row>
    <row r="57" spans="1:17" x14ac:dyDescent="0.35">
      <c r="A57" s="181"/>
      <c r="B57" s="175"/>
      <c r="C57" s="53"/>
      <c r="D57" s="53"/>
      <c r="E57" s="53"/>
      <c r="F57" s="53"/>
      <c r="G57" s="53"/>
    </row>
    <row r="58" spans="1:17" x14ac:dyDescent="0.35">
      <c r="A58" s="181"/>
      <c r="B58" s="175"/>
      <c r="C58" s="53"/>
      <c r="D58" s="53"/>
      <c r="E58" s="53"/>
      <c r="F58" s="53"/>
      <c r="G58" s="53"/>
    </row>
    <row r="59" spans="1:17" x14ac:dyDescent="0.35">
      <c r="A59" s="181"/>
      <c r="B59" s="175"/>
      <c r="C59" s="53"/>
      <c r="D59" s="53"/>
      <c r="E59" s="53"/>
      <c r="F59" s="53"/>
      <c r="G59" s="53"/>
    </row>
    <row r="60" spans="1:17" x14ac:dyDescent="0.35">
      <c r="A60" s="181"/>
      <c r="B60" s="175"/>
      <c r="C60" s="53"/>
      <c r="D60" s="53"/>
      <c r="E60" s="53"/>
      <c r="F60" s="53"/>
      <c r="G60" s="53"/>
    </row>
    <row r="61" spans="1:17" x14ac:dyDescent="0.35">
      <c r="A61" s="181"/>
      <c r="B61" s="175"/>
      <c r="C61" s="53"/>
      <c r="D61" s="53"/>
      <c r="E61" s="53"/>
      <c r="F61" s="53"/>
      <c r="G61" s="53"/>
    </row>
    <row r="62" spans="1:17" x14ac:dyDescent="0.35">
      <c r="A62" s="181"/>
      <c r="B62" s="175"/>
      <c r="C62" s="53"/>
      <c r="D62" s="53"/>
      <c r="E62" s="53"/>
      <c r="F62" s="53"/>
      <c r="G62" s="53"/>
    </row>
    <row r="63" spans="1:17" x14ac:dyDescent="0.35">
      <c r="A63" s="181"/>
      <c r="B63" s="175"/>
      <c r="C63" s="53"/>
      <c r="D63" s="53"/>
      <c r="E63" s="53"/>
      <c r="F63" s="53"/>
      <c r="G63" s="53"/>
    </row>
    <row r="64" spans="1:17" x14ac:dyDescent="0.35">
      <c r="A64" s="181"/>
      <c r="B64" s="175"/>
      <c r="C64" s="53"/>
      <c r="D64" s="53"/>
      <c r="E64" s="53"/>
      <c r="F64" s="53"/>
      <c r="G64" s="53"/>
    </row>
    <row r="65" spans="1:7" x14ac:dyDescent="0.35">
      <c r="A65" s="181"/>
      <c r="B65" s="175"/>
      <c r="C65" s="53"/>
      <c r="D65" s="53"/>
      <c r="E65" s="53"/>
      <c r="F65" s="53"/>
      <c r="G65" s="53"/>
    </row>
    <row r="66" spans="1:7" x14ac:dyDescent="0.35">
      <c r="A66" s="181"/>
      <c r="B66" s="175"/>
      <c r="C66" s="53"/>
      <c r="D66" s="53"/>
      <c r="E66" s="53"/>
      <c r="F66" s="53"/>
      <c r="G66" s="53"/>
    </row>
    <row r="67" spans="1:7" x14ac:dyDescent="0.35">
      <c r="A67" s="181"/>
      <c r="B67" s="175"/>
      <c r="C67" s="53"/>
      <c r="D67" s="53"/>
      <c r="E67" s="53"/>
      <c r="F67" s="53"/>
      <c r="G67" s="53"/>
    </row>
    <row r="68" spans="1:7" x14ac:dyDescent="0.35">
      <c r="A68" s="181"/>
      <c r="B68" s="175"/>
      <c r="C68" s="53"/>
      <c r="D68" s="53"/>
      <c r="E68" s="53"/>
      <c r="F68" s="53"/>
      <c r="G68" s="53"/>
    </row>
    <row r="69" spans="1:7" x14ac:dyDescent="0.35">
      <c r="A69" s="181"/>
      <c r="B69" s="175"/>
      <c r="C69" s="53"/>
      <c r="D69" s="53"/>
      <c r="E69" s="53"/>
      <c r="F69" s="53"/>
      <c r="G69" s="53"/>
    </row>
    <row r="70" spans="1:7" x14ac:dyDescent="0.35">
      <c r="A70" s="181"/>
      <c r="B70" s="175"/>
      <c r="C70" s="53"/>
      <c r="D70" s="53"/>
      <c r="E70" s="53"/>
      <c r="F70" s="53"/>
      <c r="G70" s="53"/>
    </row>
    <row r="71" spans="1:7" x14ac:dyDescent="0.35">
      <c r="A71" s="181"/>
      <c r="B71" s="175"/>
      <c r="C71" s="53"/>
      <c r="D71" s="53"/>
      <c r="E71" s="53"/>
      <c r="F71" s="53"/>
      <c r="G71" s="53"/>
    </row>
    <row r="72" spans="1:7" x14ac:dyDescent="0.35">
      <c r="A72" s="181"/>
      <c r="B72" s="175"/>
      <c r="C72" s="53"/>
      <c r="D72" s="53"/>
      <c r="E72" s="53"/>
      <c r="F72" s="53"/>
      <c r="G72" s="53"/>
    </row>
    <row r="73" spans="1:7" x14ac:dyDescent="0.35">
      <c r="A73" s="181"/>
      <c r="B73" s="175"/>
      <c r="C73" s="53"/>
      <c r="D73" s="53"/>
      <c r="E73" s="53"/>
      <c r="F73" s="53"/>
      <c r="G73" s="53"/>
    </row>
    <row r="74" spans="1:7" x14ac:dyDescent="0.35">
      <c r="A74" s="181"/>
      <c r="B74" s="175"/>
      <c r="C74" s="53"/>
      <c r="D74" s="53"/>
      <c r="E74" s="53"/>
      <c r="F74" s="53"/>
      <c r="G74" s="53"/>
    </row>
    <row r="75" spans="1:7" x14ac:dyDescent="0.35">
      <c r="A75" s="181"/>
      <c r="B75" s="175"/>
      <c r="C75" s="53"/>
      <c r="D75" s="53"/>
      <c r="E75" s="53"/>
      <c r="F75" s="53"/>
      <c r="G75" s="53"/>
    </row>
    <row r="76" spans="1:7" x14ac:dyDescent="0.35">
      <c r="A76" s="181"/>
      <c r="B76" s="175"/>
      <c r="C76" s="53"/>
      <c r="D76" s="53"/>
      <c r="E76" s="53"/>
      <c r="F76" s="53"/>
      <c r="G76" s="53"/>
    </row>
    <row r="77" spans="1:7" x14ac:dyDescent="0.35">
      <c r="A77" s="181"/>
      <c r="B77" s="175"/>
      <c r="C77" s="53"/>
      <c r="D77" s="53"/>
      <c r="E77" s="53"/>
      <c r="F77" s="53"/>
      <c r="G77" s="53"/>
    </row>
    <row r="78" spans="1:7" x14ac:dyDescent="0.35">
      <c r="A78" s="181"/>
      <c r="B78" s="175"/>
      <c r="C78" s="53"/>
      <c r="D78" s="53"/>
      <c r="E78" s="53"/>
      <c r="F78" s="53"/>
      <c r="G78" s="53"/>
    </row>
    <row r="79" spans="1:7" x14ac:dyDescent="0.35">
      <c r="A79" s="181"/>
      <c r="B79" s="175"/>
      <c r="C79" s="53"/>
      <c r="D79" s="53"/>
      <c r="E79" s="53"/>
      <c r="F79" s="53"/>
      <c r="G79" s="53"/>
    </row>
    <row r="80" spans="1:7" x14ac:dyDescent="0.35">
      <c r="A80" s="181"/>
      <c r="B80" s="175"/>
      <c r="C80" s="53"/>
      <c r="D80" s="53"/>
      <c r="E80" s="53"/>
      <c r="F80" s="53"/>
      <c r="G80" s="53"/>
    </row>
    <row r="81" spans="1:7" x14ac:dyDescent="0.35">
      <c r="A81" s="181"/>
      <c r="B81" s="175"/>
      <c r="C81" s="53"/>
      <c r="D81" s="53"/>
      <c r="E81" s="53"/>
      <c r="F81" s="53"/>
      <c r="G81" s="53"/>
    </row>
    <row r="82" spans="1:7" x14ac:dyDescent="0.35">
      <c r="A82" s="181"/>
      <c r="B82" s="175"/>
      <c r="C82" s="53"/>
      <c r="D82" s="53"/>
      <c r="E82" s="53"/>
      <c r="F82" s="53"/>
      <c r="G82" s="53"/>
    </row>
    <row r="83" spans="1:7" x14ac:dyDescent="0.35">
      <c r="A83" s="181"/>
      <c r="B83" s="175"/>
      <c r="C83" s="53"/>
      <c r="D83" s="53"/>
      <c r="E83" s="53"/>
      <c r="F83" s="53"/>
      <c r="G83" s="53"/>
    </row>
    <row r="84" spans="1:7" x14ac:dyDescent="0.35">
      <c r="A84" s="181"/>
      <c r="B84" s="175"/>
      <c r="C84" s="53"/>
      <c r="D84" s="53"/>
      <c r="E84" s="53"/>
      <c r="F84" s="53"/>
      <c r="G84" s="53"/>
    </row>
    <row r="85" spans="1:7" x14ac:dyDescent="0.35">
      <c r="A85" s="181"/>
      <c r="B85" s="175"/>
      <c r="C85" s="53"/>
      <c r="D85" s="53"/>
      <c r="E85" s="53"/>
      <c r="F85" s="53"/>
      <c r="G85" s="53"/>
    </row>
    <row r="86" spans="1:7" x14ac:dyDescent="0.35">
      <c r="A86" s="181"/>
      <c r="B86" s="175"/>
      <c r="C86" s="53"/>
      <c r="D86" s="53"/>
      <c r="E86" s="53"/>
      <c r="F86" s="53"/>
      <c r="G86" s="53"/>
    </row>
    <row r="87" spans="1:7" x14ac:dyDescent="0.35">
      <c r="A87" s="181"/>
      <c r="B87" s="175"/>
      <c r="C87" s="53"/>
      <c r="D87" s="53"/>
      <c r="E87" s="53"/>
      <c r="F87" s="53"/>
      <c r="G87" s="53"/>
    </row>
  </sheetData>
  <sortState ref="J2:S50">
    <sortCondition ref="J2:J50"/>
  </sortState>
  <mergeCells count="17">
    <mergeCell ref="A38:A40"/>
    <mergeCell ref="A41:A43"/>
    <mergeCell ref="A44:A46"/>
    <mergeCell ref="A47:A49"/>
    <mergeCell ref="A50:A52"/>
    <mergeCell ref="A35:A37"/>
    <mergeCell ref="A1:G1"/>
    <mergeCell ref="A3:A5"/>
    <mergeCell ref="A6:A8"/>
    <mergeCell ref="A9:A11"/>
    <mergeCell ref="A12:A14"/>
    <mergeCell ref="A15:A17"/>
    <mergeCell ref="A18:A20"/>
    <mergeCell ref="A21:A23"/>
    <mergeCell ref="A24:A26"/>
    <mergeCell ref="A29:A31"/>
    <mergeCell ref="A32:A34"/>
  </mergeCells>
  <pageMargins left="0.7" right="0.7" top="0.75" bottom="0.75" header="0.3" footer="0.3"/>
  <pageSetup paperSize="9" scale="95" orientation="landscape" r:id="rId1"/>
  <rowBreaks count="1" manualBreakCount="1">
    <brk id="27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A25" zoomScaleNormal="100" workbookViewId="0">
      <selection activeCell="A29" sqref="A29:B33"/>
    </sheetView>
  </sheetViews>
  <sheetFormatPr defaultRowHeight="11.5" x14ac:dyDescent="0.25"/>
  <cols>
    <col min="1" max="1" width="17.1796875" style="3" customWidth="1"/>
    <col min="2" max="2" width="18.453125" style="3" customWidth="1"/>
    <col min="3" max="3" width="15" style="3" customWidth="1"/>
    <col min="4" max="4" width="13.453125" style="3" customWidth="1"/>
    <col min="5" max="5" width="17.54296875" style="3" customWidth="1"/>
    <col min="6" max="6" width="17.453125" style="3" customWidth="1"/>
    <col min="7" max="7" width="15.7265625" style="3" customWidth="1"/>
    <col min="8" max="8" width="15.453125" style="3" customWidth="1"/>
    <col min="9" max="10" width="13.26953125" style="3" customWidth="1"/>
    <col min="11" max="11" width="18.81640625" style="3" customWidth="1"/>
    <col min="12" max="12" width="9.1796875" style="3"/>
    <col min="13" max="13" width="21.26953125" style="3" customWidth="1"/>
    <col min="14" max="256" width="9.1796875" style="3"/>
    <col min="257" max="257" width="15.81640625" style="3" customWidth="1"/>
    <col min="258" max="258" width="9.1796875" style="3"/>
    <col min="259" max="259" width="14.54296875" style="3" customWidth="1"/>
    <col min="260" max="260" width="13.453125" style="3" customWidth="1"/>
    <col min="261" max="261" width="12.7265625" style="3" customWidth="1"/>
    <col min="262" max="262" width="13.54296875" style="3" customWidth="1"/>
    <col min="263" max="263" width="13.7265625" style="3" customWidth="1"/>
    <col min="264" max="264" width="16.81640625" style="3" customWidth="1"/>
    <col min="265" max="266" width="13.26953125" style="3" customWidth="1"/>
    <col min="267" max="512" width="9.1796875" style="3"/>
    <col min="513" max="513" width="15.81640625" style="3" customWidth="1"/>
    <col min="514" max="514" width="9.1796875" style="3"/>
    <col min="515" max="515" width="14.54296875" style="3" customWidth="1"/>
    <col min="516" max="516" width="13.453125" style="3" customWidth="1"/>
    <col min="517" max="517" width="12.7265625" style="3" customWidth="1"/>
    <col min="518" max="518" width="13.54296875" style="3" customWidth="1"/>
    <col min="519" max="519" width="13.7265625" style="3" customWidth="1"/>
    <col min="520" max="520" width="16.81640625" style="3" customWidth="1"/>
    <col min="521" max="522" width="13.26953125" style="3" customWidth="1"/>
    <col min="523" max="768" width="9.1796875" style="3"/>
    <col min="769" max="769" width="15.81640625" style="3" customWidth="1"/>
    <col min="770" max="770" width="9.1796875" style="3"/>
    <col min="771" max="771" width="14.54296875" style="3" customWidth="1"/>
    <col min="772" max="772" width="13.453125" style="3" customWidth="1"/>
    <col min="773" max="773" width="12.7265625" style="3" customWidth="1"/>
    <col min="774" max="774" width="13.54296875" style="3" customWidth="1"/>
    <col min="775" max="775" width="13.7265625" style="3" customWidth="1"/>
    <col min="776" max="776" width="16.81640625" style="3" customWidth="1"/>
    <col min="777" max="778" width="13.26953125" style="3" customWidth="1"/>
    <col min="779" max="1024" width="9.1796875" style="3"/>
    <col min="1025" max="1025" width="15.81640625" style="3" customWidth="1"/>
    <col min="1026" max="1026" width="9.1796875" style="3"/>
    <col min="1027" max="1027" width="14.54296875" style="3" customWidth="1"/>
    <col min="1028" max="1028" width="13.453125" style="3" customWidth="1"/>
    <col min="1029" max="1029" width="12.7265625" style="3" customWidth="1"/>
    <col min="1030" max="1030" width="13.54296875" style="3" customWidth="1"/>
    <col min="1031" max="1031" width="13.7265625" style="3" customWidth="1"/>
    <col min="1032" max="1032" width="16.81640625" style="3" customWidth="1"/>
    <col min="1033" max="1034" width="13.26953125" style="3" customWidth="1"/>
    <col min="1035" max="1280" width="9.1796875" style="3"/>
    <col min="1281" max="1281" width="15.81640625" style="3" customWidth="1"/>
    <col min="1282" max="1282" width="9.1796875" style="3"/>
    <col min="1283" max="1283" width="14.54296875" style="3" customWidth="1"/>
    <col min="1284" max="1284" width="13.453125" style="3" customWidth="1"/>
    <col min="1285" max="1285" width="12.7265625" style="3" customWidth="1"/>
    <col min="1286" max="1286" width="13.54296875" style="3" customWidth="1"/>
    <col min="1287" max="1287" width="13.7265625" style="3" customWidth="1"/>
    <col min="1288" max="1288" width="16.81640625" style="3" customWidth="1"/>
    <col min="1289" max="1290" width="13.26953125" style="3" customWidth="1"/>
    <col min="1291" max="1536" width="9.1796875" style="3"/>
    <col min="1537" max="1537" width="15.81640625" style="3" customWidth="1"/>
    <col min="1538" max="1538" width="9.1796875" style="3"/>
    <col min="1539" max="1539" width="14.54296875" style="3" customWidth="1"/>
    <col min="1540" max="1540" width="13.453125" style="3" customWidth="1"/>
    <col min="1541" max="1541" width="12.7265625" style="3" customWidth="1"/>
    <col min="1542" max="1542" width="13.54296875" style="3" customWidth="1"/>
    <col min="1543" max="1543" width="13.7265625" style="3" customWidth="1"/>
    <col min="1544" max="1544" width="16.81640625" style="3" customWidth="1"/>
    <col min="1545" max="1546" width="13.26953125" style="3" customWidth="1"/>
    <col min="1547" max="1792" width="9.1796875" style="3"/>
    <col min="1793" max="1793" width="15.81640625" style="3" customWidth="1"/>
    <col min="1794" max="1794" width="9.1796875" style="3"/>
    <col min="1795" max="1795" width="14.54296875" style="3" customWidth="1"/>
    <col min="1796" max="1796" width="13.453125" style="3" customWidth="1"/>
    <col min="1797" max="1797" width="12.7265625" style="3" customWidth="1"/>
    <col min="1798" max="1798" width="13.54296875" style="3" customWidth="1"/>
    <col min="1799" max="1799" width="13.7265625" style="3" customWidth="1"/>
    <col min="1800" max="1800" width="16.81640625" style="3" customWidth="1"/>
    <col min="1801" max="1802" width="13.26953125" style="3" customWidth="1"/>
    <col min="1803" max="2048" width="9.1796875" style="3"/>
    <col min="2049" max="2049" width="15.81640625" style="3" customWidth="1"/>
    <col min="2050" max="2050" width="9.1796875" style="3"/>
    <col min="2051" max="2051" width="14.54296875" style="3" customWidth="1"/>
    <col min="2052" max="2052" width="13.453125" style="3" customWidth="1"/>
    <col min="2053" max="2053" width="12.7265625" style="3" customWidth="1"/>
    <col min="2054" max="2054" width="13.54296875" style="3" customWidth="1"/>
    <col min="2055" max="2055" width="13.7265625" style="3" customWidth="1"/>
    <col min="2056" max="2056" width="16.81640625" style="3" customWidth="1"/>
    <col min="2057" max="2058" width="13.26953125" style="3" customWidth="1"/>
    <col min="2059" max="2304" width="9.1796875" style="3"/>
    <col min="2305" max="2305" width="15.81640625" style="3" customWidth="1"/>
    <col min="2306" max="2306" width="9.1796875" style="3"/>
    <col min="2307" max="2307" width="14.54296875" style="3" customWidth="1"/>
    <col min="2308" max="2308" width="13.453125" style="3" customWidth="1"/>
    <col min="2309" max="2309" width="12.7265625" style="3" customWidth="1"/>
    <col min="2310" max="2310" width="13.54296875" style="3" customWidth="1"/>
    <col min="2311" max="2311" width="13.7265625" style="3" customWidth="1"/>
    <col min="2312" max="2312" width="16.81640625" style="3" customWidth="1"/>
    <col min="2313" max="2314" width="13.26953125" style="3" customWidth="1"/>
    <col min="2315" max="2560" width="9.1796875" style="3"/>
    <col min="2561" max="2561" width="15.81640625" style="3" customWidth="1"/>
    <col min="2562" max="2562" width="9.1796875" style="3"/>
    <col min="2563" max="2563" width="14.54296875" style="3" customWidth="1"/>
    <col min="2564" max="2564" width="13.453125" style="3" customWidth="1"/>
    <col min="2565" max="2565" width="12.7265625" style="3" customWidth="1"/>
    <col min="2566" max="2566" width="13.54296875" style="3" customWidth="1"/>
    <col min="2567" max="2567" width="13.7265625" style="3" customWidth="1"/>
    <col min="2568" max="2568" width="16.81640625" style="3" customWidth="1"/>
    <col min="2569" max="2570" width="13.26953125" style="3" customWidth="1"/>
    <col min="2571" max="2816" width="9.1796875" style="3"/>
    <col min="2817" max="2817" width="15.81640625" style="3" customWidth="1"/>
    <col min="2818" max="2818" width="9.1796875" style="3"/>
    <col min="2819" max="2819" width="14.54296875" style="3" customWidth="1"/>
    <col min="2820" max="2820" width="13.453125" style="3" customWidth="1"/>
    <col min="2821" max="2821" width="12.7265625" style="3" customWidth="1"/>
    <col min="2822" max="2822" width="13.54296875" style="3" customWidth="1"/>
    <col min="2823" max="2823" width="13.7265625" style="3" customWidth="1"/>
    <col min="2824" max="2824" width="16.81640625" style="3" customWidth="1"/>
    <col min="2825" max="2826" width="13.26953125" style="3" customWidth="1"/>
    <col min="2827" max="3072" width="9.1796875" style="3"/>
    <col min="3073" max="3073" width="15.81640625" style="3" customWidth="1"/>
    <col min="3074" max="3074" width="9.1796875" style="3"/>
    <col min="3075" max="3075" width="14.54296875" style="3" customWidth="1"/>
    <col min="3076" max="3076" width="13.453125" style="3" customWidth="1"/>
    <col min="3077" max="3077" width="12.7265625" style="3" customWidth="1"/>
    <col min="3078" max="3078" width="13.54296875" style="3" customWidth="1"/>
    <col min="3079" max="3079" width="13.7265625" style="3" customWidth="1"/>
    <col min="3080" max="3080" width="16.81640625" style="3" customWidth="1"/>
    <col min="3081" max="3082" width="13.26953125" style="3" customWidth="1"/>
    <col min="3083" max="3328" width="9.1796875" style="3"/>
    <col min="3329" max="3329" width="15.81640625" style="3" customWidth="1"/>
    <col min="3330" max="3330" width="9.1796875" style="3"/>
    <col min="3331" max="3331" width="14.54296875" style="3" customWidth="1"/>
    <col min="3332" max="3332" width="13.453125" style="3" customWidth="1"/>
    <col min="3333" max="3333" width="12.7265625" style="3" customWidth="1"/>
    <col min="3334" max="3334" width="13.54296875" style="3" customWidth="1"/>
    <col min="3335" max="3335" width="13.7265625" style="3" customWidth="1"/>
    <col min="3336" max="3336" width="16.81640625" style="3" customWidth="1"/>
    <col min="3337" max="3338" width="13.26953125" style="3" customWidth="1"/>
    <col min="3339" max="3584" width="9.1796875" style="3"/>
    <col min="3585" max="3585" width="15.81640625" style="3" customWidth="1"/>
    <col min="3586" max="3586" width="9.1796875" style="3"/>
    <col min="3587" max="3587" width="14.54296875" style="3" customWidth="1"/>
    <col min="3588" max="3588" width="13.453125" style="3" customWidth="1"/>
    <col min="3589" max="3589" width="12.7265625" style="3" customWidth="1"/>
    <col min="3590" max="3590" width="13.54296875" style="3" customWidth="1"/>
    <col min="3591" max="3591" width="13.7265625" style="3" customWidth="1"/>
    <col min="3592" max="3592" width="16.81640625" style="3" customWidth="1"/>
    <col min="3593" max="3594" width="13.26953125" style="3" customWidth="1"/>
    <col min="3595" max="3840" width="9.1796875" style="3"/>
    <col min="3841" max="3841" width="15.81640625" style="3" customWidth="1"/>
    <col min="3842" max="3842" width="9.1796875" style="3"/>
    <col min="3843" max="3843" width="14.54296875" style="3" customWidth="1"/>
    <col min="3844" max="3844" width="13.453125" style="3" customWidth="1"/>
    <col min="3845" max="3845" width="12.7265625" style="3" customWidth="1"/>
    <col min="3846" max="3846" width="13.54296875" style="3" customWidth="1"/>
    <col min="3847" max="3847" width="13.7265625" style="3" customWidth="1"/>
    <col min="3848" max="3848" width="16.81640625" style="3" customWidth="1"/>
    <col min="3849" max="3850" width="13.26953125" style="3" customWidth="1"/>
    <col min="3851" max="4096" width="9.1796875" style="3"/>
    <col min="4097" max="4097" width="15.81640625" style="3" customWidth="1"/>
    <col min="4098" max="4098" width="9.1796875" style="3"/>
    <col min="4099" max="4099" width="14.54296875" style="3" customWidth="1"/>
    <col min="4100" max="4100" width="13.453125" style="3" customWidth="1"/>
    <col min="4101" max="4101" width="12.7265625" style="3" customWidth="1"/>
    <col min="4102" max="4102" width="13.54296875" style="3" customWidth="1"/>
    <col min="4103" max="4103" width="13.7265625" style="3" customWidth="1"/>
    <col min="4104" max="4104" width="16.81640625" style="3" customWidth="1"/>
    <col min="4105" max="4106" width="13.26953125" style="3" customWidth="1"/>
    <col min="4107" max="4352" width="9.1796875" style="3"/>
    <col min="4353" max="4353" width="15.81640625" style="3" customWidth="1"/>
    <col min="4354" max="4354" width="9.1796875" style="3"/>
    <col min="4355" max="4355" width="14.54296875" style="3" customWidth="1"/>
    <col min="4356" max="4356" width="13.453125" style="3" customWidth="1"/>
    <col min="4357" max="4357" width="12.7265625" style="3" customWidth="1"/>
    <col min="4358" max="4358" width="13.54296875" style="3" customWidth="1"/>
    <col min="4359" max="4359" width="13.7265625" style="3" customWidth="1"/>
    <col min="4360" max="4360" width="16.81640625" style="3" customWidth="1"/>
    <col min="4361" max="4362" width="13.26953125" style="3" customWidth="1"/>
    <col min="4363" max="4608" width="9.1796875" style="3"/>
    <col min="4609" max="4609" width="15.81640625" style="3" customWidth="1"/>
    <col min="4610" max="4610" width="9.1796875" style="3"/>
    <col min="4611" max="4611" width="14.54296875" style="3" customWidth="1"/>
    <col min="4612" max="4612" width="13.453125" style="3" customWidth="1"/>
    <col min="4613" max="4613" width="12.7265625" style="3" customWidth="1"/>
    <col min="4614" max="4614" width="13.54296875" style="3" customWidth="1"/>
    <col min="4615" max="4615" width="13.7265625" style="3" customWidth="1"/>
    <col min="4616" max="4616" width="16.81640625" style="3" customWidth="1"/>
    <col min="4617" max="4618" width="13.26953125" style="3" customWidth="1"/>
    <col min="4619" max="4864" width="9.1796875" style="3"/>
    <col min="4865" max="4865" width="15.81640625" style="3" customWidth="1"/>
    <col min="4866" max="4866" width="9.1796875" style="3"/>
    <col min="4867" max="4867" width="14.54296875" style="3" customWidth="1"/>
    <col min="4868" max="4868" width="13.453125" style="3" customWidth="1"/>
    <col min="4869" max="4869" width="12.7265625" style="3" customWidth="1"/>
    <col min="4870" max="4870" width="13.54296875" style="3" customWidth="1"/>
    <col min="4871" max="4871" width="13.7265625" style="3" customWidth="1"/>
    <col min="4872" max="4872" width="16.81640625" style="3" customWidth="1"/>
    <col min="4873" max="4874" width="13.26953125" style="3" customWidth="1"/>
    <col min="4875" max="5120" width="9.1796875" style="3"/>
    <col min="5121" max="5121" width="15.81640625" style="3" customWidth="1"/>
    <col min="5122" max="5122" width="9.1796875" style="3"/>
    <col min="5123" max="5123" width="14.54296875" style="3" customWidth="1"/>
    <col min="5124" max="5124" width="13.453125" style="3" customWidth="1"/>
    <col min="5125" max="5125" width="12.7265625" style="3" customWidth="1"/>
    <col min="5126" max="5126" width="13.54296875" style="3" customWidth="1"/>
    <col min="5127" max="5127" width="13.7265625" style="3" customWidth="1"/>
    <col min="5128" max="5128" width="16.81640625" style="3" customWidth="1"/>
    <col min="5129" max="5130" width="13.26953125" style="3" customWidth="1"/>
    <col min="5131" max="5376" width="9.1796875" style="3"/>
    <col min="5377" max="5377" width="15.81640625" style="3" customWidth="1"/>
    <col min="5378" max="5378" width="9.1796875" style="3"/>
    <col min="5379" max="5379" width="14.54296875" style="3" customWidth="1"/>
    <col min="5380" max="5380" width="13.453125" style="3" customWidth="1"/>
    <col min="5381" max="5381" width="12.7265625" style="3" customWidth="1"/>
    <col min="5382" max="5382" width="13.54296875" style="3" customWidth="1"/>
    <col min="5383" max="5383" width="13.7265625" style="3" customWidth="1"/>
    <col min="5384" max="5384" width="16.81640625" style="3" customWidth="1"/>
    <col min="5385" max="5386" width="13.26953125" style="3" customWidth="1"/>
    <col min="5387" max="5632" width="9.1796875" style="3"/>
    <col min="5633" max="5633" width="15.81640625" style="3" customWidth="1"/>
    <col min="5634" max="5634" width="9.1796875" style="3"/>
    <col min="5635" max="5635" width="14.54296875" style="3" customWidth="1"/>
    <col min="5636" max="5636" width="13.453125" style="3" customWidth="1"/>
    <col min="5637" max="5637" width="12.7265625" style="3" customWidth="1"/>
    <col min="5638" max="5638" width="13.54296875" style="3" customWidth="1"/>
    <col min="5639" max="5639" width="13.7265625" style="3" customWidth="1"/>
    <col min="5640" max="5640" width="16.81640625" style="3" customWidth="1"/>
    <col min="5641" max="5642" width="13.26953125" style="3" customWidth="1"/>
    <col min="5643" max="5888" width="9.1796875" style="3"/>
    <col min="5889" max="5889" width="15.81640625" style="3" customWidth="1"/>
    <col min="5890" max="5890" width="9.1796875" style="3"/>
    <col min="5891" max="5891" width="14.54296875" style="3" customWidth="1"/>
    <col min="5892" max="5892" width="13.453125" style="3" customWidth="1"/>
    <col min="5893" max="5893" width="12.7265625" style="3" customWidth="1"/>
    <col min="5894" max="5894" width="13.54296875" style="3" customWidth="1"/>
    <col min="5895" max="5895" width="13.7265625" style="3" customWidth="1"/>
    <col min="5896" max="5896" width="16.81640625" style="3" customWidth="1"/>
    <col min="5897" max="5898" width="13.26953125" style="3" customWidth="1"/>
    <col min="5899" max="6144" width="9.1796875" style="3"/>
    <col min="6145" max="6145" width="15.81640625" style="3" customWidth="1"/>
    <col min="6146" max="6146" width="9.1796875" style="3"/>
    <col min="6147" max="6147" width="14.54296875" style="3" customWidth="1"/>
    <col min="6148" max="6148" width="13.453125" style="3" customWidth="1"/>
    <col min="6149" max="6149" width="12.7265625" style="3" customWidth="1"/>
    <col min="6150" max="6150" width="13.54296875" style="3" customWidth="1"/>
    <col min="6151" max="6151" width="13.7265625" style="3" customWidth="1"/>
    <col min="6152" max="6152" width="16.81640625" style="3" customWidth="1"/>
    <col min="6153" max="6154" width="13.26953125" style="3" customWidth="1"/>
    <col min="6155" max="6400" width="9.1796875" style="3"/>
    <col min="6401" max="6401" width="15.81640625" style="3" customWidth="1"/>
    <col min="6402" max="6402" width="9.1796875" style="3"/>
    <col min="6403" max="6403" width="14.54296875" style="3" customWidth="1"/>
    <col min="6404" max="6404" width="13.453125" style="3" customWidth="1"/>
    <col min="6405" max="6405" width="12.7265625" style="3" customWidth="1"/>
    <col min="6406" max="6406" width="13.54296875" style="3" customWidth="1"/>
    <col min="6407" max="6407" width="13.7265625" style="3" customWidth="1"/>
    <col min="6408" max="6408" width="16.81640625" style="3" customWidth="1"/>
    <col min="6409" max="6410" width="13.26953125" style="3" customWidth="1"/>
    <col min="6411" max="6656" width="9.1796875" style="3"/>
    <col min="6657" max="6657" width="15.81640625" style="3" customWidth="1"/>
    <col min="6658" max="6658" width="9.1796875" style="3"/>
    <col min="6659" max="6659" width="14.54296875" style="3" customWidth="1"/>
    <col min="6660" max="6660" width="13.453125" style="3" customWidth="1"/>
    <col min="6661" max="6661" width="12.7265625" style="3" customWidth="1"/>
    <col min="6662" max="6662" width="13.54296875" style="3" customWidth="1"/>
    <col min="6663" max="6663" width="13.7265625" style="3" customWidth="1"/>
    <col min="6664" max="6664" width="16.81640625" style="3" customWidth="1"/>
    <col min="6665" max="6666" width="13.26953125" style="3" customWidth="1"/>
    <col min="6667" max="6912" width="9.1796875" style="3"/>
    <col min="6913" max="6913" width="15.81640625" style="3" customWidth="1"/>
    <col min="6914" max="6914" width="9.1796875" style="3"/>
    <col min="6915" max="6915" width="14.54296875" style="3" customWidth="1"/>
    <col min="6916" max="6916" width="13.453125" style="3" customWidth="1"/>
    <col min="6917" max="6917" width="12.7265625" style="3" customWidth="1"/>
    <col min="6918" max="6918" width="13.54296875" style="3" customWidth="1"/>
    <col min="6919" max="6919" width="13.7265625" style="3" customWidth="1"/>
    <col min="6920" max="6920" width="16.81640625" style="3" customWidth="1"/>
    <col min="6921" max="6922" width="13.26953125" style="3" customWidth="1"/>
    <col min="6923" max="7168" width="9.1796875" style="3"/>
    <col min="7169" max="7169" width="15.81640625" style="3" customWidth="1"/>
    <col min="7170" max="7170" width="9.1796875" style="3"/>
    <col min="7171" max="7171" width="14.54296875" style="3" customWidth="1"/>
    <col min="7172" max="7172" width="13.453125" style="3" customWidth="1"/>
    <col min="7173" max="7173" width="12.7265625" style="3" customWidth="1"/>
    <col min="7174" max="7174" width="13.54296875" style="3" customWidth="1"/>
    <col min="7175" max="7175" width="13.7265625" style="3" customWidth="1"/>
    <col min="7176" max="7176" width="16.81640625" style="3" customWidth="1"/>
    <col min="7177" max="7178" width="13.26953125" style="3" customWidth="1"/>
    <col min="7179" max="7424" width="9.1796875" style="3"/>
    <col min="7425" max="7425" width="15.81640625" style="3" customWidth="1"/>
    <col min="7426" max="7426" width="9.1796875" style="3"/>
    <col min="7427" max="7427" width="14.54296875" style="3" customWidth="1"/>
    <col min="7428" max="7428" width="13.453125" style="3" customWidth="1"/>
    <col min="7429" max="7429" width="12.7265625" style="3" customWidth="1"/>
    <col min="7430" max="7430" width="13.54296875" style="3" customWidth="1"/>
    <col min="7431" max="7431" width="13.7265625" style="3" customWidth="1"/>
    <col min="7432" max="7432" width="16.81640625" style="3" customWidth="1"/>
    <col min="7433" max="7434" width="13.26953125" style="3" customWidth="1"/>
    <col min="7435" max="7680" width="9.1796875" style="3"/>
    <col min="7681" max="7681" width="15.81640625" style="3" customWidth="1"/>
    <col min="7682" max="7682" width="9.1796875" style="3"/>
    <col min="7683" max="7683" width="14.54296875" style="3" customWidth="1"/>
    <col min="7684" max="7684" width="13.453125" style="3" customWidth="1"/>
    <col min="7685" max="7685" width="12.7265625" style="3" customWidth="1"/>
    <col min="7686" max="7686" width="13.54296875" style="3" customWidth="1"/>
    <col min="7687" max="7687" width="13.7265625" style="3" customWidth="1"/>
    <col min="7688" max="7688" width="16.81640625" style="3" customWidth="1"/>
    <col min="7689" max="7690" width="13.26953125" style="3" customWidth="1"/>
    <col min="7691" max="7936" width="9.1796875" style="3"/>
    <col min="7937" max="7937" width="15.81640625" style="3" customWidth="1"/>
    <col min="7938" max="7938" width="9.1796875" style="3"/>
    <col min="7939" max="7939" width="14.54296875" style="3" customWidth="1"/>
    <col min="7940" max="7940" width="13.453125" style="3" customWidth="1"/>
    <col min="7941" max="7941" width="12.7265625" style="3" customWidth="1"/>
    <col min="7942" max="7942" width="13.54296875" style="3" customWidth="1"/>
    <col min="7943" max="7943" width="13.7265625" style="3" customWidth="1"/>
    <col min="7944" max="7944" width="16.81640625" style="3" customWidth="1"/>
    <col min="7945" max="7946" width="13.26953125" style="3" customWidth="1"/>
    <col min="7947" max="8192" width="9.1796875" style="3"/>
    <col min="8193" max="8193" width="15.81640625" style="3" customWidth="1"/>
    <col min="8194" max="8194" width="9.1796875" style="3"/>
    <col min="8195" max="8195" width="14.54296875" style="3" customWidth="1"/>
    <col min="8196" max="8196" width="13.453125" style="3" customWidth="1"/>
    <col min="8197" max="8197" width="12.7265625" style="3" customWidth="1"/>
    <col min="8198" max="8198" width="13.54296875" style="3" customWidth="1"/>
    <col min="8199" max="8199" width="13.7265625" style="3" customWidth="1"/>
    <col min="8200" max="8200" width="16.81640625" style="3" customWidth="1"/>
    <col min="8201" max="8202" width="13.26953125" style="3" customWidth="1"/>
    <col min="8203" max="8448" width="9.1796875" style="3"/>
    <col min="8449" max="8449" width="15.81640625" style="3" customWidth="1"/>
    <col min="8450" max="8450" width="9.1796875" style="3"/>
    <col min="8451" max="8451" width="14.54296875" style="3" customWidth="1"/>
    <col min="8452" max="8452" width="13.453125" style="3" customWidth="1"/>
    <col min="8453" max="8453" width="12.7265625" style="3" customWidth="1"/>
    <col min="8454" max="8454" width="13.54296875" style="3" customWidth="1"/>
    <col min="8455" max="8455" width="13.7265625" style="3" customWidth="1"/>
    <col min="8456" max="8456" width="16.81640625" style="3" customWidth="1"/>
    <col min="8457" max="8458" width="13.26953125" style="3" customWidth="1"/>
    <col min="8459" max="8704" width="9.1796875" style="3"/>
    <col min="8705" max="8705" width="15.81640625" style="3" customWidth="1"/>
    <col min="8706" max="8706" width="9.1796875" style="3"/>
    <col min="8707" max="8707" width="14.54296875" style="3" customWidth="1"/>
    <col min="8708" max="8708" width="13.453125" style="3" customWidth="1"/>
    <col min="8709" max="8709" width="12.7265625" style="3" customWidth="1"/>
    <col min="8710" max="8710" width="13.54296875" style="3" customWidth="1"/>
    <col min="8711" max="8711" width="13.7265625" style="3" customWidth="1"/>
    <col min="8712" max="8712" width="16.81640625" style="3" customWidth="1"/>
    <col min="8713" max="8714" width="13.26953125" style="3" customWidth="1"/>
    <col min="8715" max="8960" width="9.1796875" style="3"/>
    <col min="8961" max="8961" width="15.81640625" style="3" customWidth="1"/>
    <col min="8962" max="8962" width="9.1796875" style="3"/>
    <col min="8963" max="8963" width="14.54296875" style="3" customWidth="1"/>
    <col min="8964" max="8964" width="13.453125" style="3" customWidth="1"/>
    <col min="8965" max="8965" width="12.7265625" style="3" customWidth="1"/>
    <col min="8966" max="8966" width="13.54296875" style="3" customWidth="1"/>
    <col min="8967" max="8967" width="13.7265625" style="3" customWidth="1"/>
    <col min="8968" max="8968" width="16.81640625" style="3" customWidth="1"/>
    <col min="8969" max="8970" width="13.26953125" style="3" customWidth="1"/>
    <col min="8971" max="9216" width="9.1796875" style="3"/>
    <col min="9217" max="9217" width="15.81640625" style="3" customWidth="1"/>
    <col min="9218" max="9218" width="9.1796875" style="3"/>
    <col min="9219" max="9219" width="14.54296875" style="3" customWidth="1"/>
    <col min="9220" max="9220" width="13.453125" style="3" customWidth="1"/>
    <col min="9221" max="9221" width="12.7265625" style="3" customWidth="1"/>
    <col min="9222" max="9222" width="13.54296875" style="3" customWidth="1"/>
    <col min="9223" max="9223" width="13.7265625" style="3" customWidth="1"/>
    <col min="9224" max="9224" width="16.81640625" style="3" customWidth="1"/>
    <col min="9225" max="9226" width="13.26953125" style="3" customWidth="1"/>
    <col min="9227" max="9472" width="9.1796875" style="3"/>
    <col min="9473" max="9473" width="15.81640625" style="3" customWidth="1"/>
    <col min="9474" max="9474" width="9.1796875" style="3"/>
    <col min="9475" max="9475" width="14.54296875" style="3" customWidth="1"/>
    <col min="9476" max="9476" width="13.453125" style="3" customWidth="1"/>
    <col min="9477" max="9477" width="12.7265625" style="3" customWidth="1"/>
    <col min="9478" max="9478" width="13.54296875" style="3" customWidth="1"/>
    <col min="9479" max="9479" width="13.7265625" style="3" customWidth="1"/>
    <col min="9480" max="9480" width="16.81640625" style="3" customWidth="1"/>
    <col min="9481" max="9482" width="13.26953125" style="3" customWidth="1"/>
    <col min="9483" max="9728" width="9.1796875" style="3"/>
    <col min="9729" max="9729" width="15.81640625" style="3" customWidth="1"/>
    <col min="9730" max="9730" width="9.1796875" style="3"/>
    <col min="9731" max="9731" width="14.54296875" style="3" customWidth="1"/>
    <col min="9732" max="9732" width="13.453125" style="3" customWidth="1"/>
    <col min="9733" max="9733" width="12.7265625" style="3" customWidth="1"/>
    <col min="9734" max="9734" width="13.54296875" style="3" customWidth="1"/>
    <col min="9735" max="9735" width="13.7265625" style="3" customWidth="1"/>
    <col min="9736" max="9736" width="16.81640625" style="3" customWidth="1"/>
    <col min="9737" max="9738" width="13.26953125" style="3" customWidth="1"/>
    <col min="9739" max="9984" width="9.1796875" style="3"/>
    <col min="9985" max="9985" width="15.81640625" style="3" customWidth="1"/>
    <col min="9986" max="9986" width="9.1796875" style="3"/>
    <col min="9987" max="9987" width="14.54296875" style="3" customWidth="1"/>
    <col min="9988" max="9988" width="13.453125" style="3" customWidth="1"/>
    <col min="9989" max="9989" width="12.7265625" style="3" customWidth="1"/>
    <col min="9990" max="9990" width="13.54296875" style="3" customWidth="1"/>
    <col min="9991" max="9991" width="13.7265625" style="3" customWidth="1"/>
    <col min="9992" max="9992" width="16.81640625" style="3" customWidth="1"/>
    <col min="9993" max="9994" width="13.26953125" style="3" customWidth="1"/>
    <col min="9995" max="10240" width="9.1796875" style="3"/>
    <col min="10241" max="10241" width="15.81640625" style="3" customWidth="1"/>
    <col min="10242" max="10242" width="9.1796875" style="3"/>
    <col min="10243" max="10243" width="14.54296875" style="3" customWidth="1"/>
    <col min="10244" max="10244" width="13.453125" style="3" customWidth="1"/>
    <col min="10245" max="10245" width="12.7265625" style="3" customWidth="1"/>
    <col min="10246" max="10246" width="13.54296875" style="3" customWidth="1"/>
    <col min="10247" max="10247" width="13.7265625" style="3" customWidth="1"/>
    <col min="10248" max="10248" width="16.81640625" style="3" customWidth="1"/>
    <col min="10249" max="10250" width="13.26953125" style="3" customWidth="1"/>
    <col min="10251" max="10496" width="9.1796875" style="3"/>
    <col min="10497" max="10497" width="15.81640625" style="3" customWidth="1"/>
    <col min="10498" max="10498" width="9.1796875" style="3"/>
    <col min="10499" max="10499" width="14.54296875" style="3" customWidth="1"/>
    <col min="10500" max="10500" width="13.453125" style="3" customWidth="1"/>
    <col min="10501" max="10501" width="12.7265625" style="3" customWidth="1"/>
    <col min="10502" max="10502" width="13.54296875" style="3" customWidth="1"/>
    <col min="10503" max="10503" width="13.7265625" style="3" customWidth="1"/>
    <col min="10504" max="10504" width="16.81640625" style="3" customWidth="1"/>
    <col min="10505" max="10506" width="13.26953125" style="3" customWidth="1"/>
    <col min="10507" max="10752" width="9.1796875" style="3"/>
    <col min="10753" max="10753" width="15.81640625" style="3" customWidth="1"/>
    <col min="10754" max="10754" width="9.1796875" style="3"/>
    <col min="10755" max="10755" width="14.54296875" style="3" customWidth="1"/>
    <col min="10756" max="10756" width="13.453125" style="3" customWidth="1"/>
    <col min="10757" max="10757" width="12.7265625" style="3" customWidth="1"/>
    <col min="10758" max="10758" width="13.54296875" style="3" customWidth="1"/>
    <col min="10759" max="10759" width="13.7265625" style="3" customWidth="1"/>
    <col min="10760" max="10760" width="16.81640625" style="3" customWidth="1"/>
    <col min="10761" max="10762" width="13.26953125" style="3" customWidth="1"/>
    <col min="10763" max="11008" width="9.1796875" style="3"/>
    <col min="11009" max="11009" width="15.81640625" style="3" customWidth="1"/>
    <col min="11010" max="11010" width="9.1796875" style="3"/>
    <col min="11011" max="11011" width="14.54296875" style="3" customWidth="1"/>
    <col min="11012" max="11012" width="13.453125" style="3" customWidth="1"/>
    <col min="11013" max="11013" width="12.7265625" style="3" customWidth="1"/>
    <col min="11014" max="11014" width="13.54296875" style="3" customWidth="1"/>
    <col min="11015" max="11015" width="13.7265625" style="3" customWidth="1"/>
    <col min="11016" max="11016" width="16.81640625" style="3" customWidth="1"/>
    <col min="11017" max="11018" width="13.26953125" style="3" customWidth="1"/>
    <col min="11019" max="11264" width="9.1796875" style="3"/>
    <col min="11265" max="11265" width="15.81640625" style="3" customWidth="1"/>
    <col min="11266" max="11266" width="9.1796875" style="3"/>
    <col min="11267" max="11267" width="14.54296875" style="3" customWidth="1"/>
    <col min="11268" max="11268" width="13.453125" style="3" customWidth="1"/>
    <col min="11269" max="11269" width="12.7265625" style="3" customWidth="1"/>
    <col min="11270" max="11270" width="13.54296875" style="3" customWidth="1"/>
    <col min="11271" max="11271" width="13.7265625" style="3" customWidth="1"/>
    <col min="11272" max="11272" width="16.81640625" style="3" customWidth="1"/>
    <col min="11273" max="11274" width="13.26953125" style="3" customWidth="1"/>
    <col min="11275" max="11520" width="9.1796875" style="3"/>
    <col min="11521" max="11521" width="15.81640625" style="3" customWidth="1"/>
    <col min="11522" max="11522" width="9.1796875" style="3"/>
    <col min="11523" max="11523" width="14.54296875" style="3" customWidth="1"/>
    <col min="11524" max="11524" width="13.453125" style="3" customWidth="1"/>
    <col min="11525" max="11525" width="12.7265625" style="3" customWidth="1"/>
    <col min="11526" max="11526" width="13.54296875" style="3" customWidth="1"/>
    <col min="11527" max="11527" width="13.7265625" style="3" customWidth="1"/>
    <col min="11528" max="11528" width="16.81640625" style="3" customWidth="1"/>
    <col min="11529" max="11530" width="13.26953125" style="3" customWidth="1"/>
    <col min="11531" max="11776" width="9.1796875" style="3"/>
    <col min="11777" max="11777" width="15.81640625" style="3" customWidth="1"/>
    <col min="11778" max="11778" width="9.1796875" style="3"/>
    <col min="11779" max="11779" width="14.54296875" style="3" customWidth="1"/>
    <col min="11780" max="11780" width="13.453125" style="3" customWidth="1"/>
    <col min="11781" max="11781" width="12.7265625" style="3" customWidth="1"/>
    <col min="11782" max="11782" width="13.54296875" style="3" customWidth="1"/>
    <col min="11783" max="11783" width="13.7265625" style="3" customWidth="1"/>
    <col min="11784" max="11784" width="16.81640625" style="3" customWidth="1"/>
    <col min="11785" max="11786" width="13.26953125" style="3" customWidth="1"/>
    <col min="11787" max="12032" width="9.1796875" style="3"/>
    <col min="12033" max="12033" width="15.81640625" style="3" customWidth="1"/>
    <col min="12034" max="12034" width="9.1796875" style="3"/>
    <col min="12035" max="12035" width="14.54296875" style="3" customWidth="1"/>
    <col min="12036" max="12036" width="13.453125" style="3" customWidth="1"/>
    <col min="12037" max="12037" width="12.7265625" style="3" customWidth="1"/>
    <col min="12038" max="12038" width="13.54296875" style="3" customWidth="1"/>
    <col min="12039" max="12039" width="13.7265625" style="3" customWidth="1"/>
    <col min="12040" max="12040" width="16.81640625" style="3" customWidth="1"/>
    <col min="12041" max="12042" width="13.26953125" style="3" customWidth="1"/>
    <col min="12043" max="12288" width="9.1796875" style="3"/>
    <col min="12289" max="12289" width="15.81640625" style="3" customWidth="1"/>
    <col min="12290" max="12290" width="9.1796875" style="3"/>
    <col min="12291" max="12291" width="14.54296875" style="3" customWidth="1"/>
    <col min="12292" max="12292" width="13.453125" style="3" customWidth="1"/>
    <col min="12293" max="12293" width="12.7265625" style="3" customWidth="1"/>
    <col min="12294" max="12294" width="13.54296875" style="3" customWidth="1"/>
    <col min="12295" max="12295" width="13.7265625" style="3" customWidth="1"/>
    <col min="12296" max="12296" width="16.81640625" style="3" customWidth="1"/>
    <col min="12297" max="12298" width="13.26953125" style="3" customWidth="1"/>
    <col min="12299" max="12544" width="9.1796875" style="3"/>
    <col min="12545" max="12545" width="15.81640625" style="3" customWidth="1"/>
    <col min="12546" max="12546" width="9.1796875" style="3"/>
    <col min="12547" max="12547" width="14.54296875" style="3" customWidth="1"/>
    <col min="12548" max="12548" width="13.453125" style="3" customWidth="1"/>
    <col min="12549" max="12549" width="12.7265625" style="3" customWidth="1"/>
    <col min="12550" max="12550" width="13.54296875" style="3" customWidth="1"/>
    <col min="12551" max="12551" width="13.7265625" style="3" customWidth="1"/>
    <col min="12552" max="12552" width="16.81640625" style="3" customWidth="1"/>
    <col min="12553" max="12554" width="13.26953125" style="3" customWidth="1"/>
    <col min="12555" max="12800" width="9.1796875" style="3"/>
    <col min="12801" max="12801" width="15.81640625" style="3" customWidth="1"/>
    <col min="12802" max="12802" width="9.1796875" style="3"/>
    <col min="12803" max="12803" width="14.54296875" style="3" customWidth="1"/>
    <col min="12804" max="12804" width="13.453125" style="3" customWidth="1"/>
    <col min="12805" max="12805" width="12.7265625" style="3" customWidth="1"/>
    <col min="12806" max="12806" width="13.54296875" style="3" customWidth="1"/>
    <col min="12807" max="12807" width="13.7265625" style="3" customWidth="1"/>
    <col min="12808" max="12808" width="16.81640625" style="3" customWidth="1"/>
    <col min="12809" max="12810" width="13.26953125" style="3" customWidth="1"/>
    <col min="12811" max="13056" width="9.1796875" style="3"/>
    <col min="13057" max="13057" width="15.81640625" style="3" customWidth="1"/>
    <col min="13058" max="13058" width="9.1796875" style="3"/>
    <col min="13059" max="13059" width="14.54296875" style="3" customWidth="1"/>
    <col min="13060" max="13060" width="13.453125" style="3" customWidth="1"/>
    <col min="13061" max="13061" width="12.7265625" style="3" customWidth="1"/>
    <col min="13062" max="13062" width="13.54296875" style="3" customWidth="1"/>
    <col min="13063" max="13063" width="13.7265625" style="3" customWidth="1"/>
    <col min="13064" max="13064" width="16.81640625" style="3" customWidth="1"/>
    <col min="13065" max="13066" width="13.26953125" style="3" customWidth="1"/>
    <col min="13067" max="13312" width="9.1796875" style="3"/>
    <col min="13313" max="13313" width="15.81640625" style="3" customWidth="1"/>
    <col min="13314" max="13314" width="9.1796875" style="3"/>
    <col min="13315" max="13315" width="14.54296875" style="3" customWidth="1"/>
    <col min="13316" max="13316" width="13.453125" style="3" customWidth="1"/>
    <col min="13317" max="13317" width="12.7265625" style="3" customWidth="1"/>
    <col min="13318" max="13318" width="13.54296875" style="3" customWidth="1"/>
    <col min="13319" max="13319" width="13.7265625" style="3" customWidth="1"/>
    <col min="13320" max="13320" width="16.81640625" style="3" customWidth="1"/>
    <col min="13321" max="13322" width="13.26953125" style="3" customWidth="1"/>
    <col min="13323" max="13568" width="9.1796875" style="3"/>
    <col min="13569" max="13569" width="15.81640625" style="3" customWidth="1"/>
    <col min="13570" max="13570" width="9.1796875" style="3"/>
    <col min="13571" max="13571" width="14.54296875" style="3" customWidth="1"/>
    <col min="13572" max="13572" width="13.453125" style="3" customWidth="1"/>
    <col min="13573" max="13573" width="12.7265625" style="3" customWidth="1"/>
    <col min="13574" max="13574" width="13.54296875" style="3" customWidth="1"/>
    <col min="13575" max="13575" width="13.7265625" style="3" customWidth="1"/>
    <col min="13576" max="13576" width="16.81640625" style="3" customWidth="1"/>
    <col min="13577" max="13578" width="13.26953125" style="3" customWidth="1"/>
    <col min="13579" max="13824" width="9.1796875" style="3"/>
    <col min="13825" max="13825" width="15.81640625" style="3" customWidth="1"/>
    <col min="13826" max="13826" width="9.1796875" style="3"/>
    <col min="13827" max="13827" width="14.54296875" style="3" customWidth="1"/>
    <col min="13828" max="13828" width="13.453125" style="3" customWidth="1"/>
    <col min="13829" max="13829" width="12.7265625" style="3" customWidth="1"/>
    <col min="13830" max="13830" width="13.54296875" style="3" customWidth="1"/>
    <col min="13831" max="13831" width="13.7265625" style="3" customWidth="1"/>
    <col min="13832" max="13832" width="16.81640625" style="3" customWidth="1"/>
    <col min="13833" max="13834" width="13.26953125" style="3" customWidth="1"/>
    <col min="13835" max="14080" width="9.1796875" style="3"/>
    <col min="14081" max="14081" width="15.81640625" style="3" customWidth="1"/>
    <col min="14082" max="14082" width="9.1796875" style="3"/>
    <col min="14083" max="14083" width="14.54296875" style="3" customWidth="1"/>
    <col min="14084" max="14084" width="13.453125" style="3" customWidth="1"/>
    <col min="14085" max="14085" width="12.7265625" style="3" customWidth="1"/>
    <col min="14086" max="14086" width="13.54296875" style="3" customWidth="1"/>
    <col min="14087" max="14087" width="13.7265625" style="3" customWidth="1"/>
    <col min="14088" max="14088" width="16.81640625" style="3" customWidth="1"/>
    <col min="14089" max="14090" width="13.26953125" style="3" customWidth="1"/>
    <col min="14091" max="14336" width="9.1796875" style="3"/>
    <col min="14337" max="14337" width="15.81640625" style="3" customWidth="1"/>
    <col min="14338" max="14338" width="9.1796875" style="3"/>
    <col min="14339" max="14339" width="14.54296875" style="3" customWidth="1"/>
    <col min="14340" max="14340" width="13.453125" style="3" customWidth="1"/>
    <col min="14341" max="14341" width="12.7265625" style="3" customWidth="1"/>
    <col min="14342" max="14342" width="13.54296875" style="3" customWidth="1"/>
    <col min="14343" max="14343" width="13.7265625" style="3" customWidth="1"/>
    <col min="14344" max="14344" width="16.81640625" style="3" customWidth="1"/>
    <col min="14345" max="14346" width="13.26953125" style="3" customWidth="1"/>
    <col min="14347" max="14592" width="9.1796875" style="3"/>
    <col min="14593" max="14593" width="15.81640625" style="3" customWidth="1"/>
    <col min="14594" max="14594" width="9.1796875" style="3"/>
    <col min="14595" max="14595" width="14.54296875" style="3" customWidth="1"/>
    <col min="14596" max="14596" width="13.453125" style="3" customWidth="1"/>
    <col min="14597" max="14597" width="12.7265625" style="3" customWidth="1"/>
    <col min="14598" max="14598" width="13.54296875" style="3" customWidth="1"/>
    <col min="14599" max="14599" width="13.7265625" style="3" customWidth="1"/>
    <col min="14600" max="14600" width="16.81640625" style="3" customWidth="1"/>
    <col min="14601" max="14602" width="13.26953125" style="3" customWidth="1"/>
    <col min="14603" max="14848" width="9.1796875" style="3"/>
    <col min="14849" max="14849" width="15.81640625" style="3" customWidth="1"/>
    <col min="14850" max="14850" width="9.1796875" style="3"/>
    <col min="14851" max="14851" width="14.54296875" style="3" customWidth="1"/>
    <col min="14852" max="14852" width="13.453125" style="3" customWidth="1"/>
    <col min="14853" max="14853" width="12.7265625" style="3" customWidth="1"/>
    <col min="14854" max="14854" width="13.54296875" style="3" customWidth="1"/>
    <col min="14855" max="14855" width="13.7265625" style="3" customWidth="1"/>
    <col min="14856" max="14856" width="16.81640625" style="3" customWidth="1"/>
    <col min="14857" max="14858" width="13.26953125" style="3" customWidth="1"/>
    <col min="14859" max="15104" width="9.1796875" style="3"/>
    <col min="15105" max="15105" width="15.81640625" style="3" customWidth="1"/>
    <col min="15106" max="15106" width="9.1796875" style="3"/>
    <col min="15107" max="15107" width="14.54296875" style="3" customWidth="1"/>
    <col min="15108" max="15108" width="13.453125" style="3" customWidth="1"/>
    <col min="15109" max="15109" width="12.7265625" style="3" customWidth="1"/>
    <col min="15110" max="15110" width="13.54296875" style="3" customWidth="1"/>
    <col min="15111" max="15111" width="13.7265625" style="3" customWidth="1"/>
    <col min="15112" max="15112" width="16.81640625" style="3" customWidth="1"/>
    <col min="15113" max="15114" width="13.26953125" style="3" customWidth="1"/>
    <col min="15115" max="15360" width="9.1796875" style="3"/>
    <col min="15361" max="15361" width="15.81640625" style="3" customWidth="1"/>
    <col min="15362" max="15362" width="9.1796875" style="3"/>
    <col min="15363" max="15363" width="14.54296875" style="3" customWidth="1"/>
    <col min="15364" max="15364" width="13.453125" style="3" customWidth="1"/>
    <col min="15365" max="15365" width="12.7265625" style="3" customWidth="1"/>
    <col min="15366" max="15366" width="13.54296875" style="3" customWidth="1"/>
    <col min="15367" max="15367" width="13.7265625" style="3" customWidth="1"/>
    <col min="15368" max="15368" width="16.81640625" style="3" customWidth="1"/>
    <col min="15369" max="15370" width="13.26953125" style="3" customWidth="1"/>
    <col min="15371" max="15616" width="9.1796875" style="3"/>
    <col min="15617" max="15617" width="15.81640625" style="3" customWidth="1"/>
    <col min="15618" max="15618" width="9.1796875" style="3"/>
    <col min="15619" max="15619" width="14.54296875" style="3" customWidth="1"/>
    <col min="15620" max="15620" width="13.453125" style="3" customWidth="1"/>
    <col min="15621" max="15621" width="12.7265625" style="3" customWidth="1"/>
    <col min="15622" max="15622" width="13.54296875" style="3" customWidth="1"/>
    <col min="15623" max="15623" width="13.7265625" style="3" customWidth="1"/>
    <col min="15624" max="15624" width="16.81640625" style="3" customWidth="1"/>
    <col min="15625" max="15626" width="13.26953125" style="3" customWidth="1"/>
    <col min="15627" max="15872" width="9.1796875" style="3"/>
    <col min="15873" max="15873" width="15.81640625" style="3" customWidth="1"/>
    <col min="15874" max="15874" width="9.1796875" style="3"/>
    <col min="15875" max="15875" width="14.54296875" style="3" customWidth="1"/>
    <col min="15876" max="15876" width="13.453125" style="3" customWidth="1"/>
    <col min="15877" max="15877" width="12.7265625" style="3" customWidth="1"/>
    <col min="15878" max="15878" width="13.54296875" style="3" customWidth="1"/>
    <col min="15879" max="15879" width="13.7265625" style="3" customWidth="1"/>
    <col min="15880" max="15880" width="16.81640625" style="3" customWidth="1"/>
    <col min="15881" max="15882" width="13.26953125" style="3" customWidth="1"/>
    <col min="15883" max="16128" width="9.1796875" style="3"/>
    <col min="16129" max="16129" width="15.81640625" style="3" customWidth="1"/>
    <col min="16130" max="16130" width="9.1796875" style="3"/>
    <col min="16131" max="16131" width="14.54296875" style="3" customWidth="1"/>
    <col min="16132" max="16132" width="13.453125" style="3" customWidth="1"/>
    <col min="16133" max="16133" width="12.7265625" style="3" customWidth="1"/>
    <col min="16134" max="16134" width="13.54296875" style="3" customWidth="1"/>
    <col min="16135" max="16135" width="13.7265625" style="3" customWidth="1"/>
    <col min="16136" max="16136" width="16.81640625" style="3" customWidth="1"/>
    <col min="16137" max="16138" width="13.26953125" style="3" customWidth="1"/>
    <col min="16139" max="16384" width="9.1796875" style="3"/>
  </cols>
  <sheetData>
    <row r="1" spans="1:32" ht="48" customHeight="1" thickBot="1" x14ac:dyDescent="0.3">
      <c r="A1" s="399" t="s">
        <v>377</v>
      </c>
      <c r="B1" s="399"/>
      <c r="C1" s="399"/>
      <c r="D1" s="399"/>
      <c r="E1" s="399"/>
      <c r="F1" s="399"/>
      <c r="G1" s="399"/>
      <c r="H1" s="399"/>
      <c r="I1" s="399"/>
      <c r="J1" s="399"/>
      <c r="K1" s="90"/>
      <c r="L1" s="90"/>
      <c r="M1" s="35"/>
    </row>
    <row r="2" spans="1:32" ht="152.25" customHeight="1" thickBot="1" x14ac:dyDescent="0.3">
      <c r="A2" s="21" t="s">
        <v>149</v>
      </c>
      <c r="B2" s="21" t="s">
        <v>329</v>
      </c>
      <c r="C2" s="21" t="s">
        <v>150</v>
      </c>
      <c r="D2" s="21" t="s">
        <v>151</v>
      </c>
      <c r="E2" s="21" t="s">
        <v>152</v>
      </c>
      <c r="F2" s="21" t="s">
        <v>153</v>
      </c>
      <c r="G2" s="21" t="s">
        <v>154</v>
      </c>
      <c r="H2" s="20" t="s">
        <v>155</v>
      </c>
      <c r="I2" s="20" t="s">
        <v>156</v>
      </c>
      <c r="J2" s="20" t="s">
        <v>157</v>
      </c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 spans="1:32" ht="15.75" customHeight="1" thickTop="1" thickBot="1" x14ac:dyDescent="0.3">
      <c r="A3" s="157">
        <v>1</v>
      </c>
      <c r="B3" s="157">
        <v>2</v>
      </c>
      <c r="C3" s="157">
        <v>3</v>
      </c>
      <c r="D3" s="157">
        <v>4</v>
      </c>
      <c r="E3" s="157">
        <v>5</v>
      </c>
      <c r="F3" s="157">
        <v>6</v>
      </c>
      <c r="G3" s="157">
        <v>7</v>
      </c>
      <c r="H3" s="157">
        <v>8</v>
      </c>
      <c r="I3" s="157">
        <v>9</v>
      </c>
      <c r="J3" s="157">
        <v>10</v>
      </c>
      <c r="L3" s="35"/>
      <c r="M3" s="257"/>
      <c r="N3" s="258"/>
      <c r="O3" s="259"/>
      <c r="P3" s="258"/>
      <c r="Q3" s="258"/>
      <c r="R3" s="258"/>
      <c r="S3" s="258"/>
      <c r="T3" s="258"/>
      <c r="U3" s="258"/>
      <c r="V3" s="258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 ht="12" thickTop="1" x14ac:dyDescent="0.25">
      <c r="A4" s="35" t="s">
        <v>92</v>
      </c>
      <c r="B4" s="260"/>
      <c r="C4" s="260"/>
      <c r="D4" s="260"/>
      <c r="E4" s="260"/>
      <c r="F4" s="260"/>
      <c r="G4" s="260"/>
      <c r="H4" s="261"/>
      <c r="I4" s="261"/>
      <c r="J4" s="261"/>
      <c r="L4" s="262"/>
      <c r="M4" s="263"/>
      <c r="N4" s="264"/>
      <c r="O4" s="263"/>
      <c r="P4" s="263"/>
      <c r="Q4" s="263"/>
      <c r="R4" s="263"/>
      <c r="S4" s="263"/>
      <c r="T4" s="263"/>
      <c r="U4" s="263"/>
      <c r="V4" s="263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x14ac:dyDescent="0.25">
      <c r="A5" s="35" t="s">
        <v>93</v>
      </c>
      <c r="B5" s="265"/>
      <c r="C5" s="265"/>
      <c r="D5" s="265"/>
      <c r="E5" s="265"/>
      <c r="F5" s="265"/>
      <c r="G5" s="265"/>
      <c r="H5" s="266"/>
      <c r="I5" s="266"/>
      <c r="J5" s="266"/>
      <c r="L5" s="262"/>
      <c r="M5" s="263"/>
      <c r="N5" s="264"/>
      <c r="O5" s="263"/>
      <c r="P5" s="263"/>
      <c r="Q5" s="263"/>
      <c r="R5" s="263"/>
      <c r="S5" s="263"/>
      <c r="T5" s="263"/>
      <c r="V5" s="258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x14ac:dyDescent="0.25">
      <c r="A6" s="35" t="s">
        <v>95</v>
      </c>
      <c r="B6" s="265">
        <v>2</v>
      </c>
      <c r="C6" s="267">
        <v>593</v>
      </c>
      <c r="D6" s="265">
        <v>260</v>
      </c>
      <c r="E6" s="265">
        <v>80</v>
      </c>
      <c r="F6" s="265">
        <v>335</v>
      </c>
      <c r="G6" s="265">
        <v>146</v>
      </c>
      <c r="H6" s="266">
        <v>296.5</v>
      </c>
      <c r="I6" s="266">
        <v>30.77</v>
      </c>
      <c r="J6" s="266">
        <v>3.32</v>
      </c>
      <c r="L6" s="262"/>
      <c r="M6" s="263"/>
      <c r="N6" s="264"/>
      <c r="O6" s="263"/>
      <c r="P6" s="263"/>
      <c r="Q6" s="263"/>
      <c r="R6" s="263"/>
      <c r="S6" s="263"/>
      <c r="T6" s="263"/>
      <c r="U6" s="263"/>
      <c r="V6" s="263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 spans="1:32" x14ac:dyDescent="0.25">
      <c r="A7" s="35" t="s">
        <v>96</v>
      </c>
      <c r="B7" s="265"/>
      <c r="C7" s="267"/>
      <c r="D7" s="265"/>
      <c r="E7" s="265"/>
      <c r="F7" s="265"/>
      <c r="G7" s="265"/>
      <c r="H7" s="266"/>
      <c r="I7" s="266"/>
      <c r="J7" s="266"/>
      <c r="L7" s="262"/>
      <c r="M7" s="263"/>
      <c r="N7" s="264"/>
      <c r="O7" s="263"/>
      <c r="P7" s="263"/>
      <c r="Q7" s="263"/>
      <c r="R7" s="263"/>
      <c r="S7" s="263"/>
      <c r="U7" s="263"/>
      <c r="V7" s="268"/>
      <c r="W7" s="35"/>
      <c r="X7" s="35"/>
      <c r="Y7" s="35"/>
      <c r="Z7" s="35"/>
      <c r="AA7" s="35"/>
      <c r="AB7" s="35"/>
      <c r="AC7" s="35"/>
      <c r="AD7" s="35"/>
      <c r="AE7" s="35"/>
      <c r="AF7" s="35"/>
    </row>
    <row r="8" spans="1:32" x14ac:dyDescent="0.25">
      <c r="A8" s="35" t="s">
        <v>97</v>
      </c>
      <c r="B8" s="265">
        <v>4</v>
      </c>
      <c r="C8" s="267">
        <v>9803</v>
      </c>
      <c r="D8" s="265">
        <v>12790</v>
      </c>
      <c r="E8" s="265">
        <v>651</v>
      </c>
      <c r="F8" s="265">
        <v>0</v>
      </c>
      <c r="G8" s="265">
        <v>0</v>
      </c>
      <c r="H8" s="266">
        <v>2450.75</v>
      </c>
      <c r="I8" s="261">
        <v>5.09</v>
      </c>
      <c r="J8" s="41"/>
      <c r="L8" s="262"/>
      <c r="M8" s="263"/>
      <c r="N8" s="264"/>
      <c r="O8" s="263"/>
      <c r="P8" s="263"/>
      <c r="Q8" s="263"/>
      <c r="R8" s="263"/>
      <c r="S8" s="263"/>
      <c r="T8" s="263"/>
      <c r="U8" s="263"/>
      <c r="V8" s="263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 spans="1:32" x14ac:dyDescent="0.25">
      <c r="A9" s="35" t="s">
        <v>98</v>
      </c>
      <c r="B9" s="265">
        <v>2</v>
      </c>
      <c r="C9" s="267">
        <v>1118</v>
      </c>
      <c r="D9" s="265">
        <v>1019</v>
      </c>
      <c r="E9" s="265">
        <v>592</v>
      </c>
      <c r="F9" s="265">
        <v>164</v>
      </c>
      <c r="G9" s="265">
        <v>164</v>
      </c>
      <c r="H9" s="266">
        <v>559</v>
      </c>
      <c r="I9" s="266">
        <v>58.1</v>
      </c>
      <c r="J9" s="266">
        <v>100</v>
      </c>
      <c r="L9" s="262"/>
      <c r="M9" s="263"/>
      <c r="N9" s="264"/>
      <c r="O9" s="263"/>
      <c r="P9" s="263"/>
      <c r="Q9" s="263"/>
      <c r="R9" s="263"/>
      <c r="S9" s="263"/>
      <c r="T9" s="263"/>
      <c r="V9" s="258"/>
      <c r="W9" s="35"/>
      <c r="X9" s="35"/>
      <c r="Y9" s="35"/>
      <c r="Z9" s="35"/>
      <c r="AA9" s="35"/>
      <c r="AB9" s="35"/>
      <c r="AC9" s="35"/>
      <c r="AD9" s="35"/>
      <c r="AE9" s="35"/>
      <c r="AF9" s="35"/>
    </row>
    <row r="10" spans="1:32" x14ac:dyDescent="0.25">
      <c r="A10" s="35" t="s">
        <v>99</v>
      </c>
      <c r="B10" s="265">
        <v>3</v>
      </c>
      <c r="C10" s="267">
        <v>4154</v>
      </c>
      <c r="D10" s="265">
        <v>450</v>
      </c>
      <c r="E10" s="265">
        <v>66</v>
      </c>
      <c r="F10" s="265">
        <v>500</v>
      </c>
      <c r="G10" s="265">
        <v>297</v>
      </c>
      <c r="H10" s="266">
        <v>1384.67</v>
      </c>
      <c r="I10" s="266">
        <v>14.67</v>
      </c>
      <c r="J10" s="266">
        <v>59.4</v>
      </c>
      <c r="L10" s="262"/>
      <c r="M10" s="263"/>
      <c r="N10" s="264"/>
      <c r="O10" s="263"/>
      <c r="P10" s="263"/>
      <c r="Q10" s="263"/>
      <c r="R10" s="263"/>
      <c r="S10" s="263"/>
      <c r="U10" s="263"/>
      <c r="V10" s="258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x14ac:dyDescent="0.25">
      <c r="A11" s="35" t="s">
        <v>100</v>
      </c>
      <c r="B11" s="265">
        <v>3</v>
      </c>
      <c r="C11" s="267">
        <v>12842</v>
      </c>
      <c r="D11" s="265">
        <v>7935</v>
      </c>
      <c r="E11" s="265">
        <v>7935</v>
      </c>
      <c r="F11" s="265">
        <v>131</v>
      </c>
      <c r="G11" s="265">
        <v>131</v>
      </c>
      <c r="H11" s="266">
        <v>4280.67</v>
      </c>
      <c r="I11" s="266">
        <v>100</v>
      </c>
      <c r="J11" s="261">
        <v>100</v>
      </c>
      <c r="L11" s="262"/>
      <c r="M11" s="263"/>
      <c r="N11" s="264"/>
      <c r="O11" s="263"/>
      <c r="P11" s="263"/>
      <c r="Q11" s="263"/>
      <c r="R11" s="263"/>
      <c r="S11" s="263"/>
      <c r="T11" s="263"/>
      <c r="U11" s="263"/>
      <c r="V11" s="263"/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1:32" x14ac:dyDescent="0.25">
      <c r="A12" s="35" t="s">
        <v>101</v>
      </c>
      <c r="B12" s="265">
        <v>3</v>
      </c>
      <c r="C12" s="267">
        <v>3652</v>
      </c>
      <c r="D12" s="265">
        <v>26492</v>
      </c>
      <c r="E12" s="265">
        <v>6181</v>
      </c>
      <c r="F12" s="265">
        <v>26490</v>
      </c>
      <c r="G12" s="265">
        <v>0</v>
      </c>
      <c r="H12" s="266">
        <v>1217.33</v>
      </c>
      <c r="I12" s="266">
        <v>23.33</v>
      </c>
      <c r="J12" s="266">
        <v>0</v>
      </c>
      <c r="L12" s="262"/>
      <c r="M12" s="263"/>
      <c r="N12" s="264"/>
      <c r="O12" s="263"/>
      <c r="P12" s="263"/>
      <c r="Q12" s="263"/>
      <c r="R12" s="263"/>
      <c r="S12" s="263"/>
      <c r="T12" s="263"/>
      <c r="U12" s="263"/>
      <c r="V12" s="263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 spans="1:32" x14ac:dyDescent="0.25">
      <c r="A13" s="35" t="s">
        <v>102</v>
      </c>
      <c r="B13" s="265">
        <v>3</v>
      </c>
      <c r="C13" s="267">
        <v>2702</v>
      </c>
      <c r="D13" s="265">
        <v>2975</v>
      </c>
      <c r="E13" s="265">
        <v>2379</v>
      </c>
      <c r="F13" s="265">
        <v>165</v>
      </c>
      <c r="G13" s="265">
        <v>88</v>
      </c>
      <c r="H13" s="266">
        <v>900.67</v>
      </c>
      <c r="I13" s="266">
        <v>79.97</v>
      </c>
      <c r="J13" s="261">
        <v>53.33</v>
      </c>
      <c r="L13" s="262"/>
      <c r="M13" s="263"/>
      <c r="N13" s="264"/>
      <c r="O13" s="263"/>
      <c r="P13" s="263"/>
      <c r="Q13" s="263"/>
      <c r="R13" s="263"/>
      <c r="S13" s="263"/>
      <c r="T13" s="263"/>
      <c r="U13" s="263"/>
      <c r="V13" s="268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1:32" x14ac:dyDescent="0.25">
      <c r="A14" s="35" t="s">
        <v>103</v>
      </c>
      <c r="B14" s="265"/>
      <c r="C14" s="267"/>
      <c r="D14" s="265"/>
      <c r="E14" s="265"/>
      <c r="F14" s="265"/>
      <c r="G14" s="265"/>
      <c r="H14" s="266"/>
      <c r="I14" s="41"/>
      <c r="J14" s="269"/>
      <c r="L14" s="262"/>
      <c r="M14" s="263"/>
      <c r="N14" s="264"/>
      <c r="O14" s="263"/>
      <c r="P14" s="263"/>
      <c r="Q14" s="263"/>
      <c r="R14" s="263"/>
      <c r="S14" s="263"/>
      <c r="T14" s="263"/>
      <c r="U14" s="263"/>
      <c r="V14" s="263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1:32" x14ac:dyDescent="0.25">
      <c r="A15" s="35" t="s">
        <v>158</v>
      </c>
      <c r="B15" s="265">
        <v>3</v>
      </c>
      <c r="C15" s="267">
        <v>4895</v>
      </c>
      <c r="D15" s="265">
        <v>1978</v>
      </c>
      <c r="E15" s="265">
        <v>1978</v>
      </c>
      <c r="F15" s="265">
        <v>100</v>
      </c>
      <c r="G15" s="265">
        <v>100</v>
      </c>
      <c r="H15" s="266">
        <v>1631.67</v>
      </c>
      <c r="I15" s="266">
        <v>100</v>
      </c>
      <c r="J15" s="41">
        <v>100</v>
      </c>
      <c r="L15" s="262"/>
      <c r="M15" s="263"/>
      <c r="N15" s="264"/>
      <c r="O15" s="263"/>
      <c r="P15" s="263"/>
      <c r="Q15" s="263"/>
      <c r="R15" s="263"/>
      <c r="S15" s="263"/>
      <c r="T15" s="263"/>
      <c r="U15" s="263"/>
      <c r="V15" s="263"/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 ht="12" thickBot="1" x14ac:dyDescent="0.3">
      <c r="A16" s="160" t="s">
        <v>106</v>
      </c>
      <c r="B16" s="265">
        <v>1</v>
      </c>
      <c r="C16" s="267">
        <v>2230</v>
      </c>
      <c r="D16" s="265">
        <v>0</v>
      </c>
      <c r="E16" s="265">
        <v>0</v>
      </c>
      <c r="F16" s="265">
        <v>0</v>
      </c>
      <c r="G16" s="265">
        <v>0</v>
      </c>
      <c r="H16" s="266">
        <v>2230</v>
      </c>
      <c r="I16" s="269"/>
      <c r="J16" s="266"/>
      <c r="L16" s="262"/>
      <c r="M16" s="263"/>
      <c r="N16" s="264"/>
      <c r="O16" s="263"/>
      <c r="P16" s="263"/>
      <c r="Q16" s="263"/>
      <c r="R16" s="263"/>
      <c r="S16" s="263"/>
      <c r="T16" s="263"/>
      <c r="U16" s="263"/>
      <c r="V16" s="268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 spans="1:32" ht="21" customHeight="1" thickBot="1" x14ac:dyDescent="0.3">
      <c r="A17" s="161" t="s">
        <v>159</v>
      </c>
      <c r="B17" s="162">
        <f t="shared" ref="B17:G17" si="0">SUM(B4:B16)</f>
        <v>24</v>
      </c>
      <c r="C17" s="163">
        <f t="shared" si="0"/>
        <v>41989</v>
      </c>
      <c r="D17" s="162">
        <f t="shared" si="0"/>
        <v>53899</v>
      </c>
      <c r="E17" s="162">
        <f t="shared" si="0"/>
        <v>19862</v>
      </c>
      <c r="F17" s="162">
        <f t="shared" si="0"/>
        <v>27885</v>
      </c>
      <c r="G17" s="162">
        <f t="shared" si="0"/>
        <v>926</v>
      </c>
      <c r="H17" s="164">
        <f>C17/B17</f>
        <v>1749.5416666666667</v>
      </c>
      <c r="I17" s="165">
        <f>E17/D17*100</f>
        <v>36.850405387855062</v>
      </c>
      <c r="J17" s="165">
        <f>G17/F17*100</f>
        <v>3.3207817823202439</v>
      </c>
      <c r="L17" s="262"/>
      <c r="M17" s="263"/>
      <c r="N17" s="264"/>
      <c r="O17" s="263"/>
      <c r="P17" s="263"/>
      <c r="Q17" s="263"/>
      <c r="R17" s="263"/>
      <c r="S17" s="263"/>
      <c r="T17" s="263"/>
      <c r="U17" s="263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</row>
    <row r="18" spans="1:32" ht="12" thickBot="1" x14ac:dyDescent="0.3">
      <c r="A18" s="166" t="s">
        <v>23</v>
      </c>
      <c r="B18" s="41">
        <v>4</v>
      </c>
      <c r="C18" s="41">
        <v>9207</v>
      </c>
      <c r="D18" s="41">
        <v>40000</v>
      </c>
      <c r="E18" s="41">
        <v>8375</v>
      </c>
      <c r="F18" s="41">
        <v>0</v>
      </c>
      <c r="G18" s="41">
        <v>0</v>
      </c>
      <c r="H18" s="270">
        <v>2301.75</v>
      </c>
      <c r="I18" s="270">
        <v>20.94</v>
      </c>
      <c r="J18" s="270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 spans="1:32" ht="21" customHeight="1" thickBot="1" x14ac:dyDescent="0.3">
      <c r="A19" s="161" t="s">
        <v>160</v>
      </c>
      <c r="B19" s="167">
        <f t="shared" ref="B19:G19" si="1">B17+B18</f>
        <v>28</v>
      </c>
      <c r="C19" s="163">
        <f t="shared" si="1"/>
        <v>51196</v>
      </c>
      <c r="D19" s="162">
        <f t="shared" si="1"/>
        <v>93899</v>
      </c>
      <c r="E19" s="162">
        <f t="shared" si="1"/>
        <v>28237</v>
      </c>
      <c r="F19" s="162">
        <f t="shared" si="1"/>
        <v>27885</v>
      </c>
      <c r="G19" s="162">
        <f t="shared" si="1"/>
        <v>926</v>
      </c>
      <c r="H19" s="164">
        <f>C19/B19</f>
        <v>1828.4285714285713</v>
      </c>
      <c r="I19" s="165">
        <f>E19/D19*100</f>
        <v>30.071672754768418</v>
      </c>
      <c r="J19" s="165">
        <f>G19/F19*100</f>
        <v>3.3207817823202439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1:32" x14ac:dyDescent="0.25"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 spans="1:32" x14ac:dyDescent="0.25"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1:32" ht="40.5" customHeight="1" thickBot="1" x14ac:dyDescent="0.3">
      <c r="A22" s="400" t="s">
        <v>376</v>
      </c>
      <c r="B22" s="401"/>
      <c r="C22" s="401"/>
      <c r="D22" s="401"/>
      <c r="E22" s="401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1:32" ht="134.25" customHeight="1" thickBot="1" x14ac:dyDescent="0.3">
      <c r="A23" s="86" t="s">
        <v>161</v>
      </c>
      <c r="B23" s="86" t="s">
        <v>330</v>
      </c>
      <c r="C23" s="86" t="s">
        <v>162</v>
      </c>
      <c r="D23" s="86" t="s">
        <v>327</v>
      </c>
      <c r="E23" s="86" t="s">
        <v>328</v>
      </c>
      <c r="F23" s="146"/>
    </row>
    <row r="24" spans="1:32" ht="15.75" customHeight="1" thickTop="1" thickBot="1" x14ac:dyDescent="0.3">
      <c r="A24" s="10">
        <v>1</v>
      </c>
      <c r="B24" s="271">
        <v>2</v>
      </c>
      <c r="C24" s="10">
        <v>3</v>
      </c>
      <c r="D24" s="271">
        <v>4</v>
      </c>
      <c r="E24" s="271">
        <v>5</v>
      </c>
      <c r="F24" s="41"/>
      <c r="G24" s="35"/>
      <c r="H24" s="35"/>
      <c r="K24" s="257"/>
      <c r="L24" s="258"/>
      <c r="M24" s="259"/>
      <c r="N24" s="258"/>
      <c r="O24" s="259"/>
    </row>
    <row r="25" spans="1:32" ht="15.75" customHeight="1" thickTop="1" x14ac:dyDescent="0.25">
      <c r="A25" s="168" t="s">
        <v>92</v>
      </c>
      <c r="B25" s="272"/>
      <c r="C25" s="272"/>
      <c r="D25" s="273"/>
      <c r="E25" s="274"/>
      <c r="G25" s="398"/>
      <c r="H25" s="398"/>
      <c r="K25" s="262"/>
      <c r="L25" s="263"/>
      <c r="M25" s="264"/>
      <c r="N25" s="263"/>
      <c r="O25" s="264"/>
    </row>
    <row r="26" spans="1:32" x14ac:dyDescent="0.25">
      <c r="A26" s="35" t="s">
        <v>93</v>
      </c>
      <c r="B26" s="274"/>
      <c r="C26" s="274"/>
      <c r="D26" s="273"/>
      <c r="E26" s="274"/>
      <c r="G26" s="398"/>
      <c r="H26" s="402"/>
      <c r="I26" s="262"/>
      <c r="J26" s="263"/>
      <c r="K26" s="264"/>
      <c r="L26" s="263"/>
      <c r="M26" s="264"/>
      <c r="N26" s="263"/>
      <c r="O26" s="264"/>
    </row>
    <row r="27" spans="1:32" x14ac:dyDescent="0.25">
      <c r="A27" s="35" t="s">
        <v>95</v>
      </c>
      <c r="B27" s="265">
        <v>386</v>
      </c>
      <c r="C27" s="267">
        <v>3</v>
      </c>
      <c r="D27" s="266">
        <v>0.78</v>
      </c>
      <c r="E27" s="267">
        <v>0</v>
      </c>
      <c r="G27" s="398"/>
      <c r="H27" s="398"/>
      <c r="I27" s="262"/>
      <c r="J27" s="263"/>
      <c r="K27" s="264"/>
      <c r="L27" s="263"/>
      <c r="M27" s="264"/>
      <c r="N27" s="263"/>
      <c r="O27" s="264"/>
    </row>
    <row r="28" spans="1:32" x14ac:dyDescent="0.25">
      <c r="A28" s="35" t="s">
        <v>96</v>
      </c>
      <c r="B28" s="265">
        <v>2441</v>
      </c>
      <c r="C28" s="267">
        <v>66</v>
      </c>
      <c r="D28" s="266">
        <v>2.7</v>
      </c>
      <c r="E28" s="267">
        <v>0</v>
      </c>
      <c r="G28" s="398"/>
      <c r="H28" s="398"/>
      <c r="I28" s="262"/>
      <c r="J28" s="263"/>
      <c r="K28" s="264"/>
      <c r="L28" s="263"/>
      <c r="M28" s="264"/>
      <c r="N28" s="263"/>
      <c r="O28" s="264"/>
    </row>
    <row r="29" spans="1:32" x14ac:dyDescent="0.25">
      <c r="A29" s="438" t="s">
        <v>97</v>
      </c>
      <c r="B29" s="439">
        <v>12790</v>
      </c>
      <c r="C29" s="267">
        <v>104</v>
      </c>
      <c r="D29" s="266">
        <v>0.81</v>
      </c>
      <c r="E29" s="267">
        <v>0</v>
      </c>
      <c r="G29" s="398"/>
      <c r="H29" s="398"/>
      <c r="I29" s="262"/>
      <c r="J29" s="263"/>
      <c r="K29" s="264"/>
      <c r="L29" s="263"/>
      <c r="M29" s="264"/>
      <c r="N29" s="263"/>
      <c r="O29" s="264"/>
    </row>
    <row r="30" spans="1:32" x14ac:dyDescent="0.25">
      <c r="A30" s="438" t="s">
        <v>98</v>
      </c>
      <c r="B30" s="440"/>
      <c r="C30" s="274"/>
      <c r="D30" s="273"/>
      <c r="E30" s="274"/>
      <c r="G30" s="398"/>
      <c r="H30" s="398"/>
      <c r="I30" s="262"/>
      <c r="J30" s="263"/>
      <c r="K30" s="264"/>
      <c r="L30" s="263"/>
      <c r="M30" s="264"/>
      <c r="N30" s="263"/>
      <c r="O30" s="264"/>
    </row>
    <row r="31" spans="1:32" x14ac:dyDescent="0.25">
      <c r="A31" s="438" t="s">
        <v>99</v>
      </c>
      <c r="B31" s="440">
        <v>1019</v>
      </c>
      <c r="C31" s="274">
        <v>0</v>
      </c>
      <c r="D31" s="273">
        <v>0</v>
      </c>
      <c r="E31" s="274">
        <v>0</v>
      </c>
      <c r="G31" s="169"/>
      <c r="H31" s="169"/>
      <c r="I31" s="262"/>
      <c r="J31" s="263"/>
      <c r="K31" s="264"/>
      <c r="L31" s="263"/>
      <c r="M31" s="264"/>
      <c r="N31" s="263"/>
      <c r="O31" s="264"/>
    </row>
    <row r="32" spans="1:32" x14ac:dyDescent="0.25">
      <c r="A32" s="438" t="s">
        <v>100</v>
      </c>
      <c r="B32" s="439">
        <v>7935</v>
      </c>
      <c r="C32" s="267">
        <v>25</v>
      </c>
      <c r="D32" s="266">
        <v>0.32</v>
      </c>
      <c r="E32" s="267">
        <v>0</v>
      </c>
      <c r="G32" s="169"/>
      <c r="H32" s="169"/>
      <c r="I32" s="262"/>
      <c r="J32" s="263"/>
      <c r="K32" s="264"/>
      <c r="L32" s="263"/>
      <c r="M32" s="264"/>
      <c r="N32" s="263"/>
      <c r="O32" s="264"/>
    </row>
    <row r="33" spans="1:15" x14ac:dyDescent="0.25">
      <c r="A33" s="438" t="s">
        <v>101</v>
      </c>
      <c r="B33" s="439"/>
      <c r="C33" s="267"/>
      <c r="D33" s="266"/>
      <c r="E33" s="267"/>
      <c r="G33" s="398"/>
      <c r="H33" s="398"/>
      <c r="I33" s="262"/>
      <c r="J33" s="263"/>
      <c r="K33" s="264"/>
      <c r="L33" s="263"/>
      <c r="M33" s="264"/>
      <c r="N33" s="263"/>
      <c r="O33" s="264"/>
    </row>
    <row r="34" spans="1:15" x14ac:dyDescent="0.25">
      <c r="A34" s="35" t="s">
        <v>102</v>
      </c>
      <c r="B34" s="265">
        <v>2975</v>
      </c>
      <c r="C34" s="267">
        <v>25</v>
      </c>
      <c r="D34" s="266">
        <v>0.84</v>
      </c>
      <c r="E34" s="267">
        <v>0</v>
      </c>
      <c r="G34" s="398"/>
      <c r="H34" s="398"/>
      <c r="I34" s="262"/>
      <c r="J34" s="263"/>
      <c r="K34" s="264"/>
      <c r="L34" s="263"/>
      <c r="M34" s="264"/>
      <c r="N34" s="268"/>
      <c r="O34" s="268"/>
    </row>
    <row r="35" spans="1:15" ht="12" thickBot="1" x14ac:dyDescent="0.3">
      <c r="A35" s="35" t="s">
        <v>158</v>
      </c>
      <c r="B35" s="260">
        <v>1978</v>
      </c>
      <c r="C35" s="275">
        <v>0</v>
      </c>
      <c r="D35" s="261">
        <v>0</v>
      </c>
      <c r="E35" s="275">
        <v>0</v>
      </c>
      <c r="G35" s="169"/>
      <c r="H35" s="169"/>
      <c r="I35" s="262"/>
      <c r="J35" s="263"/>
      <c r="K35" s="264"/>
      <c r="L35" s="263"/>
      <c r="M35" s="264"/>
      <c r="N35" s="35"/>
      <c r="O35" s="35"/>
    </row>
    <row r="36" spans="1:15" ht="21" customHeight="1" thickBot="1" x14ac:dyDescent="0.3">
      <c r="A36" s="170" t="s">
        <v>159</v>
      </c>
      <c r="B36" s="276">
        <f>SUM(B25:B35)</f>
        <v>29524</v>
      </c>
      <c r="C36" s="276">
        <f>SUM(C25:C35)</f>
        <v>223</v>
      </c>
      <c r="D36" s="277">
        <f>C36/B36*100</f>
        <v>0.75531770762769268</v>
      </c>
      <c r="E36" s="278">
        <f>SUM(E25:E34)</f>
        <v>0</v>
      </c>
      <c r="I36" s="262"/>
      <c r="J36" s="263"/>
      <c r="K36" s="264"/>
      <c r="L36" s="263"/>
      <c r="M36" s="264"/>
    </row>
    <row r="37" spans="1:15" ht="12" thickBot="1" x14ac:dyDescent="0.3">
      <c r="A37" s="171" t="s">
        <v>23</v>
      </c>
      <c r="B37" s="265">
        <v>40000</v>
      </c>
      <c r="C37" s="267">
        <v>0</v>
      </c>
      <c r="D37" s="266">
        <v>0</v>
      </c>
      <c r="E37" s="267">
        <v>0</v>
      </c>
      <c r="I37" s="262"/>
      <c r="J37" s="263"/>
      <c r="K37" s="264"/>
      <c r="L37" s="263"/>
      <c r="M37" s="264"/>
    </row>
    <row r="38" spans="1:15" ht="21" customHeight="1" thickBot="1" x14ac:dyDescent="0.3">
      <c r="A38" s="170" t="s">
        <v>160</v>
      </c>
      <c r="B38" s="276">
        <f>B36+B37</f>
        <v>69524</v>
      </c>
      <c r="C38" s="278">
        <f>C36+C37</f>
        <v>223</v>
      </c>
      <c r="D38" s="277">
        <f>C38/B38*100</f>
        <v>0.32075254588343594</v>
      </c>
      <c r="E38" s="278">
        <f>E36+E37</f>
        <v>0</v>
      </c>
    </row>
    <row r="39" spans="1:15" x14ac:dyDescent="0.25">
      <c r="B39" s="274"/>
      <c r="C39" s="274"/>
      <c r="D39" s="274"/>
      <c r="E39" s="274"/>
    </row>
    <row r="40" spans="1:15" x14ac:dyDescent="0.25">
      <c r="E40" s="35"/>
    </row>
    <row r="41" spans="1:15" x14ac:dyDescent="0.25">
      <c r="G41" s="35"/>
      <c r="K41" s="35"/>
      <c r="L41" s="35"/>
      <c r="M41" s="35"/>
      <c r="N41" s="279"/>
    </row>
    <row r="42" spans="1:15" x14ac:dyDescent="0.25">
      <c r="N42" s="279"/>
    </row>
    <row r="43" spans="1:15" x14ac:dyDescent="0.25">
      <c r="N43" s="279"/>
    </row>
    <row r="44" spans="1:15" x14ac:dyDescent="0.25">
      <c r="N44" s="279"/>
    </row>
    <row r="45" spans="1:15" x14ac:dyDescent="0.25">
      <c r="N45" s="279"/>
    </row>
    <row r="46" spans="1:15" x14ac:dyDescent="0.25">
      <c r="N46" s="279"/>
    </row>
    <row r="47" spans="1:15" x14ac:dyDescent="0.25">
      <c r="N47" s="279"/>
    </row>
    <row r="48" spans="1:15" x14ac:dyDescent="0.25">
      <c r="N48" s="279"/>
    </row>
    <row r="49" spans="14:14" x14ac:dyDescent="0.25">
      <c r="N49" s="279"/>
    </row>
  </sheetData>
  <sortState ref="J26:O35">
    <sortCondition ref="J26:J35"/>
  </sortState>
  <mergeCells count="10">
    <mergeCell ref="A1:J1"/>
    <mergeCell ref="A22:E22"/>
    <mergeCell ref="G26:H26"/>
    <mergeCell ref="G25:H25"/>
    <mergeCell ref="G27:H27"/>
    <mergeCell ref="G28:H28"/>
    <mergeCell ref="G29:H29"/>
    <mergeCell ref="G30:H30"/>
    <mergeCell ref="G33:H33"/>
    <mergeCell ref="G34:H34"/>
  </mergeCells>
  <pageMargins left="0.45" right="0.45" top="0.75" bottom="0.25" header="0.3" footer="0.3"/>
  <pageSetup paperSize="9" scale="87" orientation="landscape" r:id="rId1"/>
  <rowBreaks count="1" manualBreakCount="1">
    <brk id="2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C17" sqref="C17"/>
    </sheetView>
  </sheetViews>
  <sheetFormatPr defaultColWidth="9.1796875" defaultRowHeight="14.5" x14ac:dyDescent="0.35"/>
  <cols>
    <col min="1" max="1" width="14" style="48" customWidth="1"/>
    <col min="2" max="2" width="13.81640625" style="48" customWidth="1"/>
    <col min="3" max="3" width="17.81640625" style="48" customWidth="1"/>
    <col min="4" max="4" width="18.81640625" style="48" customWidth="1"/>
    <col min="5" max="5" width="19.81640625" style="48" customWidth="1"/>
    <col min="6" max="6" width="18.453125" style="48" customWidth="1"/>
    <col min="7" max="7" width="19.54296875" style="48" customWidth="1"/>
    <col min="8" max="16384" width="9.1796875" style="48"/>
  </cols>
  <sheetData>
    <row r="1" spans="1:7" ht="33" customHeight="1" thickBot="1" x14ac:dyDescent="0.4">
      <c r="A1" s="388" t="s">
        <v>371</v>
      </c>
      <c r="B1" s="389"/>
      <c r="C1" s="389"/>
      <c r="D1" s="389"/>
      <c r="E1" s="389"/>
      <c r="F1" s="389"/>
      <c r="G1" s="389"/>
    </row>
    <row r="2" spans="1:7" ht="87" customHeight="1" thickBot="1" x14ac:dyDescent="0.4">
      <c r="A2" s="8" t="s">
        <v>169</v>
      </c>
      <c r="B2" s="8" t="s">
        <v>168</v>
      </c>
      <c r="C2" s="8" t="s">
        <v>167</v>
      </c>
      <c r="D2" s="8" t="s">
        <v>166</v>
      </c>
      <c r="E2" s="2" t="s">
        <v>165</v>
      </c>
      <c r="F2" s="58" t="s">
        <v>164</v>
      </c>
      <c r="G2" s="2" t="s">
        <v>163</v>
      </c>
    </row>
    <row r="3" spans="1:7" ht="12.75" customHeight="1" thickTop="1" thickBot="1" x14ac:dyDescent="0.4">
      <c r="A3" s="157">
        <v>1</v>
      </c>
      <c r="B3" s="157">
        <v>2</v>
      </c>
      <c r="C3" s="157">
        <v>3</v>
      </c>
      <c r="D3" s="157">
        <v>4</v>
      </c>
      <c r="E3" s="157">
        <v>5</v>
      </c>
      <c r="F3" s="157">
        <v>6</v>
      </c>
      <c r="G3" s="157">
        <v>7</v>
      </c>
    </row>
    <row r="4" spans="1:7" ht="39" customHeight="1" thickTop="1" thickBot="1" x14ac:dyDescent="0.4">
      <c r="A4" s="106">
        <v>1124</v>
      </c>
      <c r="B4" s="106">
        <v>6962</v>
      </c>
      <c r="C4" s="106">
        <v>115</v>
      </c>
      <c r="D4" s="106">
        <v>115</v>
      </c>
      <c r="E4" s="106">
        <v>34</v>
      </c>
      <c r="F4" s="107">
        <v>6.19</v>
      </c>
      <c r="G4" s="107">
        <v>100</v>
      </c>
    </row>
    <row r="6" spans="1:7" x14ac:dyDescent="0.35">
      <c r="D6" s="48" t="s">
        <v>270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C18" sqref="C18"/>
    </sheetView>
  </sheetViews>
  <sheetFormatPr defaultColWidth="9.1796875" defaultRowHeight="14.5" x14ac:dyDescent="0.35"/>
  <cols>
    <col min="1" max="1" width="14" style="48" customWidth="1"/>
    <col min="2" max="2" width="9.1796875" style="48"/>
    <col min="3" max="3" width="11" style="48" customWidth="1"/>
    <col min="4" max="4" width="13.81640625" style="48" customWidth="1"/>
    <col min="5" max="5" width="14.7265625" style="48" customWidth="1"/>
    <col min="6" max="6" width="12.54296875" style="48" customWidth="1"/>
    <col min="7" max="7" width="13" style="48" customWidth="1"/>
    <col min="8" max="8" width="14" style="48" customWidth="1"/>
    <col min="9" max="9" width="17.453125" style="48" customWidth="1"/>
    <col min="10" max="16384" width="9.1796875" style="48"/>
  </cols>
  <sheetData>
    <row r="1" spans="1:9" ht="31.5" customHeight="1" thickBot="1" x14ac:dyDescent="0.4">
      <c r="A1" s="403" t="s">
        <v>372</v>
      </c>
      <c r="B1" s="404"/>
      <c r="C1" s="404"/>
      <c r="D1" s="404"/>
      <c r="E1" s="404"/>
      <c r="F1" s="404"/>
      <c r="G1" s="404"/>
      <c r="H1" s="404"/>
      <c r="I1" s="404"/>
    </row>
    <row r="2" spans="1:9" ht="55.5" customHeight="1" x14ac:dyDescent="0.35">
      <c r="A2" s="406" t="s">
        <v>298</v>
      </c>
      <c r="B2" s="405" t="s">
        <v>297</v>
      </c>
      <c r="C2" s="405"/>
      <c r="D2" s="408" t="s">
        <v>296</v>
      </c>
      <c r="E2" s="405"/>
      <c r="F2" s="408" t="s">
        <v>295</v>
      </c>
      <c r="G2" s="405"/>
      <c r="H2" s="408" t="s">
        <v>294</v>
      </c>
      <c r="I2" s="408"/>
    </row>
    <row r="3" spans="1:9" ht="27" customHeight="1" thickBot="1" x14ac:dyDescent="0.4">
      <c r="A3" s="407"/>
      <c r="B3" s="23" t="s">
        <v>206</v>
      </c>
      <c r="C3" s="23" t="s">
        <v>293</v>
      </c>
      <c r="D3" s="23" t="s">
        <v>206</v>
      </c>
      <c r="E3" s="23" t="s">
        <v>292</v>
      </c>
      <c r="F3" s="23" t="s">
        <v>206</v>
      </c>
      <c r="G3" s="23" t="s">
        <v>292</v>
      </c>
      <c r="H3" s="23" t="s">
        <v>206</v>
      </c>
      <c r="I3" s="23" t="s">
        <v>292</v>
      </c>
    </row>
    <row r="4" spans="1:9" ht="12" customHeight="1" thickTop="1" thickBot="1" x14ac:dyDescent="0.4">
      <c r="A4" s="24">
        <v>1</v>
      </c>
      <c r="B4" s="24">
        <v>2</v>
      </c>
      <c r="C4" s="24">
        <v>3</v>
      </c>
      <c r="D4" s="24">
        <v>4</v>
      </c>
      <c r="E4" s="24">
        <v>5</v>
      </c>
      <c r="F4" s="24">
        <v>6</v>
      </c>
      <c r="G4" s="24">
        <v>7</v>
      </c>
      <c r="H4" s="24">
        <v>8</v>
      </c>
      <c r="I4" s="24">
        <v>9</v>
      </c>
    </row>
    <row r="5" spans="1:9" ht="46.5" customHeight="1" thickTop="1" thickBot="1" x14ac:dyDescent="0.4">
      <c r="A5" s="36">
        <v>30.2</v>
      </c>
      <c r="B5" s="152">
        <v>105171</v>
      </c>
      <c r="C5" s="154">
        <v>3482.48</v>
      </c>
      <c r="D5" s="152">
        <v>16676</v>
      </c>
      <c r="E5" s="154">
        <v>15.86</v>
      </c>
      <c r="F5" s="152">
        <v>33138</v>
      </c>
      <c r="G5" s="154">
        <v>31.51</v>
      </c>
      <c r="H5" s="152">
        <v>55695</v>
      </c>
      <c r="I5" s="154">
        <v>52.92</v>
      </c>
    </row>
  </sheetData>
  <mergeCells count="6">
    <mergeCell ref="A1:I1"/>
    <mergeCell ref="B2:C2"/>
    <mergeCell ref="A2:A3"/>
    <mergeCell ref="D2:E2"/>
    <mergeCell ref="F2:G2"/>
    <mergeCell ref="H2:I2"/>
  </mergeCells>
  <pageMargins left="0.7" right="0.7" top="0.75" bottom="0.75" header="0.3" footer="0.3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zoomScaleNormal="100" workbookViewId="0">
      <selection activeCell="D12" sqref="D12"/>
    </sheetView>
  </sheetViews>
  <sheetFormatPr defaultColWidth="9.1796875" defaultRowHeight="14.5" x14ac:dyDescent="0.35"/>
  <cols>
    <col min="1" max="1" width="10.81640625" style="48" customWidth="1"/>
    <col min="2" max="2" width="11.453125" style="48" customWidth="1"/>
    <col min="3" max="3" width="12.81640625" style="48" customWidth="1"/>
    <col min="4" max="4" width="10.7265625" style="48" customWidth="1"/>
    <col min="5" max="5" width="12.1796875" style="48" customWidth="1"/>
    <col min="6" max="6" width="12.54296875" style="48" customWidth="1"/>
    <col min="7" max="7" width="14.1796875" style="48" customWidth="1"/>
    <col min="8" max="8" width="15.81640625" style="48" customWidth="1"/>
    <col min="9" max="9" width="15.26953125" style="48" customWidth="1"/>
    <col min="10" max="16384" width="9.1796875" style="48"/>
  </cols>
  <sheetData>
    <row r="1" spans="1:18" ht="33" customHeight="1" thickBot="1" x14ac:dyDescent="0.4">
      <c r="A1" s="411" t="s">
        <v>373</v>
      </c>
      <c r="B1" s="412"/>
      <c r="C1" s="412"/>
      <c r="D1" s="412"/>
      <c r="E1" s="412"/>
      <c r="F1" s="412"/>
      <c r="G1" s="412"/>
      <c r="H1" s="412"/>
      <c r="I1" s="412"/>
      <c r="J1" s="1"/>
      <c r="K1" s="1"/>
      <c r="L1" s="1"/>
      <c r="M1" s="1"/>
      <c r="N1" s="1"/>
      <c r="O1" s="1"/>
      <c r="P1" s="1"/>
      <c r="Q1" s="1"/>
      <c r="R1" s="1"/>
    </row>
    <row r="2" spans="1:18" ht="51" customHeight="1" thickBot="1" x14ac:dyDescent="0.4">
      <c r="A2" s="409" t="s">
        <v>279</v>
      </c>
      <c r="B2" s="410"/>
      <c r="C2" s="410"/>
      <c r="D2" s="409" t="s">
        <v>278</v>
      </c>
      <c r="E2" s="410"/>
      <c r="F2" s="410"/>
      <c r="G2" s="409" t="s">
        <v>277</v>
      </c>
      <c r="H2" s="410"/>
      <c r="I2" s="410"/>
      <c r="J2" s="1"/>
      <c r="K2" s="1"/>
      <c r="L2" s="1"/>
      <c r="M2" s="1"/>
      <c r="N2" s="1"/>
      <c r="O2" s="1"/>
      <c r="P2" s="1"/>
      <c r="Q2" s="1"/>
      <c r="R2" s="1"/>
    </row>
    <row r="3" spans="1:18" ht="117" customHeight="1" thickBot="1" x14ac:dyDescent="0.4">
      <c r="A3" s="8" t="s">
        <v>276</v>
      </c>
      <c r="B3" s="8" t="s">
        <v>275</v>
      </c>
      <c r="C3" s="2" t="s">
        <v>274</v>
      </c>
      <c r="D3" s="8" t="s">
        <v>276</v>
      </c>
      <c r="E3" s="8" t="s">
        <v>275</v>
      </c>
      <c r="F3" s="2" t="s">
        <v>274</v>
      </c>
      <c r="G3" s="8" t="s">
        <v>273</v>
      </c>
      <c r="H3" s="8" t="s">
        <v>272</v>
      </c>
      <c r="I3" s="2" t="s">
        <v>271</v>
      </c>
      <c r="J3" s="1"/>
      <c r="K3" s="1"/>
      <c r="L3" s="1"/>
      <c r="M3" s="1"/>
      <c r="N3" s="1"/>
      <c r="O3" s="1"/>
      <c r="P3" s="1"/>
      <c r="Q3" s="1"/>
      <c r="R3" s="1"/>
    </row>
    <row r="4" spans="1:18" ht="12.75" customHeight="1" thickTop="1" thickBot="1" x14ac:dyDescent="0.4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1"/>
      <c r="K4" s="1"/>
      <c r="L4" s="1"/>
      <c r="M4" s="1"/>
      <c r="N4" s="1"/>
      <c r="O4" s="1"/>
      <c r="P4" s="1"/>
      <c r="Q4" s="1"/>
      <c r="R4" s="1"/>
    </row>
    <row r="5" spans="1:18" ht="36" customHeight="1" thickTop="1" thickBot="1" x14ac:dyDescent="0.4">
      <c r="A5" s="152">
        <v>3041</v>
      </c>
      <c r="B5" s="152">
        <v>147</v>
      </c>
      <c r="C5" s="154">
        <v>4.83</v>
      </c>
      <c r="D5" s="152">
        <v>4841</v>
      </c>
      <c r="E5" s="152">
        <v>770</v>
      </c>
      <c r="F5" s="154">
        <v>15.91</v>
      </c>
      <c r="G5" s="152">
        <v>718</v>
      </c>
      <c r="H5" s="152">
        <v>562</v>
      </c>
      <c r="I5" s="154">
        <v>78.27</v>
      </c>
      <c r="J5" s="1"/>
      <c r="K5" s="1"/>
      <c r="L5" s="1"/>
      <c r="M5" s="1"/>
      <c r="N5" s="1"/>
      <c r="O5" s="1"/>
      <c r="P5" s="1"/>
      <c r="Q5" s="1"/>
      <c r="R5" s="1"/>
    </row>
  </sheetData>
  <mergeCells count="4">
    <mergeCell ref="A2:C2"/>
    <mergeCell ref="D2:F2"/>
    <mergeCell ref="G2:I2"/>
    <mergeCell ref="A1:I1"/>
  </mergeCells>
  <pageMargins left="0.7" right="0.7" top="0.75" bottom="0.75" header="0.3" footer="0.3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7" zoomScaleNormal="100" workbookViewId="0">
      <selection activeCell="D11" sqref="D11"/>
    </sheetView>
  </sheetViews>
  <sheetFormatPr defaultColWidth="9.1796875" defaultRowHeight="14.5" x14ac:dyDescent="0.35"/>
  <cols>
    <col min="1" max="1" width="10.26953125" style="48" customWidth="1"/>
    <col min="2" max="2" width="11.7265625" style="48" customWidth="1"/>
    <col min="3" max="3" width="12.1796875" style="48" customWidth="1"/>
    <col min="4" max="4" width="14" style="48" customWidth="1"/>
    <col min="5" max="5" width="14.26953125" style="48" customWidth="1"/>
    <col min="6" max="6" width="13.7265625" style="48" customWidth="1"/>
    <col min="7" max="7" width="15.26953125" style="48" customWidth="1"/>
    <col min="8" max="9" width="15.453125" style="48" customWidth="1"/>
    <col min="10" max="16384" width="9.1796875" style="48"/>
  </cols>
  <sheetData>
    <row r="1" spans="1:9" ht="33.75" customHeight="1" thickBot="1" x14ac:dyDescent="0.4">
      <c r="A1" s="411" t="s">
        <v>374</v>
      </c>
      <c r="B1" s="412"/>
      <c r="C1" s="412"/>
      <c r="D1" s="412"/>
      <c r="E1" s="412"/>
      <c r="F1" s="412"/>
      <c r="G1" s="412"/>
      <c r="H1" s="412"/>
      <c r="I1" s="412"/>
    </row>
    <row r="2" spans="1:9" ht="45" customHeight="1" thickBot="1" x14ac:dyDescent="0.4">
      <c r="A2" s="409" t="s">
        <v>291</v>
      </c>
      <c r="B2" s="410"/>
      <c r="C2" s="410"/>
      <c r="D2" s="409" t="s">
        <v>290</v>
      </c>
      <c r="E2" s="410"/>
      <c r="F2" s="410"/>
      <c r="G2" s="409" t="s">
        <v>289</v>
      </c>
      <c r="H2" s="410"/>
      <c r="I2" s="410"/>
    </row>
    <row r="3" spans="1:9" ht="190.5" customHeight="1" thickBot="1" x14ac:dyDescent="0.4">
      <c r="A3" s="21" t="s">
        <v>288</v>
      </c>
      <c r="B3" s="21" t="s">
        <v>287</v>
      </c>
      <c r="C3" s="20" t="s">
        <v>286</v>
      </c>
      <c r="D3" s="21" t="s">
        <v>285</v>
      </c>
      <c r="E3" s="21" t="s">
        <v>284</v>
      </c>
      <c r="F3" s="20" t="s">
        <v>283</v>
      </c>
      <c r="G3" s="21" t="s">
        <v>282</v>
      </c>
      <c r="H3" s="21" t="s">
        <v>281</v>
      </c>
      <c r="I3" s="20" t="s">
        <v>280</v>
      </c>
    </row>
    <row r="4" spans="1:9" ht="13.5" customHeight="1" thickTop="1" thickBot="1" x14ac:dyDescent="0.4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</row>
    <row r="5" spans="1:9" ht="38.25" customHeight="1" thickTop="1" thickBot="1" x14ac:dyDescent="0.4">
      <c r="A5" s="155">
        <v>4734</v>
      </c>
      <c r="B5" s="155">
        <v>4585</v>
      </c>
      <c r="C5" s="156">
        <v>96.85</v>
      </c>
      <c r="D5" s="155">
        <v>30</v>
      </c>
      <c r="E5" s="155">
        <v>15</v>
      </c>
      <c r="F5" s="156">
        <v>50</v>
      </c>
      <c r="G5" s="155">
        <v>99</v>
      </c>
      <c r="H5" s="155">
        <v>0</v>
      </c>
      <c r="I5" s="155">
        <v>0</v>
      </c>
    </row>
  </sheetData>
  <mergeCells count="4">
    <mergeCell ref="A1:I1"/>
    <mergeCell ref="A2:C2"/>
    <mergeCell ref="D2:F2"/>
    <mergeCell ref="G2:I2"/>
  </mergeCells>
  <pageMargins left="0.7" right="0.7" top="0.75" bottom="0.75" header="0.3" footer="0.3"/>
  <pageSetup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opLeftCell="A7" zoomScaleNormal="100" workbookViewId="0">
      <selection activeCell="G10" sqref="G10"/>
    </sheetView>
  </sheetViews>
  <sheetFormatPr defaultColWidth="9.1796875" defaultRowHeight="44.25" customHeight="1" x14ac:dyDescent="0.35"/>
  <cols>
    <col min="1" max="1" width="17.54296875" style="48" customWidth="1"/>
    <col min="2" max="2" width="14.453125" style="48" customWidth="1"/>
    <col min="3" max="3" width="14.1796875" style="48" customWidth="1"/>
    <col min="4" max="4" width="16.7265625" style="48" customWidth="1"/>
    <col min="5" max="5" width="15" style="48" customWidth="1"/>
    <col min="6" max="6" width="15.54296875" style="48" customWidth="1"/>
    <col min="7" max="7" width="16.54296875" style="48" customWidth="1"/>
    <col min="8" max="8" width="14.81640625" style="48" customWidth="1"/>
    <col min="9" max="10" width="9.54296875" style="48" bestFit="1" customWidth="1"/>
    <col min="11" max="16384" width="9.1796875" style="48"/>
  </cols>
  <sheetData>
    <row r="1" spans="1:16" ht="44.25" customHeight="1" thickBot="1" x14ac:dyDescent="0.4">
      <c r="A1" s="388" t="s">
        <v>375</v>
      </c>
      <c r="B1" s="388"/>
      <c r="C1" s="388"/>
      <c r="D1" s="388"/>
      <c r="E1" s="388"/>
      <c r="F1" s="388"/>
      <c r="G1" s="388"/>
      <c r="H1" s="388"/>
    </row>
    <row r="2" spans="1:16" ht="91.5" customHeight="1" thickBot="1" x14ac:dyDescent="0.4">
      <c r="A2" s="150" t="s">
        <v>184</v>
      </c>
      <c r="B2" s="150" t="s">
        <v>183</v>
      </c>
      <c r="C2" s="150" t="s">
        <v>182</v>
      </c>
      <c r="D2" s="150" t="s">
        <v>181</v>
      </c>
      <c r="E2" s="150" t="s">
        <v>180</v>
      </c>
      <c r="F2" s="150" t="s">
        <v>179</v>
      </c>
      <c r="G2" s="8" t="s">
        <v>178</v>
      </c>
      <c r="H2" s="8" t="s">
        <v>177</v>
      </c>
    </row>
    <row r="3" spans="1:16" ht="12" customHeight="1" thickTop="1" thickBot="1" x14ac:dyDescent="0.4">
      <c r="A3" s="151">
        <v>1</v>
      </c>
      <c r="B3" s="151">
        <v>2</v>
      </c>
      <c r="C3" s="151">
        <v>3</v>
      </c>
      <c r="D3" s="151">
        <v>4</v>
      </c>
      <c r="E3" s="151">
        <v>5</v>
      </c>
      <c r="F3" s="151">
        <v>6</v>
      </c>
      <c r="G3" s="10">
        <v>7</v>
      </c>
      <c r="H3" s="10">
        <v>8</v>
      </c>
    </row>
    <row r="4" spans="1:16" ht="44.25" customHeight="1" thickTop="1" thickBot="1" x14ac:dyDescent="0.4">
      <c r="A4" s="152">
        <v>110671</v>
      </c>
      <c r="B4" s="152">
        <v>22074</v>
      </c>
      <c r="C4" s="152">
        <v>8206</v>
      </c>
      <c r="D4" s="152">
        <v>535</v>
      </c>
      <c r="E4" s="152">
        <v>6082</v>
      </c>
      <c r="F4" s="152">
        <v>429</v>
      </c>
      <c r="G4" s="152">
        <v>4211</v>
      </c>
      <c r="H4" s="152">
        <v>4071</v>
      </c>
    </row>
    <row r="5" spans="1:16" ht="20.25" customHeight="1" x14ac:dyDescent="0.35"/>
    <row r="6" spans="1:16" ht="27" customHeight="1" thickBot="1" x14ac:dyDescent="0.4"/>
    <row r="7" spans="1:16" ht="107.25" customHeight="1" thickBot="1" x14ac:dyDescent="0.4">
      <c r="A7" s="8" t="s">
        <v>176</v>
      </c>
      <c r="B7" s="8" t="s">
        <v>175</v>
      </c>
      <c r="C7" s="153" t="s">
        <v>174</v>
      </c>
      <c r="D7" s="153" t="s">
        <v>173</v>
      </c>
      <c r="E7" s="153" t="s">
        <v>172</v>
      </c>
      <c r="F7" s="2" t="s">
        <v>171</v>
      </c>
      <c r="G7" s="2" t="s">
        <v>170</v>
      </c>
    </row>
    <row r="8" spans="1:16" ht="13.5" customHeight="1" thickTop="1" thickBot="1" x14ac:dyDescent="0.4">
      <c r="A8" s="10">
        <v>1</v>
      </c>
      <c r="B8" s="10">
        <v>2</v>
      </c>
      <c r="C8" s="151">
        <v>3</v>
      </c>
      <c r="D8" s="151">
        <v>4</v>
      </c>
      <c r="E8" s="151">
        <v>5</v>
      </c>
      <c r="F8" s="10">
        <v>6</v>
      </c>
      <c r="G8" s="10">
        <v>7</v>
      </c>
    </row>
    <row r="9" spans="1:16" ht="44.25" customHeight="1" thickTop="1" thickBot="1" x14ac:dyDescent="0.4">
      <c r="A9" s="152">
        <v>4957</v>
      </c>
      <c r="B9" s="152">
        <v>2382</v>
      </c>
      <c r="C9" s="154">
        <v>19.95</v>
      </c>
      <c r="D9" s="154">
        <v>74.12</v>
      </c>
      <c r="E9" s="154">
        <v>80.19</v>
      </c>
      <c r="F9" s="154">
        <v>96.68</v>
      </c>
      <c r="G9" s="154">
        <v>48.05</v>
      </c>
    </row>
    <row r="11" spans="1:16" ht="44.25" customHeight="1" x14ac:dyDescent="0.35">
      <c r="A11" s="72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  <c r="M11" s="74"/>
      <c r="N11" s="74"/>
      <c r="O11" s="74"/>
      <c r="P11" s="74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I23" sqref="I23"/>
    </sheetView>
  </sheetViews>
  <sheetFormatPr defaultColWidth="9.1796875" defaultRowHeight="14.5" x14ac:dyDescent="0.35"/>
  <cols>
    <col min="1" max="1" width="17" style="48" customWidth="1"/>
    <col min="2" max="2" width="21.26953125" style="48" customWidth="1"/>
    <col min="3" max="3" width="13.1796875" style="48" customWidth="1"/>
    <col min="4" max="4" width="13.81640625" style="48" customWidth="1"/>
    <col min="5" max="5" width="12.54296875" style="48" customWidth="1"/>
    <col min="6" max="6" width="15.26953125" style="48" customWidth="1"/>
    <col min="7" max="7" width="14.54296875" style="48" customWidth="1"/>
    <col min="8" max="8" width="17" style="48" customWidth="1"/>
    <col min="9" max="9" width="12.54296875" style="48" customWidth="1"/>
    <col min="10" max="16384" width="9.1796875" style="48"/>
  </cols>
  <sheetData>
    <row r="1" spans="1:9" ht="22.5" customHeight="1" thickBot="1" x14ac:dyDescent="0.4">
      <c r="A1" s="389" t="s">
        <v>378</v>
      </c>
      <c r="B1" s="389"/>
      <c r="C1" s="389"/>
      <c r="D1" s="389"/>
      <c r="E1" s="389"/>
      <c r="F1" s="389"/>
      <c r="G1" s="389"/>
      <c r="H1" s="389"/>
    </row>
    <row r="2" spans="1:9" ht="106.5" customHeight="1" thickBot="1" x14ac:dyDescent="0.4">
      <c r="A2" s="8" t="s">
        <v>149</v>
      </c>
      <c r="B2" s="8" t="s">
        <v>192</v>
      </c>
      <c r="C2" s="8" t="s">
        <v>191</v>
      </c>
      <c r="D2" s="8" t="s">
        <v>190</v>
      </c>
      <c r="E2" s="8" t="s">
        <v>189</v>
      </c>
      <c r="F2" s="2" t="s">
        <v>188</v>
      </c>
      <c r="G2" s="2" t="s">
        <v>187</v>
      </c>
      <c r="H2" s="2" t="s">
        <v>186</v>
      </c>
    </row>
    <row r="3" spans="1:9" ht="12.75" customHeight="1" thickTop="1" thickBot="1" x14ac:dyDescent="0.4">
      <c r="A3" s="147">
        <v>1</v>
      </c>
      <c r="B3" s="147">
        <v>2</v>
      </c>
      <c r="C3" s="147">
        <v>3</v>
      </c>
      <c r="D3" s="147">
        <v>4</v>
      </c>
      <c r="E3" s="147">
        <v>5</v>
      </c>
      <c r="F3" s="147">
        <v>6</v>
      </c>
      <c r="G3" s="147">
        <v>7</v>
      </c>
      <c r="H3" s="147">
        <v>8</v>
      </c>
    </row>
    <row r="4" spans="1:9" ht="15" thickTop="1" x14ac:dyDescent="0.35">
      <c r="A4" s="7" t="s">
        <v>91</v>
      </c>
      <c r="B4" s="280">
        <v>679</v>
      </c>
      <c r="C4" s="280">
        <v>701</v>
      </c>
      <c r="D4" s="280">
        <v>6301</v>
      </c>
      <c r="E4" s="280">
        <v>17273</v>
      </c>
      <c r="F4" s="281">
        <v>1.0324005891016201</v>
      </c>
      <c r="G4" s="281">
        <v>9.2798232695139919</v>
      </c>
      <c r="H4" s="281">
        <v>25.438880706921942</v>
      </c>
    </row>
    <row r="5" spans="1:9" x14ac:dyDescent="0.35">
      <c r="A5" s="7" t="s">
        <v>94</v>
      </c>
      <c r="B5" s="280">
        <v>313</v>
      </c>
      <c r="C5" s="280">
        <v>0</v>
      </c>
      <c r="D5" s="280">
        <v>3018</v>
      </c>
      <c r="E5" s="280">
        <v>10614</v>
      </c>
      <c r="F5" s="281">
        <v>0</v>
      </c>
      <c r="G5" s="281">
        <v>9.642172523961662</v>
      </c>
      <c r="H5" s="281">
        <v>33.910543130990412</v>
      </c>
    </row>
    <row r="6" spans="1:9" x14ac:dyDescent="0.35">
      <c r="A6" s="7" t="s">
        <v>97</v>
      </c>
      <c r="B6" s="280">
        <v>1436</v>
      </c>
      <c r="C6" s="280">
        <v>1436</v>
      </c>
      <c r="D6" s="280">
        <v>6031</v>
      </c>
      <c r="E6" s="280">
        <v>1430</v>
      </c>
      <c r="F6" s="281">
        <v>1</v>
      </c>
      <c r="G6" s="281">
        <v>4.1998607242339832</v>
      </c>
      <c r="H6" s="281">
        <v>0.99582172701949856</v>
      </c>
    </row>
    <row r="7" spans="1:9" x14ac:dyDescent="0.35">
      <c r="A7" s="7" t="s">
        <v>98</v>
      </c>
      <c r="B7" s="280">
        <v>14</v>
      </c>
      <c r="C7" s="280">
        <v>37</v>
      </c>
      <c r="D7" s="280">
        <v>233</v>
      </c>
      <c r="E7" s="280">
        <v>435</v>
      </c>
      <c r="F7" s="281">
        <v>2.6428571428571428</v>
      </c>
      <c r="G7" s="281">
        <v>16.642857142857142</v>
      </c>
      <c r="H7" s="281">
        <v>31.071428571428573</v>
      </c>
    </row>
    <row r="8" spans="1:9" x14ac:dyDescent="0.35">
      <c r="A8" s="7" t="s">
        <v>100</v>
      </c>
      <c r="B8" s="280">
        <v>2351</v>
      </c>
      <c r="C8" s="280">
        <v>2570</v>
      </c>
      <c r="D8" s="280">
        <v>23039</v>
      </c>
      <c r="E8" s="280">
        <v>28212</v>
      </c>
      <c r="F8" s="281">
        <v>1.0931518502764781</v>
      </c>
      <c r="G8" s="281">
        <v>9.7996597192683961</v>
      </c>
      <c r="H8" s="281">
        <v>12</v>
      </c>
    </row>
    <row r="9" spans="1:9" x14ac:dyDescent="0.35">
      <c r="A9" s="7" t="s">
        <v>104</v>
      </c>
      <c r="B9" s="280">
        <v>1251</v>
      </c>
      <c r="C9" s="280">
        <v>0</v>
      </c>
      <c r="D9" s="280">
        <v>11765</v>
      </c>
      <c r="E9" s="280">
        <v>33925</v>
      </c>
      <c r="F9" s="281">
        <v>0</v>
      </c>
      <c r="G9" s="281">
        <v>9.4044764188649079</v>
      </c>
      <c r="H9" s="281">
        <v>27.118305355715428</v>
      </c>
    </row>
    <row r="10" spans="1:9" ht="15" thickBot="1" x14ac:dyDescent="0.4">
      <c r="A10" s="7" t="s">
        <v>185</v>
      </c>
      <c r="B10" s="280">
        <v>7843</v>
      </c>
      <c r="C10" s="280">
        <v>11294</v>
      </c>
      <c r="D10" s="280">
        <v>62411</v>
      </c>
      <c r="E10" s="280">
        <v>220192</v>
      </c>
      <c r="F10" s="281">
        <v>1.4400102001785031</v>
      </c>
      <c r="G10" s="281">
        <v>7.9575417569807474</v>
      </c>
      <c r="H10" s="281">
        <v>28.07497131199796</v>
      </c>
    </row>
    <row r="11" spans="1:9" s="18" customFormat="1" ht="19.5" customHeight="1" thickBot="1" x14ac:dyDescent="0.4">
      <c r="A11" s="13" t="s">
        <v>160</v>
      </c>
      <c r="B11" s="148">
        <f>SUM(B4:B10)</f>
        <v>13887</v>
      </c>
      <c r="C11" s="148">
        <f>SUM(C4:C10)</f>
        <v>16038</v>
      </c>
      <c r="D11" s="148">
        <f>SUM(D4:D10)</f>
        <v>112798</v>
      </c>
      <c r="E11" s="148">
        <f>SUM(E4:E10)</f>
        <v>312081</v>
      </c>
      <c r="F11" s="149">
        <f>AVERAGE(F4:F10)</f>
        <v>1.0297742546305348</v>
      </c>
      <c r="G11" s="149">
        <f t="shared" ref="G11:H11" si="0">AVERAGE(G4:G10)</f>
        <v>9.560913079382976</v>
      </c>
      <c r="H11" s="149">
        <f t="shared" si="0"/>
        <v>22.658564400581973</v>
      </c>
    </row>
    <row r="12" spans="1:9" x14ac:dyDescent="0.35">
      <c r="F12" s="81"/>
    </row>
    <row r="16" spans="1:9" x14ac:dyDescent="0.35">
      <c r="E16" s="73"/>
      <c r="F16" s="72"/>
      <c r="G16" s="72"/>
      <c r="H16" s="73"/>
      <c r="I16" s="72"/>
    </row>
    <row r="17" spans="5:9" x14ac:dyDescent="0.35">
      <c r="E17" s="73"/>
      <c r="F17" s="72"/>
      <c r="G17" s="72"/>
      <c r="H17" s="73"/>
      <c r="I17" s="72"/>
    </row>
    <row r="18" spans="5:9" x14ac:dyDescent="0.35">
      <c r="E18" s="73"/>
      <c r="F18" s="72"/>
      <c r="G18" s="72"/>
      <c r="H18" s="73"/>
      <c r="I18" s="72"/>
    </row>
    <row r="19" spans="5:9" x14ac:dyDescent="0.35">
      <c r="E19" s="73"/>
      <c r="F19" s="72"/>
      <c r="G19" s="72"/>
      <c r="H19" s="73"/>
      <c r="I19" s="72"/>
    </row>
    <row r="20" spans="5:9" x14ac:dyDescent="0.35">
      <c r="E20" s="73"/>
      <c r="F20" s="72"/>
      <c r="G20" s="72"/>
      <c r="H20" s="73"/>
      <c r="I20" s="72"/>
    </row>
    <row r="21" spans="5:9" x14ac:dyDescent="0.35">
      <c r="E21" s="73"/>
      <c r="F21" s="72"/>
      <c r="G21" s="72"/>
      <c r="H21" s="73"/>
      <c r="I21" s="72"/>
    </row>
    <row r="22" spans="5:9" x14ac:dyDescent="0.35">
      <c r="E22" s="73"/>
      <c r="F22" s="72"/>
      <c r="G22" s="72"/>
      <c r="H22" s="73"/>
      <c r="I22" s="7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opLeftCell="A7" zoomScaleNormal="100" workbookViewId="0">
      <selection activeCell="L4" sqref="L4:L10"/>
    </sheetView>
  </sheetViews>
  <sheetFormatPr defaultColWidth="9.1796875" defaultRowHeight="14.5" x14ac:dyDescent="0.35"/>
  <cols>
    <col min="1" max="1" width="15.26953125" style="48" customWidth="1"/>
    <col min="2" max="2" width="9.453125" style="48" customWidth="1"/>
    <col min="3" max="3" width="6.7265625" style="48" customWidth="1"/>
    <col min="4" max="4" width="9.81640625" style="48" customWidth="1"/>
    <col min="5" max="5" width="10.26953125" style="48" customWidth="1"/>
    <col min="6" max="6" width="9.26953125" style="48" customWidth="1"/>
    <col min="7" max="7" width="10.26953125" style="48" customWidth="1"/>
    <col min="8" max="8" width="12.54296875" style="48" customWidth="1"/>
    <col min="9" max="10" width="10.54296875" style="48" customWidth="1"/>
    <col min="11" max="11" width="11" style="48" customWidth="1"/>
    <col min="12" max="12" width="12.453125" style="48" customWidth="1"/>
    <col min="13" max="13" width="13.26953125" style="48" customWidth="1"/>
    <col min="14" max="16384" width="9.1796875" style="48"/>
  </cols>
  <sheetData>
    <row r="1" spans="1:14" ht="32.25" customHeight="1" thickBot="1" x14ac:dyDescent="0.4">
      <c r="A1" s="413" t="s">
        <v>380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4" ht="189" customHeight="1" thickBot="1" x14ac:dyDescent="0.4">
      <c r="A2" s="144" t="s">
        <v>0</v>
      </c>
      <c r="B2" s="144" t="s">
        <v>310</v>
      </c>
      <c r="C2" s="144" t="s">
        <v>309</v>
      </c>
      <c r="D2" s="145" t="s">
        <v>308</v>
      </c>
      <c r="E2" s="144" t="s">
        <v>307</v>
      </c>
      <c r="F2" s="144" t="s">
        <v>306</v>
      </c>
      <c r="G2" s="144" t="s">
        <v>305</v>
      </c>
      <c r="H2" s="145" t="s">
        <v>304</v>
      </c>
      <c r="I2" s="144" t="s">
        <v>303</v>
      </c>
      <c r="J2" s="144" t="s">
        <v>302</v>
      </c>
      <c r="K2" s="144" t="s">
        <v>301</v>
      </c>
      <c r="L2" s="145" t="s">
        <v>300</v>
      </c>
      <c r="M2" s="22"/>
      <c r="N2" s="18"/>
    </row>
    <row r="3" spans="1:14" ht="14.25" customHeight="1" thickTop="1" thickBot="1" x14ac:dyDescent="0.4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46"/>
      <c r="N3" s="146"/>
    </row>
    <row r="4" spans="1:14" ht="15" thickTop="1" x14ac:dyDescent="0.35">
      <c r="A4" s="50" t="s">
        <v>91</v>
      </c>
      <c r="B4" s="284">
        <v>23</v>
      </c>
      <c r="C4" s="284">
        <v>20</v>
      </c>
      <c r="D4" s="285">
        <v>86.956521739130437</v>
      </c>
      <c r="E4" s="284">
        <v>18</v>
      </c>
      <c r="F4" s="284">
        <v>15</v>
      </c>
      <c r="G4" s="284">
        <v>5</v>
      </c>
      <c r="H4" s="285">
        <v>33.333333333333329</v>
      </c>
      <c r="I4" s="284">
        <v>5</v>
      </c>
      <c r="J4" s="284">
        <v>5</v>
      </c>
      <c r="K4" s="284">
        <v>3</v>
      </c>
      <c r="L4" s="285">
        <v>60</v>
      </c>
    </row>
    <row r="5" spans="1:14" x14ac:dyDescent="0.35">
      <c r="A5" s="50" t="s">
        <v>94</v>
      </c>
      <c r="B5" s="284">
        <v>43</v>
      </c>
      <c r="C5" s="284">
        <v>43</v>
      </c>
      <c r="D5" s="285">
        <v>100</v>
      </c>
      <c r="E5" s="284">
        <v>20</v>
      </c>
      <c r="F5" s="284">
        <v>20</v>
      </c>
      <c r="G5" s="284">
        <v>2</v>
      </c>
      <c r="H5" s="285">
        <v>10</v>
      </c>
      <c r="I5" s="284">
        <v>23</v>
      </c>
      <c r="J5" s="284">
        <v>23</v>
      </c>
      <c r="K5" s="284">
        <v>7</v>
      </c>
      <c r="L5" s="285">
        <v>30.434782608695656</v>
      </c>
    </row>
    <row r="6" spans="1:14" x14ac:dyDescent="0.35">
      <c r="A6" s="50" t="s">
        <v>97</v>
      </c>
      <c r="B6" s="284">
        <v>104</v>
      </c>
      <c r="C6" s="284">
        <v>92</v>
      </c>
      <c r="D6" s="285">
        <v>88.461538461538453</v>
      </c>
      <c r="E6" s="284">
        <v>81</v>
      </c>
      <c r="F6" s="284">
        <v>69</v>
      </c>
      <c r="G6" s="284">
        <v>19</v>
      </c>
      <c r="H6" s="285">
        <v>27.536231884057973</v>
      </c>
      <c r="I6" s="284">
        <v>23</v>
      </c>
      <c r="J6" s="284">
        <v>23</v>
      </c>
      <c r="K6" s="284">
        <v>19</v>
      </c>
      <c r="L6" s="285">
        <v>82.608695652173907</v>
      </c>
    </row>
    <row r="7" spans="1:14" x14ac:dyDescent="0.35">
      <c r="A7" s="7" t="s">
        <v>98</v>
      </c>
      <c r="B7" s="284">
        <v>4</v>
      </c>
      <c r="C7" s="284">
        <v>4</v>
      </c>
      <c r="D7" s="285">
        <v>100</v>
      </c>
      <c r="E7" s="284">
        <v>3</v>
      </c>
      <c r="F7" s="284">
        <v>3</v>
      </c>
      <c r="G7" s="284">
        <v>0</v>
      </c>
      <c r="H7" s="285">
        <v>0</v>
      </c>
      <c r="I7" s="284">
        <v>1</v>
      </c>
      <c r="J7" s="284">
        <v>1</v>
      </c>
      <c r="K7" s="284">
        <v>0</v>
      </c>
      <c r="L7" s="285">
        <v>0</v>
      </c>
    </row>
    <row r="8" spans="1:14" ht="14.25" customHeight="1" x14ac:dyDescent="0.35">
      <c r="A8" s="50" t="s">
        <v>100</v>
      </c>
      <c r="B8" s="284">
        <v>52</v>
      </c>
      <c r="C8" s="284">
        <v>44</v>
      </c>
      <c r="D8" s="285">
        <v>84.615384615384613</v>
      </c>
      <c r="E8" s="284">
        <v>50</v>
      </c>
      <c r="F8" s="284">
        <v>42</v>
      </c>
      <c r="G8" s="284">
        <v>25</v>
      </c>
      <c r="H8" s="285">
        <v>59.523809523809526</v>
      </c>
      <c r="I8" s="284">
        <v>2</v>
      </c>
      <c r="J8" s="284">
        <v>2</v>
      </c>
      <c r="K8" s="284">
        <v>1</v>
      </c>
      <c r="L8" s="285">
        <v>50</v>
      </c>
    </row>
    <row r="9" spans="1:14" x14ac:dyDescent="0.35">
      <c r="A9" s="50" t="s">
        <v>104</v>
      </c>
      <c r="B9" s="284">
        <v>12</v>
      </c>
      <c r="C9" s="284">
        <v>12</v>
      </c>
      <c r="D9" s="285">
        <v>100</v>
      </c>
      <c r="E9" s="284">
        <v>10</v>
      </c>
      <c r="F9" s="284">
        <v>10</v>
      </c>
      <c r="G9" s="284">
        <v>1</v>
      </c>
      <c r="H9" s="285">
        <v>10</v>
      </c>
      <c r="I9" s="284">
        <v>2</v>
      </c>
      <c r="J9" s="284">
        <v>2</v>
      </c>
      <c r="K9" s="284">
        <v>1</v>
      </c>
      <c r="L9" s="285">
        <v>50</v>
      </c>
    </row>
    <row r="10" spans="1:14" ht="15" thickBot="1" x14ac:dyDescent="0.4">
      <c r="A10" s="50" t="s">
        <v>185</v>
      </c>
      <c r="B10" s="286">
        <v>826</v>
      </c>
      <c r="C10" s="286">
        <v>826</v>
      </c>
      <c r="D10" s="287">
        <v>100</v>
      </c>
      <c r="E10" s="286">
        <v>687</v>
      </c>
      <c r="F10" s="286">
        <v>687</v>
      </c>
      <c r="G10" s="286">
        <v>37</v>
      </c>
      <c r="H10" s="287">
        <v>5.3857350800582244</v>
      </c>
      <c r="I10" s="286">
        <v>139</v>
      </c>
      <c r="J10" s="286">
        <v>139</v>
      </c>
      <c r="K10" s="286">
        <v>34</v>
      </c>
      <c r="L10" s="287">
        <v>24.46043165467626</v>
      </c>
    </row>
    <row r="11" spans="1:14" ht="18" customHeight="1" thickBot="1" x14ac:dyDescent="0.4">
      <c r="A11" s="13" t="s">
        <v>160</v>
      </c>
      <c r="B11" s="282">
        <f>SUM(B4:B10)</f>
        <v>1064</v>
      </c>
      <c r="C11" s="282">
        <f>SUM(C4:C10)</f>
        <v>1041</v>
      </c>
      <c r="D11" s="283">
        <f>C11/B11*100</f>
        <v>97.838345864661662</v>
      </c>
      <c r="E11" s="282">
        <f t="shared" ref="E11:G11" si="0">SUM(E4:E10)</f>
        <v>869</v>
      </c>
      <c r="F11" s="282">
        <f t="shared" si="0"/>
        <v>846</v>
      </c>
      <c r="G11" s="282">
        <f t="shared" si="0"/>
        <v>89</v>
      </c>
      <c r="H11" s="283">
        <f>G11/F11*100</f>
        <v>10.520094562647754</v>
      </c>
      <c r="I11" s="282">
        <f>SUM(I4:I10)</f>
        <v>195</v>
      </c>
      <c r="J11" s="282">
        <f t="shared" ref="J11:K11" si="1">SUM(J4:J10)</f>
        <v>195</v>
      </c>
      <c r="K11" s="282">
        <f t="shared" si="1"/>
        <v>65</v>
      </c>
      <c r="L11" s="283">
        <f>K11/J11*100</f>
        <v>33.333333333333329</v>
      </c>
    </row>
  </sheetData>
  <mergeCells count="1">
    <mergeCell ref="A1:M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opLeftCell="A7" zoomScaleNormal="100" workbookViewId="0">
      <selection activeCell="J4" sqref="J4:J10"/>
    </sheetView>
  </sheetViews>
  <sheetFormatPr defaultColWidth="9.1796875" defaultRowHeight="14.5" x14ac:dyDescent="0.35"/>
  <cols>
    <col min="1" max="1" width="16.54296875" style="48" customWidth="1"/>
    <col min="2" max="2" width="10.1796875" style="48" customWidth="1"/>
    <col min="3" max="3" width="10.54296875" style="48" customWidth="1"/>
    <col min="4" max="4" width="10.7265625" style="48" customWidth="1"/>
    <col min="5" max="5" width="11.7265625" style="48" customWidth="1"/>
    <col min="6" max="6" width="10.81640625" style="48" customWidth="1"/>
    <col min="7" max="7" width="11.1796875" style="48" customWidth="1"/>
    <col min="8" max="8" width="12" style="48" customWidth="1"/>
    <col min="9" max="9" width="11.54296875" style="48" customWidth="1"/>
    <col min="10" max="10" width="16.7265625" style="48" customWidth="1"/>
    <col min="11" max="16384" width="9.1796875" style="48"/>
  </cols>
  <sheetData>
    <row r="1" spans="1:31" ht="33.75" customHeight="1" thickBot="1" x14ac:dyDescent="0.4">
      <c r="A1" s="414" t="s">
        <v>381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31" ht="135.75" customHeight="1" thickBot="1" x14ac:dyDescent="0.4">
      <c r="A2" s="8" t="s">
        <v>0</v>
      </c>
      <c r="B2" s="8" t="s">
        <v>199</v>
      </c>
      <c r="C2" s="8" t="s">
        <v>198</v>
      </c>
      <c r="D2" s="8" t="s">
        <v>197</v>
      </c>
      <c r="E2" s="8" t="s">
        <v>196</v>
      </c>
      <c r="F2" s="8" t="s">
        <v>195</v>
      </c>
      <c r="G2" s="8" t="s">
        <v>299</v>
      </c>
      <c r="H2" s="2" t="s">
        <v>194</v>
      </c>
      <c r="I2" s="2" t="s">
        <v>193</v>
      </c>
      <c r="J2" s="2" t="s">
        <v>326</v>
      </c>
    </row>
    <row r="3" spans="1:31" ht="12.75" customHeight="1" thickTop="1" x14ac:dyDescent="0.3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26">
        <v>9</v>
      </c>
      <c r="J3" s="34">
        <v>10</v>
      </c>
    </row>
    <row r="4" spans="1:31" x14ac:dyDescent="0.35">
      <c r="A4" s="50" t="s">
        <v>91</v>
      </c>
      <c r="B4" s="288">
        <v>3031</v>
      </c>
      <c r="C4" s="288">
        <v>4288</v>
      </c>
      <c r="D4" s="288">
        <v>2511</v>
      </c>
      <c r="E4" s="288">
        <v>3816</v>
      </c>
      <c r="F4" s="288">
        <v>62</v>
      </c>
      <c r="G4" s="288">
        <v>62</v>
      </c>
      <c r="H4" s="289">
        <v>82.843945892444737</v>
      </c>
      <c r="I4" s="289">
        <v>88.992537313432834</v>
      </c>
      <c r="J4" s="289">
        <v>100</v>
      </c>
      <c r="K4" s="288"/>
      <c r="L4" s="288"/>
      <c r="M4" s="288"/>
      <c r="N4" s="288"/>
      <c r="O4" s="289"/>
      <c r="P4" s="289"/>
      <c r="Q4" s="289"/>
      <c r="R4" s="61"/>
      <c r="S4" s="62"/>
      <c r="T4" s="62"/>
      <c r="U4" s="62"/>
    </row>
    <row r="5" spans="1:31" x14ac:dyDescent="0.35">
      <c r="A5" s="50" t="s">
        <v>94</v>
      </c>
      <c r="B5" s="288">
        <v>4886</v>
      </c>
      <c r="C5" s="288">
        <v>15134</v>
      </c>
      <c r="D5" s="288">
        <v>3932</v>
      </c>
      <c r="E5" s="288">
        <v>14285</v>
      </c>
      <c r="F5" s="288">
        <v>110</v>
      </c>
      <c r="G5" s="288">
        <v>109</v>
      </c>
      <c r="H5" s="289">
        <v>80.474826033565279</v>
      </c>
      <c r="I5" s="289">
        <v>94.390114972908677</v>
      </c>
      <c r="J5" s="289">
        <v>99.090909090909093</v>
      </c>
      <c r="K5" s="288"/>
      <c r="L5" s="288"/>
      <c r="M5" s="288"/>
      <c r="N5" s="288"/>
      <c r="O5" s="289"/>
      <c r="P5" s="289"/>
      <c r="Q5" s="289"/>
      <c r="U5" s="62"/>
    </row>
    <row r="6" spans="1:31" x14ac:dyDescent="0.35">
      <c r="A6" s="50" t="s">
        <v>97</v>
      </c>
      <c r="B6" s="288">
        <v>3071</v>
      </c>
      <c r="C6" s="288">
        <v>15389</v>
      </c>
      <c r="D6" s="288">
        <v>2986</v>
      </c>
      <c r="E6" s="288">
        <v>11673</v>
      </c>
      <c r="F6" s="288">
        <v>398</v>
      </c>
      <c r="G6" s="288">
        <v>398</v>
      </c>
      <c r="H6" s="289">
        <v>97.232171930967112</v>
      </c>
      <c r="I6" s="289">
        <v>75.852881928650334</v>
      </c>
      <c r="J6" s="289">
        <v>100</v>
      </c>
      <c r="K6" s="288"/>
      <c r="L6" s="288"/>
      <c r="M6" s="288"/>
      <c r="N6" s="288"/>
      <c r="O6" s="289"/>
      <c r="P6" s="289"/>
      <c r="Q6" s="289"/>
      <c r="U6" s="62"/>
    </row>
    <row r="7" spans="1:31" x14ac:dyDescent="0.35">
      <c r="A7" s="7" t="s">
        <v>98</v>
      </c>
      <c r="B7" s="288">
        <v>812</v>
      </c>
      <c r="C7" s="288">
        <v>2917</v>
      </c>
      <c r="D7" s="288">
        <v>329</v>
      </c>
      <c r="E7" s="288">
        <v>2101</v>
      </c>
      <c r="F7" s="288">
        <v>1</v>
      </c>
      <c r="G7" s="288">
        <v>1</v>
      </c>
      <c r="H7" s="289">
        <v>40.517241379310342</v>
      </c>
      <c r="I7" s="289">
        <v>72.026054165238264</v>
      </c>
      <c r="J7" s="289">
        <v>100</v>
      </c>
      <c r="K7" s="288"/>
      <c r="L7" s="288"/>
      <c r="M7" s="288"/>
      <c r="N7" s="288"/>
      <c r="O7" s="289"/>
      <c r="P7" s="289"/>
      <c r="Q7" s="289"/>
      <c r="U7" s="62"/>
    </row>
    <row r="8" spans="1:31" x14ac:dyDescent="0.35">
      <c r="A8" s="50" t="s">
        <v>100</v>
      </c>
      <c r="B8" s="288">
        <v>3930</v>
      </c>
      <c r="C8" s="288">
        <v>19775</v>
      </c>
      <c r="D8" s="288">
        <v>3419</v>
      </c>
      <c r="E8" s="288">
        <v>16413</v>
      </c>
      <c r="F8" s="288">
        <v>283</v>
      </c>
      <c r="G8" s="288">
        <v>283</v>
      </c>
      <c r="H8" s="289">
        <v>86.997455470737918</v>
      </c>
      <c r="I8" s="289">
        <v>82.998735777496833</v>
      </c>
      <c r="J8" s="289">
        <v>100</v>
      </c>
      <c r="K8" s="288"/>
      <c r="L8" s="288"/>
      <c r="M8" s="288"/>
      <c r="N8" s="288"/>
      <c r="O8" s="289"/>
      <c r="P8" s="289"/>
      <c r="Q8" s="289"/>
      <c r="U8" s="62"/>
    </row>
    <row r="9" spans="1:31" x14ac:dyDescent="0.35">
      <c r="A9" s="50" t="s">
        <v>104</v>
      </c>
      <c r="B9" s="288">
        <v>2861</v>
      </c>
      <c r="C9" s="288">
        <v>3040</v>
      </c>
      <c r="D9" s="288">
        <v>2353</v>
      </c>
      <c r="E9" s="288">
        <v>2918</v>
      </c>
      <c r="F9" s="288">
        <v>52</v>
      </c>
      <c r="G9" s="288">
        <v>52</v>
      </c>
      <c r="H9" s="289">
        <v>82.243970639636487</v>
      </c>
      <c r="I9" s="289">
        <v>95.986842105263165</v>
      </c>
      <c r="J9" s="289">
        <v>100</v>
      </c>
      <c r="K9" s="288"/>
      <c r="L9" s="288"/>
      <c r="M9" s="288"/>
      <c r="N9" s="288"/>
      <c r="O9" s="289"/>
      <c r="P9" s="289"/>
      <c r="Q9" s="289"/>
      <c r="U9" s="62"/>
    </row>
    <row r="10" spans="1:31" x14ac:dyDescent="0.35">
      <c r="A10" s="50" t="s">
        <v>185</v>
      </c>
      <c r="B10" s="288">
        <v>86241</v>
      </c>
      <c r="C10" s="288">
        <v>21582</v>
      </c>
      <c r="D10" s="288">
        <v>45310</v>
      </c>
      <c r="E10" s="288">
        <v>20974</v>
      </c>
      <c r="F10" s="288">
        <v>287</v>
      </c>
      <c r="G10" s="288">
        <v>287</v>
      </c>
      <c r="H10" s="289">
        <v>52.53881564453102</v>
      </c>
      <c r="I10" s="289">
        <v>97.182837549810031</v>
      </c>
      <c r="J10" s="289">
        <v>100</v>
      </c>
      <c r="K10" s="288"/>
      <c r="L10" s="288"/>
      <c r="M10" s="288"/>
      <c r="N10" s="288"/>
      <c r="O10" s="289"/>
      <c r="P10" s="289"/>
      <c r="Q10" s="289"/>
      <c r="U10" s="62"/>
    </row>
    <row r="11" spans="1:31" ht="18.75" customHeight="1" thickBot="1" x14ac:dyDescent="0.4">
      <c r="A11" s="143" t="s">
        <v>160</v>
      </c>
      <c r="B11" s="55">
        <f t="shared" ref="B11:G11" si="0">SUM(B4:B10)</f>
        <v>104832</v>
      </c>
      <c r="C11" s="55">
        <f t="shared" si="0"/>
        <v>82125</v>
      </c>
      <c r="D11" s="55">
        <f t="shared" si="0"/>
        <v>60840</v>
      </c>
      <c r="E11" s="55">
        <f t="shared" si="0"/>
        <v>72180</v>
      </c>
      <c r="F11" s="55">
        <f t="shared" si="0"/>
        <v>1193</v>
      </c>
      <c r="G11" s="55">
        <f t="shared" si="0"/>
        <v>1192</v>
      </c>
      <c r="H11" s="59">
        <f>D11/B11*100</f>
        <v>58.035714285714292</v>
      </c>
      <c r="I11" s="59">
        <f>E11/C11*100</f>
        <v>87.890410958904113</v>
      </c>
      <c r="J11" s="59">
        <f>G11/F11*100</f>
        <v>99.916177703269071</v>
      </c>
    </row>
    <row r="12" spans="1:31" x14ac:dyDescent="0.35">
      <c r="L12" s="53"/>
      <c r="M12" s="69"/>
      <c r="N12" s="6"/>
      <c r="O12" s="6"/>
      <c r="P12" s="69"/>
      <c r="Q12" s="69"/>
      <c r="R12" s="69"/>
      <c r="S12" s="69"/>
      <c r="T12" s="69"/>
      <c r="U12" s="69"/>
      <c r="V12" s="70"/>
      <c r="W12" s="70"/>
      <c r="X12" s="70"/>
      <c r="Y12" s="69"/>
      <c r="Z12" s="69"/>
      <c r="AA12" s="69"/>
      <c r="AB12" s="69"/>
      <c r="AC12" s="70"/>
      <c r="AD12" s="70"/>
      <c r="AE12" s="70"/>
    </row>
    <row r="13" spans="1:31" x14ac:dyDescent="0.35">
      <c r="L13" s="53"/>
      <c r="M13" s="73"/>
      <c r="N13" s="72"/>
      <c r="O13" s="72"/>
      <c r="P13" s="73"/>
      <c r="Q13" s="73"/>
      <c r="R13" s="73"/>
      <c r="S13" s="73"/>
      <c r="T13" s="73"/>
      <c r="U13" s="73"/>
      <c r="V13" s="74"/>
      <c r="W13" s="74"/>
      <c r="X13" s="74"/>
      <c r="Y13" s="73"/>
      <c r="Z13" s="73"/>
      <c r="AA13" s="73"/>
      <c r="AB13" s="73"/>
      <c r="AC13" s="74"/>
      <c r="AD13" s="74"/>
      <c r="AE13" s="74"/>
    </row>
    <row r="14" spans="1:31" x14ac:dyDescent="0.35">
      <c r="L14" s="53"/>
      <c r="M14" s="73"/>
      <c r="N14" s="72"/>
      <c r="O14" s="72"/>
      <c r="P14" s="73"/>
      <c r="Q14" s="73"/>
      <c r="R14" s="73"/>
      <c r="S14" s="73"/>
      <c r="T14" s="73"/>
      <c r="U14" s="73"/>
      <c r="V14" s="74"/>
      <c r="W14" s="74"/>
      <c r="X14" s="74"/>
      <c r="Y14" s="73"/>
      <c r="Z14" s="73"/>
      <c r="AA14" s="73"/>
      <c r="AB14" s="73"/>
      <c r="AC14" s="74"/>
      <c r="AD14" s="74"/>
      <c r="AE14" s="74"/>
    </row>
    <row r="15" spans="1:31" x14ac:dyDescent="0.35">
      <c r="M15" s="73"/>
      <c r="N15" s="72"/>
      <c r="O15" s="72"/>
      <c r="P15" s="73"/>
      <c r="Q15" s="73"/>
      <c r="R15" s="73"/>
      <c r="S15" s="73"/>
      <c r="T15" s="73"/>
      <c r="U15" s="73"/>
      <c r="V15" s="74"/>
      <c r="W15" s="74"/>
      <c r="X15" s="74"/>
      <c r="Y15" s="73"/>
      <c r="Z15" s="73"/>
      <c r="AA15" s="73"/>
      <c r="AB15" s="73"/>
      <c r="AC15" s="74"/>
      <c r="AD15" s="74"/>
      <c r="AE15" s="74"/>
    </row>
    <row r="16" spans="1:31" x14ac:dyDescent="0.35">
      <c r="M16" s="73"/>
      <c r="N16" s="72"/>
      <c r="O16" s="72"/>
      <c r="P16" s="73"/>
      <c r="Q16" s="73"/>
      <c r="R16" s="73"/>
      <c r="S16" s="73"/>
      <c r="T16" s="73"/>
      <c r="U16" s="73"/>
      <c r="V16" s="74"/>
      <c r="W16" s="74"/>
      <c r="X16" s="74"/>
      <c r="Y16" s="73"/>
      <c r="Z16" s="73"/>
      <c r="AA16" s="73"/>
      <c r="AB16" s="73"/>
      <c r="AC16" s="74"/>
      <c r="AD16" s="74"/>
      <c r="AE16" s="74"/>
    </row>
    <row r="17" spans="13:31" x14ac:dyDescent="0.35">
      <c r="M17" s="73"/>
      <c r="N17" s="72"/>
      <c r="O17" s="72"/>
      <c r="P17" s="73"/>
      <c r="Q17" s="73"/>
      <c r="R17" s="73"/>
      <c r="S17" s="73"/>
      <c r="T17" s="73"/>
      <c r="U17" s="73"/>
      <c r="V17" s="74"/>
      <c r="W17" s="74"/>
      <c r="X17" s="74"/>
      <c r="Y17" s="73"/>
      <c r="Z17" s="73"/>
      <c r="AA17" s="73"/>
      <c r="AB17" s="73"/>
      <c r="AC17" s="74"/>
      <c r="AD17" s="74"/>
      <c r="AE17" s="74"/>
    </row>
    <row r="18" spans="13:31" x14ac:dyDescent="0.35"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</row>
    <row r="19" spans="13:31" x14ac:dyDescent="0.35"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</sheetData>
  <sortState ref="L11:AE17">
    <sortCondition ref="L11:L17"/>
  </sortState>
  <mergeCells count="1">
    <mergeCell ref="A1:J1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topLeftCell="A94" zoomScaleNormal="100" workbookViewId="0">
      <selection activeCell="C6" sqref="C6"/>
    </sheetView>
  </sheetViews>
  <sheetFormatPr defaultColWidth="9.1796875" defaultRowHeight="14.5" x14ac:dyDescent="0.35"/>
  <cols>
    <col min="1" max="1" width="23.453125" style="330" customWidth="1"/>
    <col min="2" max="2" width="23" style="330" customWidth="1"/>
    <col min="3" max="3" width="14.81640625" style="330" customWidth="1"/>
    <col min="4" max="4" width="19.81640625" style="344" customWidth="1"/>
    <col min="5" max="5" width="26.26953125" style="311" customWidth="1"/>
    <col min="6" max="6" width="16.1796875" style="311" customWidth="1"/>
    <col min="7" max="7" width="20.81640625" style="350" customWidth="1"/>
    <col min="8" max="9" width="9.1796875" style="311"/>
    <col min="10" max="10" width="23.1796875" style="311" customWidth="1"/>
    <col min="11" max="11" width="9.1796875" style="311"/>
    <col min="12" max="12" width="16.81640625" style="311" customWidth="1"/>
    <col min="13" max="16384" width="9.1796875" style="311"/>
  </cols>
  <sheetData>
    <row r="1" spans="1:7" ht="36.75" customHeight="1" thickBot="1" x14ac:dyDescent="0.4">
      <c r="A1" s="387" t="s">
        <v>406</v>
      </c>
      <c r="B1" s="387"/>
      <c r="C1" s="387"/>
      <c r="D1" s="387"/>
      <c r="E1" s="387"/>
      <c r="F1" s="387"/>
      <c r="G1" s="387"/>
    </row>
    <row r="2" spans="1:7" ht="96.75" customHeight="1" thickBot="1" x14ac:dyDescent="0.4">
      <c r="A2" s="336" t="s">
        <v>0</v>
      </c>
      <c r="B2" s="336" t="s">
        <v>64</v>
      </c>
      <c r="C2" s="336" t="s">
        <v>2</v>
      </c>
      <c r="D2" s="337" t="s">
        <v>63</v>
      </c>
      <c r="E2" s="336" t="s">
        <v>315</v>
      </c>
      <c r="F2" s="336" t="s">
        <v>4</v>
      </c>
      <c r="G2" s="338" t="s">
        <v>5</v>
      </c>
    </row>
    <row r="3" spans="1:7" ht="12.75" customHeight="1" thickTop="1" x14ac:dyDescent="0.35">
      <c r="A3" s="358">
        <v>1</v>
      </c>
      <c r="B3" s="358">
        <v>2</v>
      </c>
      <c r="C3" s="358">
        <v>3</v>
      </c>
      <c r="D3" s="359">
        <v>4</v>
      </c>
      <c r="E3" s="358">
        <v>5</v>
      </c>
      <c r="F3" s="358">
        <v>6</v>
      </c>
      <c r="G3" s="358">
        <v>7</v>
      </c>
    </row>
    <row r="4" spans="1:7" x14ac:dyDescent="0.35">
      <c r="A4" s="339" t="s">
        <v>6</v>
      </c>
      <c r="B4" s="319">
        <v>3737</v>
      </c>
      <c r="C4" s="319">
        <v>3922</v>
      </c>
      <c r="D4" s="320">
        <v>95.283018867924525</v>
      </c>
      <c r="E4" s="319">
        <v>7928</v>
      </c>
      <c r="F4" s="319">
        <v>15789</v>
      </c>
      <c r="G4" s="320">
        <v>0.50212173031857621</v>
      </c>
    </row>
    <row r="5" spans="1:7" x14ac:dyDescent="0.35">
      <c r="A5" s="339" t="s">
        <v>7</v>
      </c>
      <c r="B5" s="319">
        <v>34300</v>
      </c>
      <c r="C5" s="319">
        <v>34331</v>
      </c>
      <c r="D5" s="320">
        <v>99.909702601147657</v>
      </c>
      <c r="E5" s="319">
        <v>39617</v>
      </c>
      <c r="F5" s="319">
        <v>98772</v>
      </c>
      <c r="G5" s="320">
        <v>0.40109545215243186</v>
      </c>
    </row>
    <row r="6" spans="1:7" x14ac:dyDescent="0.35">
      <c r="A6" s="339" t="s">
        <v>8</v>
      </c>
      <c r="B6" s="319">
        <v>12233</v>
      </c>
      <c r="C6" s="319">
        <v>13402</v>
      </c>
      <c r="D6" s="320">
        <v>91.277421280405918</v>
      </c>
      <c r="E6" s="319">
        <v>13002</v>
      </c>
      <c r="F6" s="319">
        <v>32540</v>
      </c>
      <c r="G6" s="320">
        <v>0.3995697602950215</v>
      </c>
    </row>
    <row r="7" spans="1:7" x14ac:dyDescent="0.35">
      <c r="A7" s="339" t="s">
        <v>9</v>
      </c>
      <c r="B7" s="319">
        <v>12858</v>
      </c>
      <c r="C7" s="319">
        <v>13656</v>
      </c>
      <c r="D7" s="320">
        <v>94.156414762741647</v>
      </c>
      <c r="E7" s="319">
        <v>19747</v>
      </c>
      <c r="F7" s="319">
        <v>50236</v>
      </c>
      <c r="G7" s="320">
        <v>0.39308464049685482</v>
      </c>
    </row>
    <row r="8" spans="1:7" x14ac:dyDescent="0.35">
      <c r="A8" s="339" t="s">
        <v>10</v>
      </c>
      <c r="B8" s="319">
        <v>30274</v>
      </c>
      <c r="C8" s="319">
        <v>34942</v>
      </c>
      <c r="D8" s="320">
        <v>86.640718905615017</v>
      </c>
      <c r="E8" s="319">
        <v>18121</v>
      </c>
      <c r="F8" s="319">
        <v>36969</v>
      </c>
      <c r="G8" s="320">
        <v>0.49016743758283965</v>
      </c>
    </row>
    <row r="9" spans="1:7" x14ac:dyDescent="0.35">
      <c r="A9" s="339" t="s">
        <v>11</v>
      </c>
      <c r="B9" s="319">
        <v>39785</v>
      </c>
      <c r="C9" s="319">
        <v>50042</v>
      </c>
      <c r="D9" s="320">
        <v>79.50321729747013</v>
      </c>
      <c r="E9" s="319">
        <v>41462</v>
      </c>
      <c r="F9" s="319">
        <v>128217</v>
      </c>
      <c r="G9" s="320">
        <v>0.32337365559949149</v>
      </c>
    </row>
    <row r="10" spans="1:7" x14ac:dyDescent="0.35">
      <c r="A10" s="339" t="s">
        <v>12</v>
      </c>
      <c r="B10" s="319">
        <v>6542</v>
      </c>
      <c r="C10" s="319">
        <v>8497</v>
      </c>
      <c r="D10" s="320">
        <v>76.991879486877721</v>
      </c>
      <c r="E10" s="319">
        <v>10916</v>
      </c>
      <c r="F10" s="319">
        <v>66545</v>
      </c>
      <c r="G10" s="320">
        <v>0.16403937185363288</v>
      </c>
    </row>
    <row r="11" spans="1:7" x14ac:dyDescent="0.35">
      <c r="A11" s="339" t="s">
        <v>13</v>
      </c>
      <c r="B11" s="360"/>
      <c r="C11" s="360"/>
      <c r="D11" s="361"/>
      <c r="E11" s="360">
        <v>16968</v>
      </c>
      <c r="F11" s="360">
        <v>33340</v>
      </c>
      <c r="G11" s="361">
        <v>0.50893821235752845</v>
      </c>
    </row>
    <row r="12" spans="1:7" x14ac:dyDescent="0.35">
      <c r="A12" s="339" t="s">
        <v>14</v>
      </c>
      <c r="B12" s="319">
        <v>23447</v>
      </c>
      <c r="C12" s="319">
        <v>33987</v>
      </c>
      <c r="D12" s="320">
        <v>68.98814252508312</v>
      </c>
      <c r="E12" s="319">
        <v>26095</v>
      </c>
      <c r="F12" s="319">
        <v>126006</v>
      </c>
      <c r="G12" s="320">
        <v>0.20709331301684047</v>
      </c>
    </row>
    <row r="13" spans="1:7" x14ac:dyDescent="0.35">
      <c r="A13" s="339" t="s">
        <v>15</v>
      </c>
      <c r="B13" s="319">
        <v>11254</v>
      </c>
      <c r="C13" s="319">
        <v>15021</v>
      </c>
      <c r="D13" s="320">
        <v>74.921776180014646</v>
      </c>
      <c r="E13" s="319">
        <v>27343</v>
      </c>
      <c r="F13" s="319">
        <v>51925</v>
      </c>
      <c r="G13" s="320">
        <v>0.52658642272508427</v>
      </c>
    </row>
    <row r="14" spans="1:7" x14ac:dyDescent="0.35">
      <c r="A14" s="339" t="s">
        <v>16</v>
      </c>
      <c r="B14" s="319">
        <v>34609</v>
      </c>
      <c r="C14" s="319">
        <v>34718</v>
      </c>
      <c r="D14" s="320">
        <v>99.686041822685638</v>
      </c>
      <c r="E14" s="319">
        <v>22696</v>
      </c>
      <c r="F14" s="319">
        <v>138016</v>
      </c>
      <c r="G14" s="320">
        <v>0.16444470206352887</v>
      </c>
    </row>
    <row r="15" spans="1:7" x14ac:dyDescent="0.35">
      <c r="A15" s="339" t="s">
        <v>17</v>
      </c>
      <c r="B15" s="319">
        <v>21331</v>
      </c>
      <c r="C15" s="319">
        <v>21776</v>
      </c>
      <c r="D15" s="320">
        <v>97.956465833945629</v>
      </c>
      <c r="E15" s="319">
        <v>26066</v>
      </c>
      <c r="F15" s="319">
        <v>87417</v>
      </c>
      <c r="G15" s="320">
        <v>0.29817998787421213</v>
      </c>
    </row>
    <row r="16" spans="1:7" x14ac:dyDescent="0.35">
      <c r="A16" s="339" t="s">
        <v>18</v>
      </c>
      <c r="B16" s="319">
        <v>5841</v>
      </c>
      <c r="C16" s="319">
        <v>9284</v>
      </c>
      <c r="D16" s="320">
        <v>62.914691943127963</v>
      </c>
      <c r="E16" s="319">
        <v>7576</v>
      </c>
      <c r="F16" s="319">
        <v>28286</v>
      </c>
      <c r="G16" s="320">
        <v>0.26783567842749062</v>
      </c>
    </row>
    <row r="17" spans="1:8" x14ac:dyDescent="0.35">
      <c r="A17" s="339" t="s">
        <v>19</v>
      </c>
      <c r="B17" s="319">
        <v>3225</v>
      </c>
      <c r="C17" s="319">
        <v>3381</v>
      </c>
      <c r="D17" s="320">
        <v>95.385980479148174</v>
      </c>
      <c r="E17" s="319">
        <v>5914</v>
      </c>
      <c r="F17" s="319">
        <v>12085</v>
      </c>
      <c r="G17" s="320">
        <v>0.48936698386429456</v>
      </c>
    </row>
    <row r="18" spans="1:8" x14ac:dyDescent="0.35">
      <c r="A18" s="339" t="s">
        <v>20</v>
      </c>
      <c r="B18" s="319">
        <v>12621</v>
      </c>
      <c r="C18" s="319">
        <v>12621</v>
      </c>
      <c r="D18" s="320">
        <v>100</v>
      </c>
      <c r="E18" s="319">
        <v>9488</v>
      </c>
      <c r="F18" s="319">
        <v>25516</v>
      </c>
      <c r="G18" s="320">
        <v>0.37184511678946541</v>
      </c>
    </row>
    <row r="19" spans="1:8" x14ac:dyDescent="0.35">
      <c r="A19" s="362" t="s">
        <v>21</v>
      </c>
      <c r="B19" s="319">
        <v>26545</v>
      </c>
      <c r="C19" s="319">
        <v>29858</v>
      </c>
      <c r="D19" s="320">
        <v>88.904146292450932</v>
      </c>
      <c r="E19" s="319">
        <v>42189</v>
      </c>
      <c r="F19" s="319">
        <v>114575</v>
      </c>
      <c r="G19" s="320">
        <v>0.36822168885009821</v>
      </c>
    </row>
    <row r="20" spans="1:8" ht="16.5" customHeight="1" thickBot="1" x14ac:dyDescent="0.4">
      <c r="A20" s="342" t="s">
        <v>22</v>
      </c>
      <c r="B20" s="325">
        <f>SUM(B4:B19)</f>
        <v>278602</v>
      </c>
      <c r="C20" s="325">
        <f>SUM(C4:C19)</f>
        <v>319438</v>
      </c>
      <c r="D20" s="326">
        <f>B20*100/C20</f>
        <v>87.216298624459213</v>
      </c>
      <c r="E20" s="325">
        <f>SUM(E4:E19)</f>
        <v>335128</v>
      </c>
      <c r="F20" s="325">
        <f>SUM(F4:F19)</f>
        <v>1046234</v>
      </c>
      <c r="G20" s="326">
        <f>E20/F20</f>
        <v>0.32031839913441928</v>
      </c>
    </row>
    <row r="21" spans="1:8" x14ac:dyDescent="0.35">
      <c r="A21" s="339" t="s">
        <v>24</v>
      </c>
      <c r="B21" s="319">
        <v>1032</v>
      </c>
      <c r="C21" s="319">
        <v>1157</v>
      </c>
      <c r="D21" s="320">
        <v>89.196197061365595</v>
      </c>
      <c r="E21" s="319">
        <v>1426</v>
      </c>
      <c r="F21" s="319">
        <v>2914</v>
      </c>
      <c r="G21" s="320">
        <v>0.48936170212765956</v>
      </c>
    </row>
    <row r="22" spans="1:8" ht="22.5" customHeight="1" thickBot="1" x14ac:dyDescent="0.4">
      <c r="A22" s="342" t="s">
        <v>26</v>
      </c>
      <c r="B22" s="325">
        <f>B20+B21</f>
        <v>279634</v>
      </c>
      <c r="C22" s="325">
        <f>C20+C21</f>
        <v>320595</v>
      </c>
      <c r="D22" s="326">
        <f>B22*100/C22</f>
        <v>87.223443908981736</v>
      </c>
      <c r="E22" s="325">
        <f>E20+E21</f>
        <v>336554</v>
      </c>
      <c r="F22" s="325">
        <f>F20+F21</f>
        <v>1049148</v>
      </c>
      <c r="G22" s="326">
        <f>E22/F22</f>
        <v>0.32078791552764718</v>
      </c>
    </row>
    <row r="24" spans="1:8" ht="33" customHeight="1" thickBot="1" x14ac:dyDescent="0.4">
      <c r="A24" s="385" t="s">
        <v>407</v>
      </c>
      <c r="B24" s="385"/>
      <c r="C24" s="385"/>
      <c r="D24" s="385"/>
      <c r="E24" s="385"/>
      <c r="F24" s="385"/>
      <c r="G24" s="385"/>
      <c r="H24" s="363"/>
    </row>
    <row r="25" spans="1:8" ht="100.5" customHeight="1" thickBot="1" x14ac:dyDescent="0.4">
      <c r="A25" s="336" t="s">
        <v>0</v>
      </c>
      <c r="B25" s="336" t="s">
        <v>27</v>
      </c>
      <c r="C25" s="336" t="s">
        <v>60</v>
      </c>
      <c r="D25" s="337" t="s">
        <v>62</v>
      </c>
      <c r="E25" s="336" t="s">
        <v>61</v>
      </c>
      <c r="F25" s="336" t="s">
        <v>60</v>
      </c>
      <c r="G25" s="338" t="s">
        <v>31</v>
      </c>
    </row>
    <row r="26" spans="1:8" ht="12.75" customHeight="1" thickTop="1" x14ac:dyDescent="0.35">
      <c r="A26" s="358">
        <v>1</v>
      </c>
      <c r="B26" s="358">
        <v>2</v>
      </c>
      <c r="C26" s="358">
        <v>3</v>
      </c>
      <c r="D26" s="359">
        <v>4</v>
      </c>
      <c r="E26" s="358">
        <v>5</v>
      </c>
      <c r="F26" s="358">
        <v>6</v>
      </c>
      <c r="G26" s="358">
        <v>7</v>
      </c>
    </row>
    <row r="27" spans="1:8" x14ac:dyDescent="0.35">
      <c r="A27" s="339" t="s">
        <v>6</v>
      </c>
      <c r="B27" s="319">
        <v>4346</v>
      </c>
      <c r="C27" s="319">
        <v>35614</v>
      </c>
      <c r="D27" s="320">
        <v>12.203066209917449</v>
      </c>
      <c r="E27" s="319">
        <v>6014</v>
      </c>
      <c r="F27" s="319">
        <v>35614</v>
      </c>
      <c r="G27" s="320">
        <v>16.886617622283374</v>
      </c>
    </row>
    <row r="28" spans="1:8" x14ac:dyDescent="0.35">
      <c r="A28" s="339" t="s">
        <v>7</v>
      </c>
      <c r="B28" s="319">
        <v>35009</v>
      </c>
      <c r="C28" s="319">
        <v>138389</v>
      </c>
      <c r="D28" s="320">
        <v>25.297530873118529</v>
      </c>
      <c r="E28" s="319">
        <v>75902</v>
      </c>
      <c r="F28" s="319">
        <v>138389</v>
      </c>
      <c r="G28" s="320">
        <v>54.84684476367341</v>
      </c>
    </row>
    <row r="29" spans="1:8" x14ac:dyDescent="0.35">
      <c r="A29" s="339" t="s">
        <v>8</v>
      </c>
      <c r="B29" s="319">
        <v>5015</v>
      </c>
      <c r="C29" s="319">
        <v>70667</v>
      </c>
      <c r="D29" s="320">
        <v>7.0966646383743477</v>
      </c>
      <c r="E29" s="319">
        <v>18029</v>
      </c>
      <c r="F29" s="319">
        <v>70667</v>
      </c>
      <c r="G29" s="320">
        <v>25.512615506530629</v>
      </c>
    </row>
    <row r="30" spans="1:8" x14ac:dyDescent="0.35">
      <c r="A30" s="339" t="s">
        <v>9</v>
      </c>
      <c r="B30" s="319">
        <v>10453</v>
      </c>
      <c r="C30" s="319">
        <v>108125</v>
      </c>
      <c r="D30" s="320">
        <v>9.6675144508670527</v>
      </c>
      <c r="E30" s="319">
        <v>22831</v>
      </c>
      <c r="F30" s="319">
        <v>108125</v>
      </c>
      <c r="G30" s="320">
        <v>21.115375722543352</v>
      </c>
    </row>
    <row r="31" spans="1:8" x14ac:dyDescent="0.35">
      <c r="A31" s="339" t="s">
        <v>10</v>
      </c>
      <c r="B31" s="319">
        <v>11389</v>
      </c>
      <c r="C31" s="319">
        <v>99378</v>
      </c>
      <c r="D31" s="320">
        <v>11.46028296001127</v>
      </c>
      <c r="E31" s="319">
        <v>28771</v>
      </c>
      <c r="F31" s="319">
        <v>99378</v>
      </c>
      <c r="G31" s="320">
        <v>28.951075690796756</v>
      </c>
    </row>
    <row r="32" spans="1:8" x14ac:dyDescent="0.35">
      <c r="A32" s="339" t="s">
        <v>11</v>
      </c>
      <c r="B32" s="319">
        <v>23367</v>
      </c>
      <c r="C32" s="319">
        <v>259714</v>
      </c>
      <c r="D32" s="320">
        <v>8.997204617386819</v>
      </c>
      <c r="E32" s="319">
        <v>46901</v>
      </c>
      <c r="F32" s="319">
        <v>259714</v>
      </c>
      <c r="G32" s="320">
        <v>18.058710735655374</v>
      </c>
    </row>
    <row r="33" spans="1:7" x14ac:dyDescent="0.35">
      <c r="A33" s="339" t="s">
        <v>12</v>
      </c>
      <c r="B33" s="319">
        <v>5208</v>
      </c>
      <c r="C33" s="319">
        <v>87999</v>
      </c>
      <c r="D33" s="320">
        <v>5.9182490710121707</v>
      </c>
      <c r="E33" s="319">
        <v>14288</v>
      </c>
      <c r="F33" s="319">
        <v>87999</v>
      </c>
      <c r="G33" s="320">
        <v>16.236548142592529</v>
      </c>
    </row>
    <row r="34" spans="1:7" x14ac:dyDescent="0.35">
      <c r="A34" s="339" t="s">
        <v>13</v>
      </c>
      <c r="B34" s="360">
        <v>10349</v>
      </c>
      <c r="C34" s="360">
        <v>75361</v>
      </c>
      <c r="D34" s="361">
        <v>13.732567243003677</v>
      </c>
      <c r="E34" s="360">
        <v>15310</v>
      </c>
      <c r="F34" s="360">
        <v>75361</v>
      </c>
      <c r="G34" s="361">
        <v>20.31554782977933</v>
      </c>
    </row>
    <row r="35" spans="1:7" x14ac:dyDescent="0.35">
      <c r="A35" s="339" t="s">
        <v>14</v>
      </c>
      <c r="B35" s="319">
        <v>15275</v>
      </c>
      <c r="C35" s="319">
        <v>425762</v>
      </c>
      <c r="D35" s="320">
        <v>3.5876851386455342</v>
      </c>
      <c r="E35" s="319">
        <v>183450</v>
      </c>
      <c r="F35" s="319">
        <v>425762</v>
      </c>
      <c r="G35" s="320">
        <v>43.087452614371408</v>
      </c>
    </row>
    <row r="36" spans="1:7" x14ac:dyDescent="0.35">
      <c r="A36" s="339" t="s">
        <v>15</v>
      </c>
      <c r="B36" s="319">
        <v>14435</v>
      </c>
      <c r="C36" s="319">
        <v>106152</v>
      </c>
      <c r="D36" s="320">
        <v>13.598424900143192</v>
      </c>
      <c r="E36" s="319">
        <v>21076</v>
      </c>
      <c r="F36" s="319">
        <v>106152</v>
      </c>
      <c r="G36" s="320">
        <v>19.854548195041072</v>
      </c>
    </row>
    <row r="37" spans="1:7" x14ac:dyDescent="0.35">
      <c r="A37" s="339" t="s">
        <v>16</v>
      </c>
      <c r="B37" s="319">
        <v>4976</v>
      </c>
      <c r="C37" s="319">
        <v>241314</v>
      </c>
      <c r="D37" s="320">
        <v>2.0620436443803509</v>
      </c>
      <c r="E37" s="319">
        <v>41017</v>
      </c>
      <c r="F37" s="319">
        <v>241314</v>
      </c>
      <c r="G37" s="320">
        <v>16.997356141790366</v>
      </c>
    </row>
    <row r="38" spans="1:7" x14ac:dyDescent="0.35">
      <c r="A38" s="339" t="s">
        <v>17</v>
      </c>
      <c r="B38" s="319">
        <v>12547</v>
      </c>
      <c r="C38" s="319">
        <v>162049</v>
      </c>
      <c r="D38" s="320">
        <v>7.7427197946300197</v>
      </c>
      <c r="E38" s="319">
        <v>39688</v>
      </c>
      <c r="F38" s="319">
        <v>162049</v>
      </c>
      <c r="G38" s="320">
        <v>24.491357552345278</v>
      </c>
    </row>
    <row r="39" spans="1:7" x14ac:dyDescent="0.35">
      <c r="A39" s="339" t="s">
        <v>18</v>
      </c>
      <c r="B39" s="319">
        <v>4749</v>
      </c>
      <c r="C39" s="319">
        <v>49987</v>
      </c>
      <c r="D39" s="320">
        <v>9.5004701222317802</v>
      </c>
      <c r="E39" s="319">
        <v>12362</v>
      </c>
      <c r="F39" s="319">
        <v>49987</v>
      </c>
      <c r="G39" s="320">
        <v>24.730429911777062</v>
      </c>
    </row>
    <row r="40" spans="1:7" x14ac:dyDescent="0.35">
      <c r="A40" s="339" t="s">
        <v>19</v>
      </c>
      <c r="B40" s="319">
        <v>2153</v>
      </c>
      <c r="C40" s="319">
        <v>29895</v>
      </c>
      <c r="D40" s="320">
        <v>7.2018732229469808</v>
      </c>
      <c r="E40" s="319">
        <v>5219</v>
      </c>
      <c r="F40" s="319">
        <v>29895</v>
      </c>
      <c r="G40" s="320">
        <v>17.457768857668508</v>
      </c>
    </row>
    <row r="41" spans="1:7" x14ac:dyDescent="0.35">
      <c r="A41" s="339" t="s">
        <v>20</v>
      </c>
      <c r="B41" s="319">
        <v>5879</v>
      </c>
      <c r="C41" s="319">
        <v>68066</v>
      </c>
      <c r="D41" s="320">
        <v>8.6372050656715533</v>
      </c>
      <c r="E41" s="319">
        <v>23503</v>
      </c>
      <c r="F41" s="319">
        <v>68066</v>
      </c>
      <c r="G41" s="320">
        <v>34.529721152998562</v>
      </c>
    </row>
    <row r="42" spans="1:7" x14ac:dyDescent="0.35">
      <c r="A42" s="339" t="s">
        <v>21</v>
      </c>
      <c r="B42" s="319">
        <v>24201</v>
      </c>
      <c r="C42" s="319">
        <v>266068</v>
      </c>
      <c r="D42" s="320">
        <v>9.0957950599094968</v>
      </c>
      <c r="E42" s="319">
        <v>76372</v>
      </c>
      <c r="F42" s="319">
        <v>266068</v>
      </c>
      <c r="G42" s="320">
        <v>28.703940346076944</v>
      </c>
    </row>
    <row r="43" spans="1:7" ht="16.5" customHeight="1" thickBot="1" x14ac:dyDescent="0.4">
      <c r="A43" s="342" t="s">
        <v>22</v>
      </c>
      <c r="B43" s="325">
        <f>SUM(B27:B42)</f>
        <v>189351</v>
      </c>
      <c r="C43" s="325">
        <f>SUM(C27:C42)</f>
        <v>2224540</v>
      </c>
      <c r="D43" s="326">
        <f>B43*100/C43</f>
        <v>8.511917070495473</v>
      </c>
      <c r="E43" s="325">
        <f>SUM(E27:E42)</f>
        <v>630733</v>
      </c>
      <c r="F43" s="325">
        <f>SUM(F27:F42)</f>
        <v>2224540</v>
      </c>
      <c r="G43" s="326">
        <f>E43*100/F43</f>
        <v>28.353412390876315</v>
      </c>
    </row>
    <row r="44" spans="1:7" x14ac:dyDescent="0.35">
      <c r="A44" s="339" t="s">
        <v>24</v>
      </c>
      <c r="B44" s="319">
        <v>271</v>
      </c>
      <c r="C44" s="319">
        <v>4070</v>
      </c>
      <c r="D44" s="320">
        <v>6.6584766584766584</v>
      </c>
      <c r="E44" s="319">
        <v>479</v>
      </c>
      <c r="F44" s="319">
        <v>4070</v>
      </c>
      <c r="G44" s="320">
        <v>11.769041769041769</v>
      </c>
    </row>
    <row r="45" spans="1:7" ht="22.5" customHeight="1" thickBot="1" x14ac:dyDescent="0.4">
      <c r="A45" s="342" t="s">
        <v>26</v>
      </c>
      <c r="B45" s="325">
        <f>B43+B44</f>
        <v>189622</v>
      </c>
      <c r="C45" s="325">
        <f>C43+C44</f>
        <v>2228610</v>
      </c>
      <c r="D45" s="326">
        <f>B45*100/C45</f>
        <v>8.5085322241217618</v>
      </c>
      <c r="E45" s="325">
        <f>E43+E44</f>
        <v>631212</v>
      </c>
      <c r="F45" s="325">
        <f>F43+F44</f>
        <v>2228610</v>
      </c>
      <c r="G45" s="326">
        <f>E45*100/F45</f>
        <v>28.323125176679635</v>
      </c>
    </row>
    <row r="47" spans="1:7" ht="49.5" customHeight="1" thickBot="1" x14ac:dyDescent="0.4">
      <c r="A47" s="385" t="s">
        <v>408</v>
      </c>
      <c r="B47" s="385"/>
      <c r="C47" s="385"/>
      <c r="D47" s="385"/>
      <c r="E47" s="385"/>
      <c r="F47" s="385"/>
      <c r="G47" s="385"/>
    </row>
    <row r="48" spans="1:7" ht="114" customHeight="1" thickBot="1" x14ac:dyDescent="0.4">
      <c r="A48" s="336" t="s">
        <v>0</v>
      </c>
      <c r="B48" s="336" t="s">
        <v>59</v>
      </c>
      <c r="C48" s="336" t="s">
        <v>268</v>
      </c>
      <c r="D48" s="337" t="s">
        <v>58</v>
      </c>
      <c r="E48" s="336" t="s">
        <v>57</v>
      </c>
      <c r="F48" s="336" t="s">
        <v>83</v>
      </c>
      <c r="G48" s="338" t="s">
        <v>56</v>
      </c>
    </row>
    <row r="49" spans="1:7" ht="12.75" customHeight="1" thickTop="1" x14ac:dyDescent="0.35">
      <c r="A49" s="358">
        <v>1</v>
      </c>
      <c r="B49" s="358">
        <v>2</v>
      </c>
      <c r="C49" s="358">
        <v>3</v>
      </c>
      <c r="D49" s="359">
        <v>4</v>
      </c>
      <c r="E49" s="358">
        <v>5</v>
      </c>
      <c r="F49" s="358">
        <v>6</v>
      </c>
      <c r="G49" s="358">
        <v>7</v>
      </c>
    </row>
    <row r="50" spans="1:7" x14ac:dyDescent="0.35">
      <c r="A50" s="339" t="s">
        <v>6</v>
      </c>
      <c r="B50" s="319">
        <v>2446</v>
      </c>
      <c r="C50" s="319">
        <v>4505</v>
      </c>
      <c r="D50" s="320">
        <v>54.295227524972255</v>
      </c>
      <c r="E50" s="319">
        <v>67</v>
      </c>
      <c r="F50" s="319">
        <v>4191</v>
      </c>
      <c r="G50" s="320">
        <v>1.5986638033882128</v>
      </c>
    </row>
    <row r="51" spans="1:7" x14ac:dyDescent="0.35">
      <c r="A51" s="339" t="s">
        <v>7</v>
      </c>
      <c r="B51" s="319">
        <v>8936</v>
      </c>
      <c r="C51" s="319">
        <v>49403</v>
      </c>
      <c r="D51" s="320">
        <v>18.087970366172097</v>
      </c>
      <c r="E51" s="319">
        <v>181</v>
      </c>
      <c r="F51" s="319">
        <v>16369</v>
      </c>
      <c r="G51" s="320">
        <v>1.1057486712688618</v>
      </c>
    </row>
    <row r="52" spans="1:7" x14ac:dyDescent="0.35">
      <c r="A52" s="339" t="s">
        <v>8</v>
      </c>
      <c r="B52" s="319">
        <v>2986</v>
      </c>
      <c r="C52" s="319">
        <v>21603</v>
      </c>
      <c r="D52" s="320">
        <v>13.822154330417073</v>
      </c>
      <c r="E52" s="319">
        <v>75</v>
      </c>
      <c r="F52" s="319">
        <v>4961</v>
      </c>
      <c r="G52" s="320">
        <v>1.5117919774239064</v>
      </c>
    </row>
    <row r="53" spans="1:7" x14ac:dyDescent="0.35">
      <c r="A53" s="339" t="s">
        <v>9</v>
      </c>
      <c r="B53" s="319">
        <v>11753</v>
      </c>
      <c r="C53" s="319">
        <v>24097</v>
      </c>
      <c r="D53" s="320">
        <v>48.773706270490102</v>
      </c>
      <c r="E53" s="319">
        <v>504</v>
      </c>
      <c r="F53" s="319">
        <v>12476</v>
      </c>
      <c r="G53" s="320">
        <v>4.0397563321577428</v>
      </c>
    </row>
    <row r="54" spans="1:7" x14ac:dyDescent="0.35">
      <c r="A54" s="339" t="s">
        <v>10</v>
      </c>
      <c r="B54" s="319">
        <v>7128</v>
      </c>
      <c r="C54" s="319">
        <v>46219</v>
      </c>
      <c r="D54" s="320">
        <v>15.422228953460698</v>
      </c>
      <c r="E54" s="319">
        <v>121</v>
      </c>
      <c r="F54" s="319">
        <v>12154</v>
      </c>
      <c r="G54" s="320">
        <v>0.99555701826559151</v>
      </c>
    </row>
    <row r="55" spans="1:7" x14ac:dyDescent="0.35">
      <c r="A55" s="339" t="s">
        <v>11</v>
      </c>
      <c r="B55" s="319">
        <v>15922</v>
      </c>
      <c r="C55" s="319">
        <v>32800</v>
      </c>
      <c r="D55" s="320">
        <v>48.542682926829265</v>
      </c>
      <c r="E55" s="319">
        <v>680</v>
      </c>
      <c r="F55" s="319">
        <v>18928</v>
      </c>
      <c r="G55" s="320">
        <v>3.5925612848689772</v>
      </c>
    </row>
    <row r="56" spans="1:7" x14ac:dyDescent="0.35">
      <c r="A56" s="339" t="s">
        <v>12</v>
      </c>
      <c r="B56" s="319">
        <v>3577</v>
      </c>
      <c r="C56" s="319">
        <v>11901</v>
      </c>
      <c r="D56" s="320">
        <v>30.05629779010167</v>
      </c>
      <c r="E56" s="319">
        <v>5280</v>
      </c>
      <c r="F56" s="319">
        <v>21980</v>
      </c>
      <c r="G56" s="320">
        <v>24.021838034576888</v>
      </c>
    </row>
    <row r="57" spans="1:7" x14ac:dyDescent="0.35">
      <c r="A57" s="339" t="s">
        <v>13</v>
      </c>
      <c r="B57" s="360">
        <v>0</v>
      </c>
      <c r="C57" s="360"/>
      <c r="D57" s="361"/>
      <c r="E57" s="360"/>
      <c r="F57" s="360"/>
      <c r="G57" s="361"/>
    </row>
    <row r="58" spans="1:7" x14ac:dyDescent="0.35">
      <c r="A58" s="339" t="s">
        <v>14</v>
      </c>
      <c r="B58" s="319">
        <v>10160</v>
      </c>
      <c r="C58" s="319">
        <v>43957</v>
      </c>
      <c r="D58" s="320">
        <v>23.113497281434128</v>
      </c>
      <c r="E58" s="319">
        <v>6</v>
      </c>
      <c r="F58" s="319">
        <v>17217</v>
      </c>
      <c r="G58" s="320">
        <v>3.484927687750479E-2</v>
      </c>
    </row>
    <row r="59" spans="1:7" x14ac:dyDescent="0.35">
      <c r="A59" s="339" t="s">
        <v>15</v>
      </c>
      <c r="B59" s="319">
        <v>6161</v>
      </c>
      <c r="C59" s="319">
        <v>12465</v>
      </c>
      <c r="D59" s="320">
        <v>49.426393902928197</v>
      </c>
      <c r="E59" s="319">
        <v>34</v>
      </c>
      <c r="F59" s="319">
        <v>12426</v>
      </c>
      <c r="G59" s="320">
        <v>0.27361982938998874</v>
      </c>
    </row>
    <row r="60" spans="1:7" x14ac:dyDescent="0.35">
      <c r="A60" s="339" t="s">
        <v>16</v>
      </c>
      <c r="B60" s="319">
        <v>19040</v>
      </c>
      <c r="C60" s="319">
        <v>80069</v>
      </c>
      <c r="D60" s="320">
        <v>23.779490189711375</v>
      </c>
      <c r="E60" s="319">
        <v>232</v>
      </c>
      <c r="F60" s="319">
        <v>25642</v>
      </c>
      <c r="G60" s="320">
        <v>0.90476561890648155</v>
      </c>
    </row>
    <row r="61" spans="1:7" x14ac:dyDescent="0.35">
      <c r="A61" s="339" t="s">
        <v>17</v>
      </c>
      <c r="B61" s="319">
        <v>10376</v>
      </c>
      <c r="C61" s="319">
        <v>48530</v>
      </c>
      <c r="D61" s="320">
        <v>21.380589326189988</v>
      </c>
      <c r="E61" s="319">
        <v>18</v>
      </c>
      <c r="F61" s="319">
        <v>15268</v>
      </c>
      <c r="G61" s="320">
        <v>0.11789363374377784</v>
      </c>
    </row>
    <row r="62" spans="1:7" x14ac:dyDescent="0.35">
      <c r="A62" s="339" t="s">
        <v>18</v>
      </c>
      <c r="B62" s="319">
        <v>1457</v>
      </c>
      <c r="C62" s="319">
        <v>11454</v>
      </c>
      <c r="D62" s="320">
        <v>12.720447005412955</v>
      </c>
      <c r="E62" s="319">
        <v>19</v>
      </c>
      <c r="F62" s="319">
        <v>2532</v>
      </c>
      <c r="G62" s="320">
        <v>0.75039494470774093</v>
      </c>
    </row>
    <row r="63" spans="1:7" x14ac:dyDescent="0.35">
      <c r="A63" s="339" t="s">
        <v>19</v>
      </c>
      <c r="B63" s="319">
        <v>782</v>
      </c>
      <c r="C63" s="319">
        <v>6015</v>
      </c>
      <c r="D63" s="320">
        <v>13.000831255195344</v>
      </c>
      <c r="E63" s="319">
        <v>82</v>
      </c>
      <c r="F63" s="319">
        <v>2232</v>
      </c>
      <c r="G63" s="320">
        <v>3.6738351254480288</v>
      </c>
    </row>
    <row r="64" spans="1:7" x14ac:dyDescent="0.35">
      <c r="A64" s="339" t="s">
        <v>20</v>
      </c>
      <c r="B64" s="319">
        <v>3229</v>
      </c>
      <c r="C64" s="319">
        <v>10433</v>
      </c>
      <c r="D64" s="320">
        <v>30.949870602894663</v>
      </c>
      <c r="E64" s="319">
        <v>59</v>
      </c>
      <c r="F64" s="319">
        <v>5616</v>
      </c>
      <c r="G64" s="320">
        <v>1.0505698005698005</v>
      </c>
    </row>
    <row r="65" spans="1:7" s="350" customFormat="1" ht="16.5" customHeight="1" x14ac:dyDescent="0.35">
      <c r="A65" s="339" t="s">
        <v>21</v>
      </c>
      <c r="B65" s="319">
        <v>364</v>
      </c>
      <c r="C65" s="319">
        <v>31540</v>
      </c>
      <c r="D65" s="320">
        <v>1.1540900443880786</v>
      </c>
      <c r="E65" s="319">
        <v>11</v>
      </c>
      <c r="F65" s="319">
        <v>93</v>
      </c>
      <c r="G65" s="320">
        <v>11.827956989247312</v>
      </c>
    </row>
    <row r="66" spans="1:7" ht="15" thickBot="1" x14ac:dyDescent="0.4">
      <c r="A66" s="342" t="s">
        <v>22</v>
      </c>
      <c r="B66" s="325">
        <f>SUM(B50:B65)</f>
        <v>104317</v>
      </c>
      <c r="C66" s="325">
        <f>SUM(C50:C65)</f>
        <v>434991</v>
      </c>
      <c r="D66" s="326">
        <f>B66*100/C66</f>
        <v>23.981415707451418</v>
      </c>
      <c r="E66" s="325">
        <f>SUM(E50:E65)</f>
        <v>7369</v>
      </c>
      <c r="F66" s="325">
        <f>SUM(F50:F65)</f>
        <v>172085</v>
      </c>
      <c r="G66" s="326">
        <f>E66*100/F66</f>
        <v>4.2821861289479033</v>
      </c>
    </row>
    <row r="67" spans="1:7" s="350" customFormat="1" ht="16.5" customHeight="1" x14ac:dyDescent="0.35">
      <c r="A67" s="339" t="s">
        <v>24</v>
      </c>
      <c r="B67" s="319">
        <v>0</v>
      </c>
      <c r="C67" s="319"/>
      <c r="D67" s="320">
        <v>0</v>
      </c>
      <c r="E67" s="319">
        <v>9</v>
      </c>
      <c r="F67" s="319">
        <v>890</v>
      </c>
      <c r="G67" s="320">
        <v>1.0112359550561798</v>
      </c>
    </row>
    <row r="68" spans="1:7" ht="15" customHeight="1" thickBot="1" x14ac:dyDescent="0.4">
      <c r="A68" s="342" t="s">
        <v>26</v>
      </c>
      <c r="B68" s="325">
        <f>SUM(B66:B67)</f>
        <v>104317</v>
      </c>
      <c r="C68" s="325">
        <f>C66+C67</f>
        <v>434991</v>
      </c>
      <c r="D68" s="326">
        <f>B68*100/C68</f>
        <v>23.981415707451418</v>
      </c>
      <c r="E68" s="325">
        <f>E66+E67</f>
        <v>7378</v>
      </c>
      <c r="F68" s="325">
        <f>F66+F67</f>
        <v>172975</v>
      </c>
      <c r="G68" s="326">
        <f>E68*100/F68</f>
        <v>4.2653562653562656</v>
      </c>
    </row>
    <row r="70" spans="1:7" ht="31.5" customHeight="1" x14ac:dyDescent="0.35"/>
    <row r="71" spans="1:7" ht="51.75" customHeight="1" thickBot="1" x14ac:dyDescent="0.4">
      <c r="A71" s="384" t="s">
        <v>409</v>
      </c>
      <c r="B71" s="384"/>
      <c r="C71" s="384"/>
      <c r="D71" s="384"/>
      <c r="E71" s="384"/>
      <c r="F71" s="384"/>
      <c r="G71" s="384"/>
    </row>
    <row r="72" spans="1:7" ht="108.65" customHeight="1" thickBot="1" x14ac:dyDescent="0.4">
      <c r="A72" s="336" t="s">
        <v>0</v>
      </c>
      <c r="B72" s="336" t="s">
        <v>55</v>
      </c>
      <c r="C72" s="336" t="s">
        <v>54</v>
      </c>
      <c r="D72" s="337" t="s">
        <v>53</v>
      </c>
      <c r="E72" s="336" t="s">
        <v>52</v>
      </c>
      <c r="F72" s="336" t="s">
        <v>51</v>
      </c>
      <c r="G72" s="338" t="s">
        <v>50</v>
      </c>
    </row>
    <row r="73" spans="1:7" ht="12.75" customHeight="1" thickTop="1" x14ac:dyDescent="0.35">
      <c r="A73" s="358">
        <v>1</v>
      </c>
      <c r="B73" s="358">
        <v>2</v>
      </c>
      <c r="C73" s="358">
        <v>3</v>
      </c>
      <c r="D73" s="359">
        <v>4</v>
      </c>
      <c r="E73" s="358">
        <v>5</v>
      </c>
      <c r="F73" s="358">
        <v>6</v>
      </c>
      <c r="G73" s="358">
        <v>7</v>
      </c>
    </row>
    <row r="74" spans="1:7" x14ac:dyDescent="0.35">
      <c r="A74" s="339" t="s">
        <v>6</v>
      </c>
      <c r="B74" s="319">
        <v>279</v>
      </c>
      <c r="C74" s="319">
        <v>279</v>
      </c>
      <c r="D74" s="320">
        <v>100</v>
      </c>
      <c r="E74" s="319">
        <v>216</v>
      </c>
      <c r="F74" s="319">
        <v>216</v>
      </c>
      <c r="G74" s="320">
        <v>100</v>
      </c>
    </row>
    <row r="75" spans="1:7" x14ac:dyDescent="0.35">
      <c r="A75" s="339" t="s">
        <v>7</v>
      </c>
      <c r="B75" s="319">
        <v>300</v>
      </c>
      <c r="C75" s="319">
        <v>300</v>
      </c>
      <c r="D75" s="320">
        <v>100</v>
      </c>
      <c r="E75" s="319">
        <v>1410</v>
      </c>
      <c r="F75" s="319">
        <v>1410</v>
      </c>
      <c r="G75" s="320">
        <v>100</v>
      </c>
    </row>
    <row r="76" spans="1:7" x14ac:dyDescent="0.35">
      <c r="A76" s="339" t="s">
        <v>8</v>
      </c>
      <c r="B76" s="319">
        <v>343</v>
      </c>
      <c r="C76" s="319">
        <v>343</v>
      </c>
      <c r="D76" s="320">
        <v>100</v>
      </c>
      <c r="E76" s="319">
        <v>563</v>
      </c>
      <c r="F76" s="319">
        <v>585</v>
      </c>
      <c r="G76" s="320">
        <v>96.239316239316238</v>
      </c>
    </row>
    <row r="77" spans="1:7" x14ac:dyDescent="0.35">
      <c r="A77" s="339" t="s">
        <v>9</v>
      </c>
      <c r="B77" s="319">
        <v>775</v>
      </c>
      <c r="C77" s="319">
        <v>775</v>
      </c>
      <c r="D77" s="320">
        <v>100</v>
      </c>
      <c r="E77" s="319">
        <v>719</v>
      </c>
      <c r="F77" s="319">
        <v>768</v>
      </c>
      <c r="G77" s="320">
        <v>93.619791666666657</v>
      </c>
    </row>
    <row r="78" spans="1:7" x14ac:dyDescent="0.35">
      <c r="A78" s="339" t="s">
        <v>10</v>
      </c>
      <c r="B78" s="319"/>
      <c r="C78" s="319"/>
      <c r="D78" s="320"/>
      <c r="E78" s="319">
        <v>988</v>
      </c>
      <c r="F78" s="319">
        <v>1832</v>
      </c>
      <c r="G78" s="320">
        <v>53.930131004366814</v>
      </c>
    </row>
    <row r="79" spans="1:7" x14ac:dyDescent="0.35">
      <c r="A79" s="339" t="s">
        <v>11</v>
      </c>
      <c r="B79" s="319">
        <v>265</v>
      </c>
      <c r="C79" s="319">
        <v>265</v>
      </c>
      <c r="D79" s="320">
        <v>100</v>
      </c>
      <c r="E79" s="319">
        <v>1881</v>
      </c>
      <c r="F79" s="319">
        <v>1911</v>
      </c>
      <c r="G79" s="320">
        <v>98.430141287284144</v>
      </c>
    </row>
    <row r="80" spans="1:7" x14ac:dyDescent="0.35">
      <c r="A80" s="339" t="s">
        <v>12</v>
      </c>
      <c r="B80" s="319">
        <v>49</v>
      </c>
      <c r="C80" s="319">
        <v>49</v>
      </c>
      <c r="D80" s="320">
        <v>100</v>
      </c>
      <c r="E80" s="319">
        <v>570</v>
      </c>
      <c r="F80" s="319">
        <v>570</v>
      </c>
      <c r="G80" s="320">
        <v>100</v>
      </c>
    </row>
    <row r="81" spans="1:7" x14ac:dyDescent="0.35">
      <c r="A81" s="339" t="s">
        <v>13</v>
      </c>
      <c r="B81" s="360">
        <v>319</v>
      </c>
      <c r="C81" s="360">
        <v>319</v>
      </c>
      <c r="D81" s="361">
        <v>100</v>
      </c>
      <c r="E81" s="360">
        <v>374</v>
      </c>
      <c r="F81" s="360">
        <v>495</v>
      </c>
      <c r="G81" s="361">
        <v>75.555555555555557</v>
      </c>
    </row>
    <row r="82" spans="1:7" x14ac:dyDescent="0.35">
      <c r="A82" s="339" t="s">
        <v>14</v>
      </c>
      <c r="B82" s="311"/>
      <c r="C82" s="311"/>
      <c r="D82" s="350"/>
      <c r="E82" s="360">
        <v>1911</v>
      </c>
      <c r="F82" s="360">
        <v>1978</v>
      </c>
      <c r="G82" s="361">
        <v>96.612740141557126</v>
      </c>
    </row>
    <row r="83" spans="1:7" x14ac:dyDescent="0.35">
      <c r="A83" s="339" t="s">
        <v>15</v>
      </c>
      <c r="B83" s="319">
        <v>378</v>
      </c>
      <c r="C83" s="319">
        <v>378</v>
      </c>
      <c r="D83" s="320">
        <v>100</v>
      </c>
      <c r="E83" s="319">
        <v>673</v>
      </c>
      <c r="F83" s="319">
        <v>673</v>
      </c>
      <c r="G83" s="320">
        <v>100</v>
      </c>
    </row>
    <row r="84" spans="1:7" x14ac:dyDescent="0.35">
      <c r="A84" s="339" t="s">
        <v>16</v>
      </c>
      <c r="B84" s="319">
        <v>1815</v>
      </c>
      <c r="C84" s="319">
        <v>1832</v>
      </c>
      <c r="D84" s="320">
        <v>99.072052401746731</v>
      </c>
      <c r="E84" s="319">
        <v>1721</v>
      </c>
      <c r="F84" s="319">
        <v>1847</v>
      </c>
      <c r="G84" s="320">
        <v>93.17812669193286</v>
      </c>
    </row>
    <row r="85" spans="1:7" x14ac:dyDescent="0.35">
      <c r="A85" s="339" t="s">
        <v>17</v>
      </c>
      <c r="B85" s="319">
        <v>939</v>
      </c>
      <c r="C85" s="319">
        <v>939</v>
      </c>
      <c r="D85" s="320">
        <v>100</v>
      </c>
      <c r="E85" s="319">
        <v>904</v>
      </c>
      <c r="F85" s="319">
        <v>971</v>
      </c>
      <c r="G85" s="320">
        <v>93.099897013388258</v>
      </c>
    </row>
    <row r="86" spans="1:7" x14ac:dyDescent="0.35">
      <c r="A86" s="339" t="s">
        <v>18</v>
      </c>
      <c r="B86" s="319">
        <v>309</v>
      </c>
      <c r="C86" s="319">
        <v>309</v>
      </c>
      <c r="D86" s="320">
        <v>100</v>
      </c>
      <c r="E86" s="319">
        <v>289</v>
      </c>
      <c r="F86" s="319">
        <v>303</v>
      </c>
      <c r="G86" s="320">
        <v>95.379537953795378</v>
      </c>
    </row>
    <row r="87" spans="1:7" x14ac:dyDescent="0.35">
      <c r="A87" s="339" t="s">
        <v>19</v>
      </c>
      <c r="B87" s="319">
        <v>73</v>
      </c>
      <c r="C87" s="319">
        <v>73</v>
      </c>
      <c r="D87" s="320">
        <v>100</v>
      </c>
      <c r="E87" s="319">
        <v>194</v>
      </c>
      <c r="F87" s="319">
        <v>194</v>
      </c>
      <c r="G87" s="320">
        <v>100</v>
      </c>
    </row>
    <row r="88" spans="1:7" x14ac:dyDescent="0.35">
      <c r="A88" s="339" t="s">
        <v>20</v>
      </c>
      <c r="B88" s="319">
        <v>201</v>
      </c>
      <c r="C88" s="319">
        <v>250</v>
      </c>
      <c r="D88" s="320">
        <v>80.400000000000006</v>
      </c>
      <c r="E88" s="319">
        <v>455</v>
      </c>
      <c r="F88" s="319">
        <v>498</v>
      </c>
      <c r="G88" s="320">
        <v>91.365461847389568</v>
      </c>
    </row>
    <row r="89" spans="1:7" ht="16.5" customHeight="1" x14ac:dyDescent="0.35">
      <c r="A89" s="339" t="s">
        <v>21</v>
      </c>
      <c r="B89" s="319">
        <v>821</v>
      </c>
      <c r="C89" s="319">
        <v>1852</v>
      </c>
      <c r="D89" s="320">
        <v>44.330453563714904</v>
      </c>
      <c r="E89" s="319">
        <v>1248</v>
      </c>
      <c r="F89" s="319">
        <v>1673</v>
      </c>
      <c r="G89" s="320">
        <v>74.596533173939022</v>
      </c>
    </row>
    <row r="90" spans="1:7" ht="15" thickBot="1" x14ac:dyDescent="0.4">
      <c r="A90" s="342" t="s">
        <v>22</v>
      </c>
      <c r="B90" s="325">
        <f>SUM(B74:B89)</f>
        <v>6866</v>
      </c>
      <c r="C90" s="325">
        <f>SUM(C74:C89)</f>
        <v>7963</v>
      </c>
      <c r="D90" s="326">
        <f>B90*100/C90</f>
        <v>86.223785005651138</v>
      </c>
      <c r="E90" s="325">
        <f>SUM(E74:E89)</f>
        <v>14116</v>
      </c>
      <c r="F90" s="325">
        <f>SUM(F74:F89)</f>
        <v>15924</v>
      </c>
      <c r="G90" s="326">
        <f>E90*100/F90</f>
        <v>88.646068826927902</v>
      </c>
    </row>
    <row r="91" spans="1:7" ht="17.25" customHeight="1" x14ac:dyDescent="0.35">
      <c r="A91" s="339" t="s">
        <v>24</v>
      </c>
      <c r="B91" s="319">
        <v>3</v>
      </c>
      <c r="C91" s="319">
        <v>25</v>
      </c>
      <c r="D91" s="320">
        <v>12</v>
      </c>
      <c r="E91" s="319">
        <v>67</v>
      </c>
      <c r="F91" s="319">
        <v>164</v>
      </c>
      <c r="G91" s="320">
        <v>40.853658536585364</v>
      </c>
    </row>
    <row r="92" spans="1:7" ht="15.75" customHeight="1" thickBot="1" x14ac:dyDescent="0.4">
      <c r="A92" s="342" t="s">
        <v>26</v>
      </c>
      <c r="B92" s="325">
        <f>B90+B91</f>
        <v>6869</v>
      </c>
      <c r="C92" s="325">
        <f>C90+C91</f>
        <v>7988</v>
      </c>
      <c r="D92" s="326">
        <f>B92*100/C92</f>
        <v>85.991487230846275</v>
      </c>
      <c r="E92" s="325">
        <f>SUM(E90:E91)</f>
        <v>14183</v>
      </c>
      <c r="F92" s="325">
        <f>F90+F91</f>
        <v>16088</v>
      </c>
      <c r="G92" s="326">
        <f>E92*100/F92</f>
        <v>88.158876181004473</v>
      </c>
    </row>
    <row r="94" spans="1:7" ht="15" customHeight="1" x14ac:dyDescent="0.35"/>
    <row r="95" spans="1:7" x14ac:dyDescent="0.35">
      <c r="A95" s="311"/>
      <c r="B95" s="311"/>
      <c r="C95" s="311"/>
      <c r="D95" s="350"/>
    </row>
    <row r="96" spans="1:7" x14ac:dyDescent="0.35">
      <c r="A96" s="311"/>
      <c r="B96" s="311"/>
      <c r="C96" s="311"/>
      <c r="D96" s="350"/>
    </row>
    <row r="97" spans="4:7" s="311" customFormat="1" x14ac:dyDescent="0.35">
      <c r="D97" s="350"/>
      <c r="G97" s="350"/>
    </row>
    <row r="98" spans="4:7" s="311" customFormat="1" x14ac:dyDescent="0.35">
      <c r="D98" s="350"/>
      <c r="G98" s="350"/>
    </row>
    <row r="99" spans="4:7" s="311" customFormat="1" x14ac:dyDescent="0.35">
      <c r="D99" s="350"/>
      <c r="G99" s="350"/>
    </row>
    <row r="100" spans="4:7" s="311" customFormat="1" x14ac:dyDescent="0.35">
      <c r="D100" s="350"/>
      <c r="G100" s="350"/>
    </row>
    <row r="101" spans="4:7" s="311" customFormat="1" x14ac:dyDescent="0.35">
      <c r="D101" s="350"/>
      <c r="G101" s="350"/>
    </row>
    <row r="102" spans="4:7" s="311" customFormat="1" x14ac:dyDescent="0.35">
      <c r="D102" s="350"/>
      <c r="G102" s="350"/>
    </row>
    <row r="103" spans="4:7" s="311" customFormat="1" x14ac:dyDescent="0.35">
      <c r="D103" s="350"/>
      <c r="G103" s="350"/>
    </row>
    <row r="104" spans="4:7" s="311" customFormat="1" x14ac:dyDescent="0.35">
      <c r="D104" s="350"/>
    </row>
    <row r="105" spans="4:7" s="311" customFormat="1" x14ac:dyDescent="0.35">
      <c r="D105" s="350"/>
    </row>
    <row r="106" spans="4:7" s="311" customFormat="1" x14ac:dyDescent="0.35">
      <c r="D106" s="350"/>
    </row>
    <row r="107" spans="4:7" s="311" customFormat="1" x14ac:dyDescent="0.35">
      <c r="D107" s="350"/>
    </row>
    <row r="108" spans="4:7" s="311" customFormat="1" x14ac:dyDescent="0.35">
      <c r="D108" s="350"/>
    </row>
    <row r="109" spans="4:7" s="311" customFormat="1" x14ac:dyDescent="0.35">
      <c r="D109" s="350"/>
    </row>
    <row r="110" spans="4:7" s="311" customFormat="1" x14ac:dyDescent="0.35">
      <c r="D110" s="350"/>
    </row>
    <row r="111" spans="4:7" s="311" customFormat="1" x14ac:dyDescent="0.35">
      <c r="D111" s="350"/>
    </row>
    <row r="112" spans="4:7" s="311" customFormat="1" x14ac:dyDescent="0.35">
      <c r="D112" s="350"/>
    </row>
    <row r="113" spans="4:4" s="311" customFormat="1" x14ac:dyDescent="0.35">
      <c r="D113" s="350"/>
    </row>
    <row r="114" spans="4:4" s="311" customFormat="1" x14ac:dyDescent="0.35">
      <c r="D114" s="350"/>
    </row>
    <row r="115" spans="4:4" s="311" customFormat="1" x14ac:dyDescent="0.35">
      <c r="D115" s="350"/>
    </row>
  </sheetData>
  <mergeCells count="4">
    <mergeCell ref="A1:G1"/>
    <mergeCell ref="A24:G24"/>
    <mergeCell ref="A47:G47"/>
    <mergeCell ref="A71:G71"/>
  </mergeCells>
  <pageMargins left="0.7" right="0.7" top="0.75" bottom="0.75" header="0.3" footer="0.3"/>
  <pageSetup paperSize="9" scale="87" orientation="landscape" r:id="rId1"/>
  <rowBreaks count="3" manualBreakCount="3">
    <brk id="23" max="16383" man="1"/>
    <brk id="46" max="16383" man="1"/>
    <brk id="6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A7" zoomScaleNormal="100" workbookViewId="0">
      <selection activeCell="H4" sqref="H4:H10"/>
    </sheetView>
  </sheetViews>
  <sheetFormatPr defaultColWidth="9.1796875" defaultRowHeight="14.5" x14ac:dyDescent="0.35"/>
  <cols>
    <col min="1" max="1" width="16.26953125" style="48" customWidth="1"/>
    <col min="2" max="2" width="11.1796875" style="48" customWidth="1"/>
    <col min="3" max="3" width="12.81640625" style="48" customWidth="1"/>
    <col min="4" max="4" width="17" style="48" customWidth="1"/>
    <col min="5" max="5" width="20.1796875" style="48" customWidth="1"/>
    <col min="6" max="6" width="17.1796875" style="48" customWidth="1"/>
    <col min="7" max="7" width="30.453125" style="48" customWidth="1"/>
    <col min="8" max="8" width="30.54296875" style="48" customWidth="1"/>
    <col min="9" max="9" width="9.1796875" style="48"/>
    <col min="10" max="10" width="39.81640625" style="48" customWidth="1"/>
    <col min="11" max="16384" width="9.1796875" style="48"/>
  </cols>
  <sheetData>
    <row r="1" spans="1:20" ht="49.5" customHeight="1" thickBot="1" x14ac:dyDescent="0.4">
      <c r="A1" s="411" t="s">
        <v>382</v>
      </c>
      <c r="B1" s="415"/>
      <c r="C1" s="415"/>
      <c r="D1" s="415"/>
      <c r="E1" s="415"/>
      <c r="F1" s="415"/>
      <c r="G1" s="415"/>
      <c r="H1" s="415"/>
    </row>
    <row r="2" spans="1:20" ht="258" customHeight="1" thickBot="1" x14ac:dyDescent="0.4">
      <c r="A2" s="21" t="s">
        <v>0</v>
      </c>
      <c r="B2" s="21" t="s">
        <v>204</v>
      </c>
      <c r="C2" s="86" t="s">
        <v>203</v>
      </c>
      <c r="D2" s="21" t="s">
        <v>312</v>
      </c>
      <c r="E2" s="21" t="s">
        <v>202</v>
      </c>
      <c r="F2" s="20" t="s">
        <v>201</v>
      </c>
      <c r="G2" s="20" t="s">
        <v>311</v>
      </c>
      <c r="H2" s="20" t="s">
        <v>200</v>
      </c>
      <c r="I2" s="53"/>
      <c r="K2" s="53"/>
    </row>
    <row r="3" spans="1:20" ht="12.75" customHeight="1" thickTop="1" x14ac:dyDescent="0.3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</row>
    <row r="4" spans="1:20" x14ac:dyDescent="0.35">
      <c r="A4" s="50" t="s">
        <v>91</v>
      </c>
      <c r="B4" s="288">
        <v>77</v>
      </c>
      <c r="C4" s="288">
        <v>76</v>
      </c>
      <c r="D4" s="288">
        <v>72</v>
      </c>
      <c r="E4" s="288">
        <v>0</v>
      </c>
      <c r="F4" s="289">
        <v>98.701298701298697</v>
      </c>
      <c r="G4" s="289">
        <v>93.506493506493499</v>
      </c>
      <c r="H4" s="289">
        <v>0</v>
      </c>
      <c r="J4" s="60"/>
      <c r="P4" s="62"/>
      <c r="Q4" s="62"/>
    </row>
    <row r="5" spans="1:20" x14ac:dyDescent="0.35">
      <c r="A5" s="50" t="s">
        <v>94</v>
      </c>
      <c r="B5" s="288">
        <v>67</v>
      </c>
      <c r="C5" s="288">
        <v>67</v>
      </c>
      <c r="D5" s="288">
        <v>67</v>
      </c>
      <c r="E5" s="288">
        <v>67</v>
      </c>
      <c r="F5" s="289">
        <v>100</v>
      </c>
      <c r="G5" s="289">
        <v>100</v>
      </c>
      <c r="H5" s="289">
        <v>100</v>
      </c>
      <c r="J5" s="60"/>
      <c r="P5" s="62"/>
      <c r="Q5" s="62"/>
    </row>
    <row r="6" spans="1:20" x14ac:dyDescent="0.35">
      <c r="A6" s="50" t="s">
        <v>97</v>
      </c>
      <c r="B6" s="288">
        <v>221</v>
      </c>
      <c r="C6" s="288">
        <v>207</v>
      </c>
      <c r="D6" s="288">
        <v>101</v>
      </c>
      <c r="E6" s="288">
        <v>41</v>
      </c>
      <c r="F6" s="289">
        <v>93.665158371040718</v>
      </c>
      <c r="G6" s="289">
        <v>45.701357466063349</v>
      </c>
      <c r="H6" s="289">
        <v>18.552036199095024</v>
      </c>
      <c r="J6" s="60"/>
      <c r="P6" s="62"/>
      <c r="Q6" s="62"/>
    </row>
    <row r="7" spans="1:20" x14ac:dyDescent="0.35">
      <c r="A7" s="7" t="s">
        <v>98</v>
      </c>
      <c r="B7" s="288">
        <v>4</v>
      </c>
      <c r="C7" s="288">
        <v>2</v>
      </c>
      <c r="D7" s="288">
        <v>1</v>
      </c>
      <c r="E7" s="288">
        <v>1</v>
      </c>
      <c r="F7" s="289">
        <v>50</v>
      </c>
      <c r="G7" s="289">
        <v>25</v>
      </c>
      <c r="H7" s="289">
        <v>25</v>
      </c>
      <c r="J7" s="60"/>
      <c r="P7" s="62"/>
      <c r="Q7" s="62"/>
    </row>
    <row r="8" spans="1:20" x14ac:dyDescent="0.35">
      <c r="A8" s="50" t="s">
        <v>100</v>
      </c>
      <c r="B8" s="288">
        <v>84</v>
      </c>
      <c r="C8" s="288">
        <v>84</v>
      </c>
      <c r="D8" s="288">
        <v>65</v>
      </c>
      <c r="E8" s="288">
        <v>0</v>
      </c>
      <c r="F8" s="289">
        <v>100</v>
      </c>
      <c r="G8" s="289">
        <v>77.38095238095238</v>
      </c>
      <c r="H8" s="289">
        <v>0</v>
      </c>
      <c r="J8" s="60"/>
      <c r="K8" s="61"/>
      <c r="L8" s="61"/>
      <c r="M8" s="61"/>
      <c r="N8" s="61"/>
      <c r="O8" s="62"/>
      <c r="P8" s="62"/>
      <c r="Q8" s="62"/>
    </row>
    <row r="9" spans="1:20" x14ac:dyDescent="0.35">
      <c r="A9" s="50" t="s">
        <v>104</v>
      </c>
      <c r="B9" s="288">
        <v>49</v>
      </c>
      <c r="C9" s="288">
        <v>49</v>
      </c>
      <c r="D9" s="288">
        <v>49</v>
      </c>
      <c r="E9" s="288">
        <v>0</v>
      </c>
      <c r="F9" s="289">
        <v>100</v>
      </c>
      <c r="G9" s="289">
        <v>100</v>
      </c>
      <c r="H9" s="289">
        <v>0</v>
      </c>
    </row>
    <row r="10" spans="1:20" x14ac:dyDescent="0.35">
      <c r="A10" s="50" t="s">
        <v>185</v>
      </c>
      <c r="B10" s="288">
        <v>1485</v>
      </c>
      <c r="C10" s="288">
        <v>896</v>
      </c>
      <c r="D10" s="288">
        <v>524</v>
      </c>
      <c r="E10" s="288">
        <v>0</v>
      </c>
      <c r="F10" s="289">
        <v>60.336700336700332</v>
      </c>
      <c r="G10" s="289">
        <v>35.286195286195287</v>
      </c>
      <c r="H10" s="289">
        <v>0</v>
      </c>
    </row>
    <row r="11" spans="1:20" ht="22.9" customHeight="1" thickBot="1" x14ac:dyDescent="0.4">
      <c r="A11" s="54" t="s">
        <v>160</v>
      </c>
      <c r="B11" s="55">
        <f>SUM(B4:B10)</f>
        <v>1987</v>
      </c>
      <c r="C11" s="55">
        <f>SUM(C4:C10)</f>
        <v>1381</v>
      </c>
      <c r="D11" s="55">
        <f>SUM(D4:D10)</f>
        <v>879</v>
      </c>
      <c r="E11" s="55">
        <f>SUM(E4:E10)</f>
        <v>109</v>
      </c>
      <c r="F11" s="59">
        <f>C11/B11*100</f>
        <v>69.501761449421238</v>
      </c>
      <c r="G11" s="59">
        <f>D11/B11*100</f>
        <v>44.237544036235533</v>
      </c>
      <c r="H11" s="59">
        <f>E11/B11*100</f>
        <v>5.4856567689984903</v>
      </c>
    </row>
    <row r="13" spans="1:20" ht="34.5" customHeight="1" x14ac:dyDescent="0.35"/>
    <row r="14" spans="1:20" ht="14.25" customHeight="1" x14ac:dyDescent="0.35"/>
    <row r="15" spans="1:20" ht="15" customHeight="1" x14ac:dyDescent="0.35">
      <c r="I15" s="53"/>
      <c r="J15" s="6"/>
      <c r="K15" s="69"/>
      <c r="L15" s="6"/>
      <c r="M15" s="6"/>
      <c r="N15" s="69"/>
      <c r="O15" s="69"/>
      <c r="P15" s="69"/>
      <c r="Q15" s="69"/>
      <c r="R15" s="70"/>
      <c r="S15" s="70"/>
      <c r="T15" s="70"/>
    </row>
    <row r="16" spans="1:20" x14ac:dyDescent="0.35">
      <c r="J16" s="72"/>
      <c r="K16" s="73"/>
      <c r="L16" s="72"/>
      <c r="M16" s="72"/>
      <c r="N16" s="73"/>
      <c r="O16" s="73"/>
      <c r="P16" s="73"/>
      <c r="Q16" s="73"/>
      <c r="R16" s="74"/>
      <c r="S16" s="74"/>
      <c r="T16" s="74"/>
    </row>
    <row r="17" spans="9:20" x14ac:dyDescent="0.35">
      <c r="I17" s="53"/>
      <c r="J17" s="72"/>
      <c r="K17" s="73"/>
      <c r="L17" s="72"/>
      <c r="M17" s="72"/>
      <c r="N17" s="73"/>
      <c r="O17" s="73"/>
      <c r="P17" s="73"/>
      <c r="Q17" s="73"/>
      <c r="R17" s="74"/>
      <c r="S17" s="74"/>
      <c r="T17" s="74"/>
    </row>
    <row r="18" spans="9:20" x14ac:dyDescent="0.35">
      <c r="J18" s="72"/>
      <c r="K18" s="73"/>
      <c r="L18" s="72"/>
      <c r="M18" s="72"/>
      <c r="N18" s="73"/>
      <c r="O18" s="73"/>
      <c r="P18" s="73"/>
      <c r="Q18" s="73"/>
      <c r="R18" s="74"/>
      <c r="S18" s="74"/>
      <c r="T18" s="74"/>
    </row>
    <row r="19" spans="9:20" x14ac:dyDescent="0.35">
      <c r="I19" s="53"/>
      <c r="J19" s="72"/>
      <c r="K19" s="73"/>
      <c r="L19" s="72"/>
      <c r="M19" s="72"/>
      <c r="N19" s="73"/>
      <c r="O19" s="73"/>
      <c r="P19" s="73"/>
      <c r="Q19" s="73"/>
      <c r="R19" s="74"/>
      <c r="S19" s="74"/>
      <c r="T19" s="74"/>
    </row>
    <row r="20" spans="9:20" x14ac:dyDescent="0.35">
      <c r="J20" s="72"/>
      <c r="K20" s="73"/>
      <c r="L20" s="72"/>
      <c r="M20" s="72"/>
      <c r="N20" s="73"/>
      <c r="O20" s="73"/>
      <c r="P20" s="73"/>
      <c r="Q20" s="73"/>
      <c r="R20" s="74"/>
      <c r="S20" s="74"/>
      <c r="T20" s="74"/>
    </row>
    <row r="21" spans="9:20" x14ac:dyDescent="0.35"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</sheetData>
  <sortState ref="I14:T20">
    <sortCondition ref="I14:I20"/>
  </sortState>
  <mergeCells count="1">
    <mergeCell ref="A1:H1"/>
  </mergeCells>
  <pageMargins left="0.45" right="0.25" top="0.75" bottom="0.75" header="0.3" footer="0.3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13" zoomScaleNormal="100" workbookViewId="0">
      <selection activeCell="B8" sqref="B8:B9"/>
    </sheetView>
  </sheetViews>
  <sheetFormatPr defaultColWidth="9.1796875" defaultRowHeight="14.5" x14ac:dyDescent="0.35"/>
  <cols>
    <col min="1" max="1" width="18.1796875" style="48" customWidth="1"/>
    <col min="2" max="2" width="14.1796875" style="48" customWidth="1"/>
    <col min="3" max="3" width="15.1796875" style="48" customWidth="1"/>
    <col min="4" max="4" width="13.7265625" style="48" customWidth="1"/>
    <col min="5" max="5" width="12.54296875" style="48" customWidth="1"/>
    <col min="6" max="6" width="10.81640625" style="48" customWidth="1"/>
    <col min="7" max="7" width="13.26953125" style="48" customWidth="1"/>
    <col min="8" max="8" width="14" style="48" customWidth="1"/>
    <col min="9" max="9" width="19.54296875" style="48" customWidth="1"/>
    <col min="10" max="10" width="15" style="48" customWidth="1"/>
    <col min="11" max="11" width="18.54296875" style="48" customWidth="1"/>
    <col min="12" max="13" width="9.1796875" style="48"/>
    <col min="14" max="14" width="11" style="48" bestFit="1" customWidth="1"/>
    <col min="15" max="16384" width="9.1796875" style="48"/>
  </cols>
  <sheetData>
    <row r="1" spans="1:14" ht="24.75" customHeight="1" thickBot="1" x14ac:dyDescent="0.4">
      <c r="A1" s="416" t="s">
        <v>379</v>
      </c>
      <c r="B1" s="416"/>
      <c r="C1" s="416"/>
      <c r="D1" s="416"/>
      <c r="E1" s="416"/>
      <c r="F1" s="416"/>
      <c r="G1" s="416"/>
      <c r="H1" s="416"/>
      <c r="I1" s="416"/>
      <c r="J1" s="136"/>
    </row>
    <row r="2" spans="1:14" ht="121.5" customHeight="1" thickBot="1" x14ac:dyDescent="0.4">
      <c r="A2" s="8" t="s">
        <v>333</v>
      </c>
      <c r="B2" s="8" t="s">
        <v>220</v>
      </c>
      <c r="C2" s="8" t="s">
        <v>219</v>
      </c>
      <c r="D2" s="2" t="s">
        <v>218</v>
      </c>
      <c r="E2" s="8" t="s">
        <v>217</v>
      </c>
      <c r="F2" s="8" t="s">
        <v>314</v>
      </c>
      <c r="G2" s="2" t="s">
        <v>216</v>
      </c>
      <c r="H2" s="8" t="s">
        <v>215</v>
      </c>
      <c r="I2" s="8" t="s">
        <v>313</v>
      </c>
      <c r="J2" s="2" t="s">
        <v>214</v>
      </c>
    </row>
    <row r="3" spans="1:14" ht="12.75" customHeight="1" thickTop="1" thickBot="1" x14ac:dyDescent="0.4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L3" s="73"/>
      <c r="M3" s="73"/>
      <c r="N3" s="74"/>
    </row>
    <row r="4" spans="1:14" ht="24.75" customHeight="1" thickTop="1" x14ac:dyDescent="0.35">
      <c r="A4" s="137" t="s">
        <v>236</v>
      </c>
      <c r="B4" s="291">
        <v>1142806</v>
      </c>
      <c r="C4" s="291">
        <v>3767428374</v>
      </c>
      <c r="D4" s="292">
        <v>3.0333848093484685E-2</v>
      </c>
      <c r="E4" s="291">
        <v>113</v>
      </c>
      <c r="F4" s="291">
        <v>4683618</v>
      </c>
      <c r="G4" s="292">
        <v>2.4126647390969973E-3</v>
      </c>
      <c r="H4" s="291">
        <v>52</v>
      </c>
      <c r="I4" s="291">
        <v>4933419</v>
      </c>
      <c r="J4" s="292">
        <v>1.0540357508656776E-3</v>
      </c>
    </row>
    <row r="5" spans="1:14" ht="21" customHeight="1" x14ac:dyDescent="0.35">
      <c r="A5" s="38" t="s">
        <v>334</v>
      </c>
      <c r="B5" s="293">
        <v>22541</v>
      </c>
      <c r="C5" s="293">
        <v>5952692</v>
      </c>
      <c r="D5" s="294">
        <v>0.37866901227209471</v>
      </c>
      <c r="E5" s="293">
        <v>59</v>
      </c>
      <c r="F5" s="293">
        <v>14291</v>
      </c>
      <c r="G5" s="294">
        <v>0.41284724651878807</v>
      </c>
      <c r="H5" s="293">
        <v>0</v>
      </c>
      <c r="I5" s="293">
        <v>14291</v>
      </c>
      <c r="J5" s="294">
        <v>0</v>
      </c>
    </row>
    <row r="6" spans="1:14" ht="30" customHeight="1" x14ac:dyDescent="0.35">
      <c r="A6" s="138" t="s">
        <v>335</v>
      </c>
      <c r="B6" s="138">
        <f>SUM(B4:B5)</f>
        <v>1165347</v>
      </c>
      <c r="C6" s="138">
        <f t="shared" ref="C6:J6" si="0">SUM(C4:C5)</f>
        <v>3773381066</v>
      </c>
      <c r="D6" s="295">
        <f t="shared" si="0"/>
        <v>0.40900286036557937</v>
      </c>
      <c r="E6" s="138">
        <f t="shared" si="0"/>
        <v>172</v>
      </c>
      <c r="F6" s="138">
        <f t="shared" si="0"/>
        <v>4697909</v>
      </c>
      <c r="G6" s="295">
        <f t="shared" si="0"/>
        <v>0.41525991125788508</v>
      </c>
      <c r="H6" s="138">
        <f t="shared" si="0"/>
        <v>52</v>
      </c>
      <c r="I6" s="138">
        <f t="shared" si="0"/>
        <v>4947710</v>
      </c>
      <c r="J6" s="295">
        <f t="shared" si="0"/>
        <v>1.0540357508656776E-3</v>
      </c>
    </row>
    <row r="7" spans="1:14" ht="56.25" customHeight="1" thickBot="1" x14ac:dyDescent="0.4">
      <c r="B7" s="47" t="s">
        <v>384</v>
      </c>
      <c r="C7" s="46"/>
      <c r="D7" s="46"/>
      <c r="E7" s="46"/>
      <c r="F7" s="46"/>
      <c r="G7" s="46"/>
      <c r="H7" s="46"/>
      <c r="I7" s="46"/>
      <c r="J7" s="46"/>
    </row>
    <row r="8" spans="1:14" ht="42.75" customHeight="1" x14ac:dyDescent="0.35">
      <c r="A8" s="419" t="s">
        <v>333</v>
      </c>
      <c r="B8" s="419" t="s">
        <v>213</v>
      </c>
      <c r="C8" s="421" t="s">
        <v>212</v>
      </c>
      <c r="D8" s="421"/>
      <c r="E8" s="421" t="s">
        <v>211</v>
      </c>
      <c r="F8" s="421"/>
      <c r="G8" s="421" t="s">
        <v>210</v>
      </c>
      <c r="H8" s="421"/>
      <c r="I8" s="421" t="s">
        <v>209</v>
      </c>
      <c r="J8" s="421"/>
      <c r="K8" s="417" t="s">
        <v>208</v>
      </c>
    </row>
    <row r="9" spans="1:14" ht="42.75" customHeight="1" thickBot="1" x14ac:dyDescent="0.4">
      <c r="A9" s="420"/>
      <c r="B9" s="420"/>
      <c r="C9" s="32" t="s">
        <v>206</v>
      </c>
      <c r="D9" s="139" t="s">
        <v>205</v>
      </c>
      <c r="E9" s="32" t="s">
        <v>206</v>
      </c>
      <c r="F9" s="139" t="s">
        <v>207</v>
      </c>
      <c r="G9" s="32" t="s">
        <v>206</v>
      </c>
      <c r="H9" s="139" t="s">
        <v>207</v>
      </c>
      <c r="I9" s="32" t="s">
        <v>206</v>
      </c>
      <c r="J9" s="139" t="s">
        <v>205</v>
      </c>
      <c r="K9" s="418"/>
    </row>
    <row r="10" spans="1:14" ht="15" customHeight="1" thickTop="1" thickBot="1" x14ac:dyDescent="0.4">
      <c r="A10" s="10">
        <v>1</v>
      </c>
      <c r="B10" s="10">
        <v>2</v>
      </c>
      <c r="C10" s="298">
        <v>3</v>
      </c>
      <c r="D10" s="10">
        <v>4</v>
      </c>
      <c r="E10" s="298">
        <v>5</v>
      </c>
      <c r="F10" s="10">
        <v>6</v>
      </c>
      <c r="G10" s="298">
        <v>7</v>
      </c>
      <c r="H10" s="10">
        <v>8</v>
      </c>
      <c r="I10" s="298">
        <v>9</v>
      </c>
      <c r="J10" s="10">
        <v>10</v>
      </c>
      <c r="K10" s="298">
        <v>11</v>
      </c>
    </row>
    <row r="11" spans="1:14" ht="31.5" customHeight="1" thickTop="1" x14ac:dyDescent="0.35">
      <c r="A11" s="137" t="s">
        <v>236</v>
      </c>
      <c r="B11" s="299">
        <v>317.67</v>
      </c>
      <c r="C11" s="300">
        <v>4683618</v>
      </c>
      <c r="D11" s="299">
        <v>14743.658513551798</v>
      </c>
      <c r="E11" s="300">
        <v>249801</v>
      </c>
      <c r="F11" s="299">
        <v>786.35376333931436</v>
      </c>
      <c r="G11" s="300">
        <v>61652</v>
      </c>
      <c r="H11" s="299">
        <v>194.07561305757545</v>
      </c>
      <c r="I11" s="300">
        <v>572745</v>
      </c>
      <c r="J11" s="299">
        <v>1802.9558976296155</v>
      </c>
      <c r="K11" s="297">
        <v>340267</v>
      </c>
    </row>
    <row r="12" spans="1:14" ht="34.5" customHeight="1" x14ac:dyDescent="0.35">
      <c r="A12" s="38" t="s">
        <v>334</v>
      </c>
      <c r="B12" s="301">
        <v>3</v>
      </c>
      <c r="C12" s="302">
        <v>14291</v>
      </c>
      <c r="D12" s="301">
        <v>4763.666666666667</v>
      </c>
      <c r="E12" s="302">
        <v>3200</v>
      </c>
      <c r="F12" s="301">
        <v>1066.6666666666667</v>
      </c>
      <c r="G12" s="302">
        <v>0</v>
      </c>
      <c r="H12" s="301">
        <v>0</v>
      </c>
      <c r="I12" s="302">
        <v>580</v>
      </c>
      <c r="J12" s="301">
        <v>193.33333333333334</v>
      </c>
      <c r="K12" s="140"/>
    </row>
    <row r="13" spans="1:14" ht="34.5" customHeight="1" x14ac:dyDescent="0.35">
      <c r="A13" s="296" t="s">
        <v>383</v>
      </c>
      <c r="B13" s="301">
        <v>6</v>
      </c>
      <c r="C13" s="302">
        <v>53166</v>
      </c>
      <c r="D13" s="301">
        <v>8861</v>
      </c>
      <c r="E13" s="302">
        <v>0</v>
      </c>
      <c r="F13" s="301">
        <v>0</v>
      </c>
      <c r="G13" s="302">
        <v>629</v>
      </c>
      <c r="H13" s="301">
        <v>104.83333333333333</v>
      </c>
      <c r="I13" s="302">
        <v>0</v>
      </c>
      <c r="J13" s="301">
        <v>0</v>
      </c>
      <c r="K13" s="140"/>
    </row>
    <row r="14" spans="1:14" ht="22.5" customHeight="1" x14ac:dyDescent="0.35">
      <c r="A14" s="138" t="s">
        <v>335</v>
      </c>
      <c r="B14" s="39">
        <f>SUM(B11:B12)</f>
        <v>320.67</v>
      </c>
      <c r="C14" s="39">
        <f t="shared" ref="C14:K14" si="1">SUM(C11:C12)</f>
        <v>4697909</v>
      </c>
      <c r="D14" s="39">
        <f t="shared" si="1"/>
        <v>19507.325180218464</v>
      </c>
      <c r="E14" s="39">
        <f t="shared" si="1"/>
        <v>253001</v>
      </c>
      <c r="F14" s="39">
        <f t="shared" si="1"/>
        <v>1853.0204300059811</v>
      </c>
      <c r="G14" s="39">
        <f t="shared" si="1"/>
        <v>61652</v>
      </c>
      <c r="H14" s="39">
        <f t="shared" si="1"/>
        <v>194.07561305757545</v>
      </c>
      <c r="I14" s="39">
        <f t="shared" si="1"/>
        <v>573325</v>
      </c>
      <c r="J14" s="39">
        <f t="shared" si="1"/>
        <v>1996.2892309629487</v>
      </c>
      <c r="K14" s="39">
        <f t="shared" si="1"/>
        <v>340267</v>
      </c>
    </row>
  </sheetData>
  <mergeCells count="8">
    <mergeCell ref="A1:I1"/>
    <mergeCell ref="K8:K9"/>
    <mergeCell ref="A8:A9"/>
    <mergeCell ref="B8:B9"/>
    <mergeCell ref="C8:D8"/>
    <mergeCell ref="E8:F8"/>
    <mergeCell ref="G8:H8"/>
    <mergeCell ref="I8:J8"/>
  </mergeCells>
  <pageMargins left="0.7" right="0.7" top="0.75" bottom="0.75" header="0.3" footer="0.3"/>
  <pageSetup paperSize="9" scale="79" orientation="landscape" r:id="rId1"/>
  <colBreaks count="1" manualBreakCount="1">
    <brk id="11" max="1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103" zoomScaleNormal="100" workbookViewId="0">
      <selection activeCell="E61" sqref="E61"/>
    </sheetView>
  </sheetViews>
  <sheetFormatPr defaultColWidth="9.1796875" defaultRowHeight="14.5" x14ac:dyDescent="0.35"/>
  <cols>
    <col min="1" max="1" width="20.453125" style="9" customWidth="1"/>
    <col min="2" max="2" width="8.7265625" style="9" customWidth="1"/>
    <col min="3" max="3" width="9.54296875" style="9" customWidth="1"/>
    <col min="4" max="4" width="9.81640625" style="9" customWidth="1"/>
    <col min="5" max="5" width="9.81640625" style="9" bestFit="1" customWidth="1"/>
    <col min="6" max="6" width="9.81640625" style="9" customWidth="1"/>
    <col min="7" max="7" width="12.1796875" style="9" customWidth="1"/>
    <col min="8" max="8" width="11.1796875" style="9" customWidth="1"/>
    <col min="9" max="9" width="10.81640625" style="9" customWidth="1"/>
    <col min="10" max="10" width="11.81640625" style="9" customWidth="1"/>
    <col min="11" max="11" width="10.26953125" style="9" customWidth="1"/>
    <col min="12" max="12" width="15.81640625" style="9" customWidth="1"/>
    <col min="13" max="13" width="9.1796875" style="48"/>
    <col min="14" max="14" width="9.54296875" style="48" bestFit="1" customWidth="1"/>
    <col min="15" max="31" width="9.1796875" style="48"/>
    <col min="32" max="32" width="11.54296875" style="48" customWidth="1"/>
    <col min="33" max="16384" width="9.1796875" style="48"/>
  </cols>
  <sheetData>
    <row r="1" spans="1:13" ht="24" customHeight="1" thickBot="1" x14ac:dyDescent="0.4">
      <c r="A1" s="412" t="s">
        <v>360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</row>
    <row r="2" spans="1:13" ht="145.5" customHeight="1" thickBot="1" x14ac:dyDescent="0.4">
      <c r="A2" s="8" t="s">
        <v>161</v>
      </c>
      <c r="B2" s="8" t="s">
        <v>231</v>
      </c>
      <c r="C2" s="8" t="s">
        <v>230</v>
      </c>
      <c r="D2" s="8" t="s">
        <v>229</v>
      </c>
      <c r="E2" s="8" t="s">
        <v>228</v>
      </c>
      <c r="F2" s="8" t="s">
        <v>227</v>
      </c>
      <c r="G2" s="8" t="s">
        <v>226</v>
      </c>
      <c r="H2" s="2" t="s">
        <v>225</v>
      </c>
      <c r="I2" s="2" t="s">
        <v>224</v>
      </c>
      <c r="J2" s="2" t="s">
        <v>223</v>
      </c>
      <c r="K2" s="2" t="s">
        <v>222</v>
      </c>
      <c r="L2" s="2" t="s">
        <v>221</v>
      </c>
    </row>
    <row r="3" spans="1:13" ht="12.75" customHeight="1" thickTop="1" x14ac:dyDescent="0.3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H3" s="26">
        <v>8</v>
      </c>
      <c r="I3" s="26">
        <v>9</v>
      </c>
      <c r="J3" s="26">
        <v>10</v>
      </c>
      <c r="K3" s="26">
        <v>11</v>
      </c>
      <c r="L3" s="26">
        <v>12</v>
      </c>
    </row>
    <row r="4" spans="1:13" x14ac:dyDescent="0.35">
      <c r="A4" s="7" t="s">
        <v>91</v>
      </c>
      <c r="B4" s="109">
        <v>3977</v>
      </c>
      <c r="C4" s="109">
        <v>2892</v>
      </c>
      <c r="D4" s="109">
        <v>2562</v>
      </c>
      <c r="E4" s="109">
        <v>25620</v>
      </c>
      <c r="F4" s="109">
        <v>3555</v>
      </c>
      <c r="G4" s="109">
        <v>3431</v>
      </c>
      <c r="H4" s="244">
        <v>10</v>
      </c>
      <c r="I4" s="245">
        <v>89.39</v>
      </c>
      <c r="J4" s="245">
        <v>96.51</v>
      </c>
      <c r="K4" s="109">
        <v>7</v>
      </c>
      <c r="L4" s="110">
        <v>22</v>
      </c>
    </row>
    <row r="5" spans="1:13" x14ac:dyDescent="0.35">
      <c r="A5" s="7" t="s">
        <v>92</v>
      </c>
      <c r="B5" s="109">
        <v>54115</v>
      </c>
      <c r="C5" s="109">
        <v>22375</v>
      </c>
      <c r="D5" s="109">
        <v>13561</v>
      </c>
      <c r="E5" s="109">
        <v>75437</v>
      </c>
      <c r="F5" s="109">
        <v>21353</v>
      </c>
      <c r="G5" s="109">
        <v>20971</v>
      </c>
      <c r="H5" s="245">
        <v>5.56</v>
      </c>
      <c r="I5" s="245">
        <v>39.46</v>
      </c>
      <c r="J5" s="245">
        <v>98.21</v>
      </c>
      <c r="K5" s="109">
        <v>40</v>
      </c>
      <c r="L5" s="110">
        <v>22</v>
      </c>
    </row>
    <row r="6" spans="1:13" x14ac:dyDescent="0.35">
      <c r="A6" s="7" t="s">
        <v>93</v>
      </c>
      <c r="B6" s="109">
        <v>14074</v>
      </c>
      <c r="C6" s="109">
        <v>7391</v>
      </c>
      <c r="D6" s="110">
        <v>3990</v>
      </c>
      <c r="E6" s="109">
        <v>125286</v>
      </c>
      <c r="F6" s="109">
        <v>4336</v>
      </c>
      <c r="G6" s="109">
        <v>3260</v>
      </c>
      <c r="H6" s="245">
        <v>31.4</v>
      </c>
      <c r="I6" s="245">
        <v>30.81</v>
      </c>
      <c r="J6" s="245">
        <v>75.180000000000007</v>
      </c>
      <c r="K6" s="109">
        <v>40</v>
      </c>
      <c r="L6" s="110">
        <v>22</v>
      </c>
    </row>
    <row r="7" spans="1:13" x14ac:dyDescent="0.35">
      <c r="A7" s="7" t="s">
        <v>94</v>
      </c>
      <c r="B7" s="109">
        <v>20299</v>
      </c>
      <c r="C7" s="109">
        <v>16089</v>
      </c>
      <c r="D7" s="109">
        <v>14567</v>
      </c>
      <c r="E7" s="109">
        <v>123080</v>
      </c>
      <c r="F7" s="109">
        <v>18621</v>
      </c>
      <c r="G7" s="109">
        <v>17544</v>
      </c>
      <c r="H7" s="245">
        <v>8.4499999999999993</v>
      </c>
      <c r="I7" s="245">
        <v>91.73</v>
      </c>
      <c r="J7" s="245">
        <v>94.22</v>
      </c>
      <c r="K7" s="109">
        <v>40</v>
      </c>
      <c r="L7" s="110">
        <v>22</v>
      </c>
    </row>
    <row r="8" spans="1:13" x14ac:dyDescent="0.35">
      <c r="A8" s="7" t="s">
        <v>95</v>
      </c>
      <c r="B8" s="109">
        <v>21704</v>
      </c>
      <c r="C8" s="109">
        <v>12774</v>
      </c>
      <c r="D8" s="109">
        <v>4837</v>
      </c>
      <c r="E8" s="109">
        <v>17</v>
      </c>
      <c r="F8" s="109">
        <v>4837</v>
      </c>
      <c r="G8" s="109">
        <v>4779</v>
      </c>
      <c r="H8" s="244">
        <v>0</v>
      </c>
      <c r="I8" s="245">
        <v>22.29</v>
      </c>
      <c r="J8" s="245">
        <v>98.8</v>
      </c>
      <c r="K8" s="109">
        <v>40</v>
      </c>
      <c r="L8" s="110">
        <v>22</v>
      </c>
      <c r="M8" s="81"/>
    </row>
    <row r="9" spans="1:13" x14ac:dyDescent="0.35">
      <c r="A9" s="7" t="s">
        <v>96</v>
      </c>
      <c r="B9" s="109">
        <v>20490</v>
      </c>
      <c r="C9" s="109">
        <v>17672</v>
      </c>
      <c r="D9" s="109">
        <v>15003</v>
      </c>
      <c r="E9" s="109">
        <v>23037</v>
      </c>
      <c r="F9" s="109">
        <v>19340</v>
      </c>
      <c r="G9" s="109">
        <v>19340</v>
      </c>
      <c r="H9" s="244">
        <v>1.54</v>
      </c>
      <c r="I9" s="245">
        <v>94.39</v>
      </c>
      <c r="J9" s="245">
        <v>100</v>
      </c>
      <c r="K9" s="109">
        <v>40</v>
      </c>
      <c r="L9" s="110">
        <v>22</v>
      </c>
    </row>
    <row r="10" spans="1:13" x14ac:dyDescent="0.35">
      <c r="A10" s="7" t="s">
        <v>97</v>
      </c>
      <c r="B10" s="109">
        <v>11463</v>
      </c>
      <c r="C10" s="109">
        <v>5681</v>
      </c>
      <c r="D10" s="109">
        <v>3773</v>
      </c>
      <c r="E10" s="109">
        <v>42634</v>
      </c>
      <c r="F10" s="109">
        <v>7803</v>
      </c>
      <c r="G10" s="109">
        <v>7654</v>
      </c>
      <c r="H10" s="245">
        <v>11.3</v>
      </c>
      <c r="I10" s="245">
        <v>68.069999999999993</v>
      </c>
      <c r="J10" s="245">
        <v>98.09</v>
      </c>
      <c r="K10" s="109">
        <v>40</v>
      </c>
      <c r="L10" s="110">
        <v>22</v>
      </c>
    </row>
    <row r="11" spans="1:13" x14ac:dyDescent="0.35">
      <c r="A11" s="7" t="s">
        <v>98</v>
      </c>
      <c r="B11" s="111">
        <v>492</v>
      </c>
      <c r="C11" s="111">
        <v>251</v>
      </c>
      <c r="D11" s="111">
        <v>0</v>
      </c>
      <c r="E11" s="111">
        <v>0</v>
      </c>
      <c r="F11" s="111">
        <v>492</v>
      </c>
      <c r="G11" s="111">
        <v>0</v>
      </c>
      <c r="H11" s="245"/>
      <c r="I11" s="245"/>
      <c r="J11" s="245"/>
      <c r="K11" s="110">
        <v>8</v>
      </c>
      <c r="L11" s="112"/>
    </row>
    <row r="12" spans="1:13" x14ac:dyDescent="0.35">
      <c r="A12" s="7" t="s">
        <v>99</v>
      </c>
      <c r="B12" s="109">
        <v>23294</v>
      </c>
      <c r="C12" s="109">
        <v>20067</v>
      </c>
      <c r="D12" s="109">
        <v>19238</v>
      </c>
      <c r="E12" s="109">
        <v>317792</v>
      </c>
      <c r="F12" s="109">
        <v>21295</v>
      </c>
      <c r="G12" s="109">
        <v>21075</v>
      </c>
      <c r="H12" s="245">
        <v>16.52</v>
      </c>
      <c r="I12" s="245">
        <v>91.42</v>
      </c>
      <c r="J12" s="245">
        <v>98.97</v>
      </c>
      <c r="K12" s="109">
        <v>37</v>
      </c>
      <c r="L12" s="110">
        <v>22</v>
      </c>
    </row>
    <row r="13" spans="1:13" x14ac:dyDescent="0.35">
      <c r="A13" s="7" t="s">
        <v>100</v>
      </c>
      <c r="B13" s="109">
        <v>11927</v>
      </c>
      <c r="C13" s="109">
        <v>8534</v>
      </c>
      <c r="D13" s="109">
        <v>7612</v>
      </c>
      <c r="E13" s="109">
        <v>140175</v>
      </c>
      <c r="F13" s="109">
        <v>11061</v>
      </c>
      <c r="G13" s="109">
        <v>7032</v>
      </c>
      <c r="H13" s="245">
        <v>18.420000000000002</v>
      </c>
      <c r="I13" s="245">
        <v>92.74</v>
      </c>
      <c r="J13" s="245">
        <v>63.57</v>
      </c>
      <c r="K13" s="109">
        <v>40</v>
      </c>
      <c r="L13" s="110">
        <v>22</v>
      </c>
    </row>
    <row r="14" spans="1:13" x14ac:dyDescent="0.35">
      <c r="A14" s="7" t="s">
        <v>101</v>
      </c>
      <c r="B14" s="109">
        <v>27174</v>
      </c>
      <c r="C14" s="109">
        <v>17772</v>
      </c>
      <c r="D14" s="109">
        <v>15546</v>
      </c>
      <c r="E14" s="109">
        <v>424466</v>
      </c>
      <c r="F14" s="109">
        <v>18884</v>
      </c>
      <c r="G14" s="109">
        <v>17750</v>
      </c>
      <c r="H14" s="245">
        <v>27.3</v>
      </c>
      <c r="I14" s="245">
        <v>69.489999999999995</v>
      </c>
      <c r="J14" s="245">
        <v>93.99</v>
      </c>
      <c r="K14" s="109">
        <v>40</v>
      </c>
      <c r="L14" s="110">
        <v>22</v>
      </c>
    </row>
    <row r="15" spans="1:13" x14ac:dyDescent="0.35">
      <c r="A15" s="7" t="s">
        <v>102</v>
      </c>
      <c r="B15" s="109">
        <v>26159</v>
      </c>
      <c r="C15" s="109">
        <v>16152</v>
      </c>
      <c r="D15" s="109">
        <v>14352</v>
      </c>
      <c r="E15" s="109">
        <v>373152</v>
      </c>
      <c r="F15" s="109">
        <v>23928</v>
      </c>
      <c r="G15" s="109">
        <v>23671</v>
      </c>
      <c r="H15" s="244">
        <v>26</v>
      </c>
      <c r="I15" s="245">
        <v>91.47</v>
      </c>
      <c r="J15" s="245">
        <v>98.93</v>
      </c>
      <c r="K15" s="109">
        <v>40</v>
      </c>
      <c r="L15" s="110">
        <v>22</v>
      </c>
    </row>
    <row r="16" spans="1:13" x14ac:dyDescent="0.35">
      <c r="A16" s="7" t="s">
        <v>103</v>
      </c>
      <c r="B16" s="109">
        <v>9791</v>
      </c>
      <c r="C16" s="109">
        <v>4520</v>
      </c>
      <c r="D16" s="109">
        <v>3250</v>
      </c>
      <c r="E16" s="109">
        <v>36000</v>
      </c>
      <c r="F16" s="109">
        <v>6850</v>
      </c>
      <c r="G16" s="109">
        <v>6600</v>
      </c>
      <c r="H16" s="245">
        <v>11.08</v>
      </c>
      <c r="I16" s="245">
        <v>69.959999999999994</v>
      </c>
      <c r="J16" s="245">
        <v>96.35</v>
      </c>
      <c r="K16" s="109">
        <v>35</v>
      </c>
      <c r="L16" s="110">
        <v>22</v>
      </c>
    </row>
    <row r="17" spans="1:12" x14ac:dyDescent="0.35">
      <c r="A17" s="7" t="s">
        <v>104</v>
      </c>
      <c r="B17" s="109">
        <v>3500</v>
      </c>
      <c r="C17" s="109">
        <v>2291</v>
      </c>
      <c r="D17" s="109">
        <v>2130</v>
      </c>
      <c r="E17" s="109">
        <v>18106</v>
      </c>
      <c r="F17" s="109">
        <v>2569</v>
      </c>
      <c r="G17" s="109">
        <v>2468</v>
      </c>
      <c r="H17" s="244">
        <v>8.5</v>
      </c>
      <c r="I17" s="245">
        <v>73.400000000000006</v>
      </c>
      <c r="J17" s="245">
        <v>96.07</v>
      </c>
      <c r="K17" s="109">
        <v>7</v>
      </c>
      <c r="L17" s="110">
        <v>22</v>
      </c>
    </row>
    <row r="18" spans="1:12" x14ac:dyDescent="0.35">
      <c r="A18" s="7" t="s">
        <v>158</v>
      </c>
      <c r="B18" s="113"/>
      <c r="C18" s="113"/>
      <c r="D18" s="113"/>
      <c r="E18" s="113"/>
      <c r="F18" s="113"/>
      <c r="G18" s="113"/>
      <c r="H18" s="246"/>
      <c r="I18" s="246"/>
      <c r="J18" s="246"/>
      <c r="K18" s="113"/>
      <c r="L18" s="114"/>
    </row>
    <row r="19" spans="1:12" x14ac:dyDescent="0.35">
      <c r="A19" s="7" t="s">
        <v>106</v>
      </c>
      <c r="B19" s="115">
        <v>28963</v>
      </c>
      <c r="C19" s="115">
        <v>21627</v>
      </c>
      <c r="D19" s="115">
        <v>1934</v>
      </c>
      <c r="E19" s="115">
        <v>45506</v>
      </c>
      <c r="F19" s="115">
        <v>2743</v>
      </c>
      <c r="G19" s="115">
        <v>2739</v>
      </c>
      <c r="H19" s="247">
        <v>23.53</v>
      </c>
      <c r="I19" s="249">
        <v>9.4700000000000006</v>
      </c>
      <c r="J19" s="249">
        <v>99.85</v>
      </c>
      <c r="K19" s="115">
        <v>37</v>
      </c>
      <c r="L19" s="116">
        <v>22</v>
      </c>
    </row>
    <row r="20" spans="1:12" ht="15" thickBot="1" x14ac:dyDescent="0.4">
      <c r="A20" s="117" t="s">
        <v>232</v>
      </c>
      <c r="B20" s="118">
        <f t="shared" ref="B20:G20" si="0">SUM(B4:B19)</f>
        <v>277422</v>
      </c>
      <c r="C20" s="118">
        <f t="shared" si="0"/>
        <v>176088</v>
      </c>
      <c r="D20" s="118">
        <f t="shared" si="0"/>
        <v>122355</v>
      </c>
      <c r="E20" s="118">
        <f t="shared" si="0"/>
        <v>1770308</v>
      </c>
      <c r="F20" s="118">
        <f t="shared" si="0"/>
        <v>167667</v>
      </c>
      <c r="G20" s="118">
        <f t="shared" si="0"/>
        <v>158314</v>
      </c>
      <c r="H20" s="248">
        <f>E20/D20</f>
        <v>14.468619999182707</v>
      </c>
      <c r="I20" s="248">
        <f>F20/B20*100</f>
        <v>60.437528386357243</v>
      </c>
      <c r="J20" s="248">
        <f>G20/F20*100</f>
        <v>94.42168107021655</v>
      </c>
      <c r="K20" s="119">
        <f>SUM(K4:K19)/16</f>
        <v>30.6875</v>
      </c>
      <c r="L20" s="119">
        <v>22</v>
      </c>
    </row>
    <row r="21" spans="1:12" x14ac:dyDescent="0.35">
      <c r="A21" s="7" t="s">
        <v>24</v>
      </c>
      <c r="B21" s="51">
        <v>17651</v>
      </c>
      <c r="C21" s="51">
        <v>14061</v>
      </c>
      <c r="D21" s="51">
        <v>10647</v>
      </c>
      <c r="E21" s="51">
        <v>111925</v>
      </c>
      <c r="F21" s="51">
        <v>15472</v>
      </c>
      <c r="G21" s="51">
        <v>14629</v>
      </c>
      <c r="H21" s="158">
        <v>10.51</v>
      </c>
      <c r="I21" s="52">
        <v>87.66</v>
      </c>
      <c r="J21" s="158">
        <v>94.55</v>
      </c>
      <c r="K21" s="51">
        <v>40</v>
      </c>
      <c r="L21" s="51">
        <v>22</v>
      </c>
    </row>
    <row r="22" spans="1:12" x14ac:dyDescent="0.35">
      <c r="A22" s="7" t="s">
        <v>23</v>
      </c>
      <c r="B22" s="51">
        <v>6556</v>
      </c>
      <c r="C22" s="51">
        <v>2258</v>
      </c>
      <c r="D22" s="51">
        <v>2032</v>
      </c>
      <c r="E22" s="51">
        <v>60960</v>
      </c>
      <c r="F22" s="51">
        <v>5350</v>
      </c>
      <c r="G22" s="51">
        <v>5248</v>
      </c>
      <c r="H22" s="52">
        <v>30</v>
      </c>
      <c r="I22" s="52">
        <v>81.599999999999994</v>
      </c>
      <c r="J22" s="52">
        <v>98.09</v>
      </c>
      <c r="K22" s="51">
        <v>0</v>
      </c>
      <c r="L22" s="51">
        <v>22</v>
      </c>
    </row>
    <row r="23" spans="1:12" x14ac:dyDescent="0.35">
      <c r="A23" s="7" t="s">
        <v>25</v>
      </c>
      <c r="B23" s="51">
        <v>769</v>
      </c>
      <c r="C23" s="51">
        <v>468</v>
      </c>
      <c r="D23" s="51">
        <v>468</v>
      </c>
      <c r="E23" s="51">
        <v>0</v>
      </c>
      <c r="F23" s="51">
        <v>769</v>
      </c>
      <c r="G23" s="51">
        <v>0</v>
      </c>
      <c r="H23" s="52">
        <v>0</v>
      </c>
      <c r="I23" s="52">
        <v>100</v>
      </c>
      <c r="J23" s="52">
        <v>0</v>
      </c>
      <c r="K23" s="51">
        <v>40</v>
      </c>
      <c r="L23" s="51"/>
    </row>
    <row r="24" spans="1:12" ht="15" thickBot="1" x14ac:dyDescent="0.4">
      <c r="A24" s="117" t="s">
        <v>26</v>
      </c>
      <c r="B24" s="121">
        <f t="shared" ref="B24:G24" si="1">SUM(B20:B23)</f>
        <v>302398</v>
      </c>
      <c r="C24" s="121">
        <f t="shared" si="1"/>
        <v>192875</v>
      </c>
      <c r="D24" s="121">
        <f t="shared" si="1"/>
        <v>135502</v>
      </c>
      <c r="E24" s="121">
        <f t="shared" si="1"/>
        <v>1943193</v>
      </c>
      <c r="F24" s="121">
        <f t="shared" si="1"/>
        <v>189258</v>
      </c>
      <c r="G24" s="121">
        <f t="shared" si="1"/>
        <v>178191</v>
      </c>
      <c r="H24" s="240">
        <f>E24/D24</f>
        <v>14.340696078286667</v>
      </c>
      <c r="I24" s="240">
        <f>F24/B24*100</f>
        <v>62.585731387112354</v>
      </c>
      <c r="J24" s="240">
        <f>G24/F24*100</f>
        <v>94.152426845892904</v>
      </c>
      <c r="K24" s="123">
        <f>(SUM(K4:K19)+K21+K22+K23)/19</f>
        <v>30.05263157894737</v>
      </c>
      <c r="L24" s="123">
        <v>22</v>
      </c>
    </row>
    <row r="25" spans="1:12" x14ac:dyDescent="0.35">
      <c r="K25" s="124"/>
    </row>
    <row r="26" spans="1:12" ht="22.5" customHeight="1" thickBot="1" x14ac:dyDescent="0.4">
      <c r="A26" s="389" t="s">
        <v>361</v>
      </c>
      <c r="B26" s="389"/>
      <c r="C26" s="389"/>
      <c r="D26" s="389"/>
      <c r="E26" s="389"/>
      <c r="F26" s="389"/>
      <c r="G26" s="389"/>
      <c r="H26" s="389"/>
      <c r="I26" s="389"/>
      <c r="J26" s="389"/>
      <c r="K26" s="389"/>
      <c r="L26" s="389"/>
    </row>
    <row r="27" spans="1:12" ht="145.5" customHeight="1" thickBot="1" x14ac:dyDescent="0.4">
      <c r="A27" s="8" t="s">
        <v>161</v>
      </c>
      <c r="B27" s="8" t="s">
        <v>231</v>
      </c>
      <c r="C27" s="8" t="s">
        <v>230</v>
      </c>
      <c r="D27" s="8" t="s">
        <v>229</v>
      </c>
      <c r="E27" s="8" t="s">
        <v>228</v>
      </c>
      <c r="F27" s="8" t="s">
        <v>227</v>
      </c>
      <c r="G27" s="8" t="s">
        <v>226</v>
      </c>
      <c r="H27" s="8" t="s">
        <v>225</v>
      </c>
      <c r="I27" s="8" t="s">
        <v>224</v>
      </c>
      <c r="J27" s="8" t="s">
        <v>223</v>
      </c>
      <c r="K27" s="8" t="s">
        <v>222</v>
      </c>
      <c r="L27" s="8" t="s">
        <v>221</v>
      </c>
    </row>
    <row r="28" spans="1:12" ht="12.75" customHeight="1" thickTop="1" x14ac:dyDescent="0.35">
      <c r="A28" s="26">
        <v>1</v>
      </c>
      <c r="B28" s="26">
        <v>2</v>
      </c>
      <c r="C28" s="26">
        <v>3</v>
      </c>
      <c r="D28" s="26">
        <v>4</v>
      </c>
      <c r="E28" s="26">
        <v>5</v>
      </c>
      <c r="F28" s="26">
        <v>6</v>
      </c>
      <c r="G28" s="26">
        <v>7</v>
      </c>
      <c r="H28" s="26">
        <v>8</v>
      </c>
      <c r="I28" s="26">
        <v>9</v>
      </c>
      <c r="J28" s="26">
        <v>10</v>
      </c>
      <c r="K28" s="26">
        <v>11</v>
      </c>
      <c r="L28" s="26">
        <v>12</v>
      </c>
    </row>
    <row r="29" spans="1:12" x14ac:dyDescent="0.35">
      <c r="A29" s="5" t="s">
        <v>91</v>
      </c>
      <c r="B29" s="51">
        <v>4973</v>
      </c>
      <c r="C29" s="51">
        <v>2266</v>
      </c>
      <c r="D29" s="51">
        <v>2101</v>
      </c>
      <c r="E29" s="51">
        <v>21010</v>
      </c>
      <c r="F29" s="51">
        <v>3923</v>
      </c>
      <c r="G29" s="51">
        <v>3673</v>
      </c>
      <c r="H29" s="52">
        <v>10</v>
      </c>
      <c r="I29" s="52">
        <v>78.89</v>
      </c>
      <c r="J29" s="52">
        <v>93.63</v>
      </c>
      <c r="K29" s="51">
        <v>14</v>
      </c>
      <c r="L29" s="51">
        <v>22</v>
      </c>
    </row>
    <row r="30" spans="1:12" x14ac:dyDescent="0.35">
      <c r="A30" s="5" t="s">
        <v>92</v>
      </c>
      <c r="B30" s="51">
        <v>22819</v>
      </c>
      <c r="C30" s="51">
        <v>12126</v>
      </c>
      <c r="D30" s="51">
        <v>9829</v>
      </c>
      <c r="E30" s="51">
        <v>69671</v>
      </c>
      <c r="F30" s="51">
        <v>13257</v>
      </c>
      <c r="G30" s="51">
        <v>13192</v>
      </c>
      <c r="H30" s="52">
        <v>7.09</v>
      </c>
      <c r="I30" s="52">
        <v>58.1</v>
      </c>
      <c r="J30" s="52">
        <v>99.51</v>
      </c>
      <c r="K30" s="51">
        <v>40</v>
      </c>
      <c r="L30" s="51">
        <v>22</v>
      </c>
    </row>
    <row r="31" spans="1:12" x14ac:dyDescent="0.35">
      <c r="A31" s="5" t="s">
        <v>93</v>
      </c>
      <c r="B31" s="51">
        <v>11308</v>
      </c>
      <c r="C31" s="51">
        <v>5069</v>
      </c>
      <c r="D31" s="51">
        <v>4828</v>
      </c>
      <c r="E31" s="51">
        <v>150633</v>
      </c>
      <c r="F31" s="51">
        <v>5343</v>
      </c>
      <c r="G31" s="51">
        <v>3269</v>
      </c>
      <c r="H31" s="52">
        <v>31.2</v>
      </c>
      <c r="I31" s="52">
        <v>47.25</v>
      </c>
      <c r="J31" s="52">
        <v>61.18</v>
      </c>
      <c r="K31" s="51">
        <v>40</v>
      </c>
      <c r="L31" s="51">
        <v>22</v>
      </c>
    </row>
    <row r="32" spans="1:12" x14ac:dyDescent="0.35">
      <c r="A32" s="5" t="s">
        <v>94</v>
      </c>
      <c r="B32" s="51">
        <v>6265</v>
      </c>
      <c r="C32" s="51">
        <v>4864</v>
      </c>
      <c r="D32" s="51">
        <v>4449</v>
      </c>
      <c r="E32" s="51">
        <v>86037</v>
      </c>
      <c r="F32" s="51">
        <v>5503</v>
      </c>
      <c r="G32" s="51">
        <v>4931</v>
      </c>
      <c r="H32" s="52">
        <v>19.34</v>
      </c>
      <c r="I32" s="52">
        <v>87.84</v>
      </c>
      <c r="J32" s="52">
        <v>89.61</v>
      </c>
      <c r="K32" s="51">
        <v>7</v>
      </c>
      <c r="L32" s="51">
        <v>22</v>
      </c>
    </row>
    <row r="33" spans="1:12" x14ac:dyDescent="0.35">
      <c r="A33" s="5" t="s">
        <v>95</v>
      </c>
      <c r="B33" s="51">
        <v>23874</v>
      </c>
      <c r="C33" s="51">
        <v>16810</v>
      </c>
      <c r="D33" s="51">
        <v>6305</v>
      </c>
      <c r="E33" s="51">
        <v>11</v>
      </c>
      <c r="F33" s="51">
        <v>6305</v>
      </c>
      <c r="G33" s="51">
        <v>5737</v>
      </c>
      <c r="H33" s="52">
        <v>0</v>
      </c>
      <c r="I33" s="52">
        <v>26.41</v>
      </c>
      <c r="J33" s="52">
        <v>90.99</v>
      </c>
      <c r="K33" s="51">
        <v>40</v>
      </c>
      <c r="L33" s="51">
        <v>22</v>
      </c>
    </row>
    <row r="34" spans="1:12" x14ac:dyDescent="0.35">
      <c r="A34" s="5" t="s">
        <v>96</v>
      </c>
      <c r="B34" s="51">
        <v>19726</v>
      </c>
      <c r="C34" s="51">
        <v>14571</v>
      </c>
      <c r="D34" s="51">
        <v>4917</v>
      </c>
      <c r="E34" s="51">
        <v>22283</v>
      </c>
      <c r="F34" s="51">
        <v>15025</v>
      </c>
      <c r="G34" s="51">
        <v>13755</v>
      </c>
      <c r="H34" s="52">
        <v>4.53</v>
      </c>
      <c r="I34" s="52">
        <v>76.17</v>
      </c>
      <c r="J34" s="52">
        <v>91.55</v>
      </c>
      <c r="K34" s="51">
        <v>40</v>
      </c>
      <c r="L34" s="51">
        <v>22</v>
      </c>
    </row>
    <row r="35" spans="1:12" x14ac:dyDescent="0.35">
      <c r="A35" s="5" t="s">
        <v>97</v>
      </c>
      <c r="B35" s="51">
        <v>5179</v>
      </c>
      <c r="C35" s="51">
        <v>3827</v>
      </c>
      <c r="D35" s="51">
        <v>3101</v>
      </c>
      <c r="E35" s="51">
        <v>35041</v>
      </c>
      <c r="F35" s="51">
        <v>4330</v>
      </c>
      <c r="G35" s="51">
        <v>3801</v>
      </c>
      <c r="H35" s="250">
        <v>11.3</v>
      </c>
      <c r="I35" s="52">
        <v>83.61</v>
      </c>
      <c r="J35" s="250">
        <v>87.78</v>
      </c>
      <c r="K35" s="51">
        <v>40</v>
      </c>
      <c r="L35" s="51">
        <v>22</v>
      </c>
    </row>
    <row r="36" spans="1:12" x14ac:dyDescent="0.35">
      <c r="A36" s="5" t="s">
        <v>98</v>
      </c>
      <c r="B36" s="51">
        <v>6263</v>
      </c>
      <c r="C36" s="51">
        <v>5278</v>
      </c>
      <c r="D36" s="51">
        <v>0</v>
      </c>
      <c r="E36" s="51">
        <v>0</v>
      </c>
      <c r="F36" s="51">
        <v>6263</v>
      </c>
      <c r="G36" s="51">
        <v>0</v>
      </c>
      <c r="H36" s="251"/>
      <c r="I36" s="52"/>
      <c r="J36" s="251"/>
      <c r="K36" s="51">
        <v>8</v>
      </c>
      <c r="L36" s="51"/>
    </row>
    <row r="37" spans="1:12" x14ac:dyDescent="0.35">
      <c r="A37" s="5" t="s">
        <v>99</v>
      </c>
      <c r="B37" s="51">
        <v>17815</v>
      </c>
      <c r="C37" s="51">
        <v>13000</v>
      </c>
      <c r="D37" s="51">
        <v>8453</v>
      </c>
      <c r="E37" s="51">
        <v>466320</v>
      </c>
      <c r="F37" s="51">
        <v>8504</v>
      </c>
      <c r="G37" s="51">
        <v>8484</v>
      </c>
      <c r="H37" s="52">
        <v>55.17</v>
      </c>
      <c r="I37" s="52">
        <v>47.74</v>
      </c>
      <c r="J37" s="52">
        <v>99.76</v>
      </c>
      <c r="K37" s="51">
        <v>37</v>
      </c>
      <c r="L37" s="51">
        <v>22</v>
      </c>
    </row>
    <row r="38" spans="1:12" x14ac:dyDescent="0.35">
      <c r="A38" s="5" t="s">
        <v>100</v>
      </c>
      <c r="B38" s="51">
        <v>4771</v>
      </c>
      <c r="C38" s="51">
        <v>3085</v>
      </c>
      <c r="D38" s="51">
        <v>2450</v>
      </c>
      <c r="E38" s="51">
        <v>48757</v>
      </c>
      <c r="F38" s="51">
        <v>4136</v>
      </c>
      <c r="G38" s="51">
        <v>2913</v>
      </c>
      <c r="H38" s="52">
        <v>19.899999999999999</v>
      </c>
      <c r="I38" s="52">
        <v>86.69</v>
      </c>
      <c r="J38" s="52">
        <v>70.430000000000007</v>
      </c>
      <c r="K38" s="51">
        <v>40</v>
      </c>
      <c r="L38" s="51">
        <v>22</v>
      </c>
    </row>
    <row r="39" spans="1:12" x14ac:dyDescent="0.35">
      <c r="A39" s="5" t="s">
        <v>101</v>
      </c>
      <c r="B39" s="51">
        <v>22988</v>
      </c>
      <c r="C39" s="51">
        <v>17567</v>
      </c>
      <c r="D39" s="51">
        <v>12400</v>
      </c>
      <c r="E39" s="51">
        <v>268050</v>
      </c>
      <c r="F39" s="51">
        <v>15050</v>
      </c>
      <c r="G39" s="51">
        <v>15050</v>
      </c>
      <c r="H39" s="52">
        <v>21.62</v>
      </c>
      <c r="I39" s="52">
        <v>65.47</v>
      </c>
      <c r="J39" s="52">
        <v>100</v>
      </c>
      <c r="K39" s="51">
        <v>40</v>
      </c>
      <c r="L39" s="51">
        <v>22</v>
      </c>
    </row>
    <row r="40" spans="1:12" x14ac:dyDescent="0.35">
      <c r="A40" s="5" t="s">
        <v>102</v>
      </c>
      <c r="B40" s="51">
        <v>16308</v>
      </c>
      <c r="C40" s="51">
        <v>13930</v>
      </c>
      <c r="D40" s="51">
        <v>11586</v>
      </c>
      <c r="E40" s="51">
        <v>324408</v>
      </c>
      <c r="F40" s="51">
        <v>13111</v>
      </c>
      <c r="G40" s="51">
        <v>13007</v>
      </c>
      <c r="H40" s="52">
        <v>28</v>
      </c>
      <c r="I40" s="52">
        <v>80.400000000000006</v>
      </c>
      <c r="J40" s="52">
        <v>99.21</v>
      </c>
      <c r="K40" s="51">
        <v>40</v>
      </c>
      <c r="L40" s="51">
        <v>22</v>
      </c>
    </row>
    <row r="41" spans="1:12" x14ac:dyDescent="0.35">
      <c r="A41" s="5" t="s">
        <v>103</v>
      </c>
      <c r="B41" s="51">
        <v>20753</v>
      </c>
      <c r="C41" s="51">
        <v>16206</v>
      </c>
      <c r="D41" s="51">
        <v>9200</v>
      </c>
      <c r="E41" s="51">
        <v>22000</v>
      </c>
      <c r="F41" s="51">
        <v>14500</v>
      </c>
      <c r="G41" s="51">
        <v>13750</v>
      </c>
      <c r="H41" s="52">
        <v>2.39</v>
      </c>
      <c r="I41" s="52">
        <v>69.87</v>
      </c>
      <c r="J41" s="52">
        <v>94.83</v>
      </c>
      <c r="K41" s="51">
        <v>35</v>
      </c>
      <c r="L41" s="51">
        <v>22</v>
      </c>
    </row>
    <row r="42" spans="1:12" x14ac:dyDescent="0.35">
      <c r="A42" s="5" t="s">
        <v>104</v>
      </c>
      <c r="B42" s="51"/>
      <c r="C42" s="51"/>
      <c r="D42" s="51"/>
      <c r="E42" s="51"/>
      <c r="F42" s="51"/>
      <c r="G42" s="51"/>
      <c r="H42" s="52"/>
      <c r="I42" s="52"/>
      <c r="J42" s="52"/>
      <c r="K42" s="51"/>
      <c r="L42" s="51"/>
    </row>
    <row r="43" spans="1:12" x14ac:dyDescent="0.35">
      <c r="A43" s="5" t="s">
        <v>158</v>
      </c>
      <c r="B43" s="51"/>
      <c r="C43" s="51"/>
      <c r="D43" s="51"/>
      <c r="E43" s="51"/>
      <c r="F43" s="51"/>
      <c r="G43" s="51"/>
      <c r="H43" s="251"/>
      <c r="I43" s="52"/>
      <c r="J43" s="52"/>
      <c r="K43" s="51"/>
      <c r="L43" s="51"/>
    </row>
    <row r="44" spans="1:12" x14ac:dyDescent="0.35">
      <c r="A44" s="5" t="s">
        <v>106</v>
      </c>
      <c r="B44" s="51">
        <v>18295</v>
      </c>
      <c r="C44" s="51">
        <v>12304</v>
      </c>
      <c r="D44" s="51">
        <v>4216</v>
      </c>
      <c r="E44" s="51">
        <v>41117</v>
      </c>
      <c r="F44" s="51">
        <v>5598</v>
      </c>
      <c r="G44" s="51">
        <v>2172</v>
      </c>
      <c r="H44" s="52">
        <v>9.75</v>
      </c>
      <c r="I44" s="52">
        <v>30.6</v>
      </c>
      <c r="J44" s="52">
        <v>38.799999999999997</v>
      </c>
      <c r="K44" s="51">
        <v>37</v>
      </c>
      <c r="L44" s="51">
        <v>22</v>
      </c>
    </row>
    <row r="45" spans="1:12" ht="15" thickBot="1" x14ac:dyDescent="0.4">
      <c r="A45" s="125" t="s">
        <v>232</v>
      </c>
      <c r="B45" s="55">
        <f t="shared" ref="B45:G45" si="2">SUM(B29:B44)</f>
        <v>201337</v>
      </c>
      <c r="C45" s="55">
        <f t="shared" si="2"/>
        <v>140903</v>
      </c>
      <c r="D45" s="55">
        <f t="shared" si="2"/>
        <v>83835</v>
      </c>
      <c r="E45" s="55">
        <f t="shared" si="2"/>
        <v>1555338</v>
      </c>
      <c r="F45" s="55">
        <f t="shared" si="2"/>
        <v>120848</v>
      </c>
      <c r="G45" s="55">
        <f t="shared" si="2"/>
        <v>103734</v>
      </c>
      <c r="H45" s="59">
        <f>E45/D45</f>
        <v>18.55237072821614</v>
      </c>
      <c r="I45" s="59">
        <f>F45/B45*100</f>
        <v>60.022747930087363</v>
      </c>
      <c r="J45" s="59">
        <f>G45/F45*100</f>
        <v>85.838408579372441</v>
      </c>
      <c r="K45" s="126">
        <f>SUM(K29:K44)/16</f>
        <v>28.625</v>
      </c>
      <c r="L45" s="126">
        <f>AVERAGE(L29:L44)</f>
        <v>22</v>
      </c>
    </row>
    <row r="46" spans="1:12" x14ac:dyDescent="0.35">
      <c r="A46" s="5" t="s">
        <v>24</v>
      </c>
      <c r="B46" s="51">
        <v>11491</v>
      </c>
      <c r="C46" s="51">
        <v>7252</v>
      </c>
      <c r="D46" s="51">
        <v>4229</v>
      </c>
      <c r="E46" s="51">
        <v>68329</v>
      </c>
      <c r="F46" s="51">
        <v>5355</v>
      </c>
      <c r="G46" s="51">
        <v>4295</v>
      </c>
      <c r="H46" s="52">
        <v>16.16</v>
      </c>
      <c r="I46" s="52">
        <v>46.6</v>
      </c>
      <c r="J46" s="52">
        <v>80.209999999999994</v>
      </c>
      <c r="K46" s="51">
        <v>40</v>
      </c>
      <c r="L46" s="159">
        <v>22</v>
      </c>
    </row>
    <row r="47" spans="1:12" x14ac:dyDescent="0.35">
      <c r="A47" s="5" t="s">
        <v>23</v>
      </c>
      <c r="B47" s="51">
        <v>5539</v>
      </c>
      <c r="C47" s="51">
        <v>3356</v>
      </c>
      <c r="D47" s="51">
        <v>2956</v>
      </c>
      <c r="E47" s="51">
        <v>59120</v>
      </c>
      <c r="F47" s="51">
        <v>4584</v>
      </c>
      <c r="G47" s="51">
        <v>4373</v>
      </c>
      <c r="H47" s="158">
        <v>20</v>
      </c>
      <c r="I47" s="52">
        <v>82.76</v>
      </c>
      <c r="J47" s="158">
        <v>95.4</v>
      </c>
      <c r="K47" s="51">
        <v>0</v>
      </c>
      <c r="L47" s="159">
        <v>22</v>
      </c>
    </row>
    <row r="48" spans="1:12" x14ac:dyDescent="0.35">
      <c r="A48" s="5" t="s">
        <v>25</v>
      </c>
      <c r="B48" s="51">
        <v>4395</v>
      </c>
      <c r="C48" s="51">
        <v>3705</v>
      </c>
      <c r="D48" s="51">
        <v>3705</v>
      </c>
      <c r="E48" s="51">
        <v>0</v>
      </c>
      <c r="F48" s="51">
        <v>4395</v>
      </c>
      <c r="G48" s="51">
        <v>0</v>
      </c>
      <c r="H48" s="52">
        <v>0</v>
      </c>
      <c r="I48" s="52">
        <v>100</v>
      </c>
      <c r="J48" s="52">
        <v>0</v>
      </c>
      <c r="K48" s="51">
        <v>40</v>
      </c>
      <c r="L48" s="159"/>
    </row>
    <row r="49" spans="1:13" ht="15" thickBot="1" x14ac:dyDescent="0.4">
      <c r="A49" s="125" t="s">
        <v>26</v>
      </c>
      <c r="B49" s="121">
        <f t="shared" ref="B49:G49" si="3">SUM(B45:B48)</f>
        <v>222762</v>
      </c>
      <c r="C49" s="121">
        <f t="shared" si="3"/>
        <v>155216</v>
      </c>
      <c r="D49" s="121">
        <f t="shared" si="3"/>
        <v>94725</v>
      </c>
      <c r="E49" s="121">
        <f t="shared" si="3"/>
        <v>1682787</v>
      </c>
      <c r="F49" s="121">
        <f t="shared" si="3"/>
        <v>135182</v>
      </c>
      <c r="G49" s="121">
        <f t="shared" si="3"/>
        <v>112402</v>
      </c>
      <c r="H49" s="240">
        <f>E49/D49</f>
        <v>17.764972288202692</v>
      </c>
      <c r="I49" s="240">
        <f>F49/B49*100</f>
        <v>60.68449735592246</v>
      </c>
      <c r="J49" s="240">
        <f>G49/F49*100</f>
        <v>83.148644050243377</v>
      </c>
      <c r="K49" s="123">
        <f>(SUM(K29:K44)+K46+K47+K48)/19</f>
        <v>28.315789473684209</v>
      </c>
      <c r="L49" s="126">
        <f>AVERAGE(L46:L48)</f>
        <v>22</v>
      </c>
    </row>
    <row r="51" spans="1:13" x14ac:dyDescent="0.3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3" ht="21.75" customHeight="1" thickBot="1" x14ac:dyDescent="0.4">
      <c r="A52" s="422" t="s">
        <v>362</v>
      </c>
      <c r="B52" s="423"/>
      <c r="C52" s="423"/>
      <c r="D52" s="423"/>
      <c r="E52" s="423"/>
      <c r="F52" s="423"/>
      <c r="G52" s="423"/>
      <c r="H52" s="423"/>
      <c r="I52" s="423"/>
      <c r="J52" s="423"/>
      <c r="K52" s="423"/>
      <c r="L52" s="424"/>
      <c r="M52" s="53"/>
    </row>
    <row r="53" spans="1:13" ht="145.5" customHeight="1" thickBot="1" x14ac:dyDescent="0.4">
      <c r="A53" s="8" t="s">
        <v>161</v>
      </c>
      <c r="B53" s="8" t="s">
        <v>231</v>
      </c>
      <c r="C53" s="8" t="s">
        <v>230</v>
      </c>
      <c r="D53" s="8" t="s">
        <v>229</v>
      </c>
      <c r="E53" s="8" t="s">
        <v>228</v>
      </c>
      <c r="F53" s="8" t="s">
        <v>227</v>
      </c>
      <c r="G53" s="8" t="s">
        <v>226</v>
      </c>
      <c r="H53" s="8" t="s">
        <v>225</v>
      </c>
      <c r="I53" s="8" t="s">
        <v>224</v>
      </c>
      <c r="J53" s="8" t="s">
        <v>223</v>
      </c>
      <c r="K53" s="8" t="s">
        <v>222</v>
      </c>
      <c r="L53" s="8" t="s">
        <v>221</v>
      </c>
    </row>
    <row r="54" spans="1:13" ht="12.75" customHeight="1" thickTop="1" x14ac:dyDescent="0.35">
      <c r="A54" s="26">
        <v>1</v>
      </c>
      <c r="B54" s="26">
        <v>2</v>
      </c>
      <c r="C54" s="26">
        <v>3</v>
      </c>
      <c r="D54" s="26">
        <v>4</v>
      </c>
      <c r="E54" s="26">
        <v>5</v>
      </c>
      <c r="F54" s="26">
        <v>6</v>
      </c>
      <c r="G54" s="26">
        <v>7</v>
      </c>
      <c r="H54" s="26">
        <v>8</v>
      </c>
      <c r="I54" s="26">
        <v>9</v>
      </c>
      <c r="J54" s="26">
        <v>10</v>
      </c>
      <c r="K54" s="26">
        <v>11</v>
      </c>
      <c r="L54" s="26">
        <v>12</v>
      </c>
    </row>
    <row r="55" spans="1:13" x14ac:dyDescent="0.35">
      <c r="A55" s="5" t="s">
        <v>91</v>
      </c>
      <c r="B55" s="51"/>
      <c r="C55" s="51"/>
      <c r="D55" s="51"/>
      <c r="E55" s="51"/>
      <c r="F55" s="51"/>
      <c r="G55" s="51"/>
      <c r="H55" s="52"/>
      <c r="I55" s="52"/>
      <c r="J55" s="52"/>
      <c r="K55" s="51"/>
      <c r="L55" s="51"/>
    </row>
    <row r="56" spans="1:13" x14ac:dyDescent="0.35">
      <c r="A56" s="5" t="s">
        <v>92</v>
      </c>
      <c r="B56" s="51">
        <v>22070</v>
      </c>
      <c r="C56" s="51">
        <v>15042</v>
      </c>
      <c r="D56" s="51">
        <v>5606</v>
      </c>
      <c r="E56" s="51">
        <v>19904</v>
      </c>
      <c r="F56" s="51">
        <v>9743</v>
      </c>
      <c r="G56" s="51">
        <v>9729</v>
      </c>
      <c r="H56" s="52">
        <v>3.55</v>
      </c>
      <c r="I56" s="52">
        <v>44.15</v>
      </c>
      <c r="J56" s="52">
        <v>99.86</v>
      </c>
      <c r="K56" s="51">
        <v>40</v>
      </c>
      <c r="L56" s="51">
        <v>22</v>
      </c>
    </row>
    <row r="57" spans="1:13" x14ac:dyDescent="0.35">
      <c r="A57" s="5" t="s">
        <v>93</v>
      </c>
      <c r="B57" s="51">
        <v>15184</v>
      </c>
      <c r="C57" s="51">
        <v>9133</v>
      </c>
      <c r="D57" s="51">
        <v>5175</v>
      </c>
      <c r="E57" s="51">
        <v>11903</v>
      </c>
      <c r="F57" s="51">
        <v>5317</v>
      </c>
      <c r="G57" s="51">
        <v>4545</v>
      </c>
      <c r="H57" s="52">
        <v>2.2999999999999998</v>
      </c>
      <c r="I57" s="52">
        <v>35.020000000000003</v>
      </c>
      <c r="J57" s="52">
        <v>85.48</v>
      </c>
      <c r="K57" s="51">
        <v>40</v>
      </c>
      <c r="L57" s="51"/>
    </row>
    <row r="58" spans="1:13" x14ac:dyDescent="0.35">
      <c r="A58" s="5" t="s">
        <v>94</v>
      </c>
      <c r="B58" s="51">
        <v>6297</v>
      </c>
      <c r="C58" s="51">
        <v>5072</v>
      </c>
      <c r="D58" s="51">
        <v>4137</v>
      </c>
      <c r="E58" s="51">
        <v>19074</v>
      </c>
      <c r="F58" s="51">
        <v>4987</v>
      </c>
      <c r="G58" s="51">
        <v>4958</v>
      </c>
      <c r="H58" s="52">
        <v>4.6100000000000003</v>
      </c>
      <c r="I58" s="52">
        <v>79.2</v>
      </c>
      <c r="J58" s="52">
        <v>99.42</v>
      </c>
      <c r="K58" s="51">
        <v>20</v>
      </c>
      <c r="L58" s="51">
        <v>22</v>
      </c>
    </row>
    <row r="59" spans="1:13" x14ac:dyDescent="0.35">
      <c r="A59" s="5" t="s">
        <v>95</v>
      </c>
      <c r="B59" s="51">
        <v>18083</v>
      </c>
      <c r="C59" s="51">
        <v>13247</v>
      </c>
      <c r="D59" s="51">
        <v>3014</v>
      </c>
      <c r="E59" s="51">
        <v>14</v>
      </c>
      <c r="F59" s="51">
        <v>3014</v>
      </c>
      <c r="G59" s="51">
        <v>2515</v>
      </c>
      <c r="H59" s="251">
        <v>0</v>
      </c>
      <c r="I59" s="52">
        <v>16.670000000000002</v>
      </c>
      <c r="J59" s="251">
        <v>83.44</v>
      </c>
      <c r="K59" s="51">
        <v>40</v>
      </c>
      <c r="L59" s="51">
        <v>22</v>
      </c>
    </row>
    <row r="60" spans="1:13" x14ac:dyDescent="0.35">
      <c r="A60" s="5" t="s">
        <v>96</v>
      </c>
      <c r="B60" s="51">
        <v>6036</v>
      </c>
      <c r="C60" s="51">
        <v>5596</v>
      </c>
      <c r="D60" s="51">
        <v>1700</v>
      </c>
      <c r="E60" s="51">
        <v>4008</v>
      </c>
      <c r="F60" s="51">
        <v>1925</v>
      </c>
      <c r="G60" s="51">
        <v>1925</v>
      </c>
      <c r="H60" s="250">
        <v>2.36</v>
      </c>
      <c r="I60" s="52">
        <v>31.89</v>
      </c>
      <c r="J60" s="250">
        <v>100</v>
      </c>
      <c r="K60" s="51">
        <v>15</v>
      </c>
      <c r="L60" s="51">
        <v>22</v>
      </c>
    </row>
    <row r="61" spans="1:13" x14ac:dyDescent="0.35">
      <c r="A61" s="5" t="s">
        <v>97</v>
      </c>
      <c r="B61" s="51">
        <v>15117</v>
      </c>
      <c r="C61" s="51">
        <v>10933</v>
      </c>
      <c r="D61" s="51">
        <v>1006</v>
      </c>
      <c r="E61" s="383">
        <v>11886</v>
      </c>
      <c r="F61" s="51">
        <v>14608</v>
      </c>
      <c r="G61" s="51">
        <v>12806</v>
      </c>
      <c r="H61" s="251">
        <v>118.16</v>
      </c>
      <c r="I61" s="52">
        <v>96.63</v>
      </c>
      <c r="J61" s="250">
        <v>87.66</v>
      </c>
      <c r="K61" s="51">
        <v>40</v>
      </c>
      <c r="L61" s="51">
        <v>22</v>
      </c>
    </row>
    <row r="62" spans="1:13" x14ac:dyDescent="0.35">
      <c r="A62" s="5" t="s">
        <v>98</v>
      </c>
      <c r="B62" s="51">
        <v>5747</v>
      </c>
      <c r="C62" s="51">
        <v>3385</v>
      </c>
      <c r="D62" s="51">
        <v>0</v>
      </c>
      <c r="E62" s="51">
        <v>0</v>
      </c>
      <c r="F62" s="51">
        <v>5747</v>
      </c>
      <c r="G62" s="51">
        <v>0</v>
      </c>
      <c r="H62" s="251"/>
      <c r="I62" s="52"/>
      <c r="J62" s="251"/>
      <c r="K62" s="51">
        <v>8</v>
      </c>
      <c r="L62" s="51"/>
    </row>
    <row r="63" spans="1:13" x14ac:dyDescent="0.35">
      <c r="A63" s="5" t="s">
        <v>99</v>
      </c>
      <c r="B63" s="51">
        <v>30087</v>
      </c>
      <c r="C63" s="51">
        <v>23139</v>
      </c>
      <c r="D63" s="51">
        <v>16561</v>
      </c>
      <c r="E63" s="51">
        <v>89703</v>
      </c>
      <c r="F63" s="51">
        <v>17575</v>
      </c>
      <c r="G63" s="51">
        <v>17313</v>
      </c>
      <c r="H63" s="52">
        <v>5.42</v>
      </c>
      <c r="I63" s="52">
        <v>58.41</v>
      </c>
      <c r="J63" s="52">
        <v>98.51</v>
      </c>
      <c r="K63" s="51">
        <v>37</v>
      </c>
      <c r="L63" s="51">
        <v>22</v>
      </c>
    </row>
    <row r="64" spans="1:13" x14ac:dyDescent="0.35">
      <c r="A64" s="5" t="s">
        <v>100</v>
      </c>
      <c r="B64" s="51">
        <v>6697</v>
      </c>
      <c r="C64" s="51">
        <v>5721</v>
      </c>
      <c r="D64" s="51">
        <v>4140</v>
      </c>
      <c r="E64" s="51">
        <v>75494</v>
      </c>
      <c r="F64" s="51">
        <v>5216</v>
      </c>
      <c r="G64" s="51">
        <v>3710</v>
      </c>
      <c r="H64" s="52">
        <v>18.239999999999998</v>
      </c>
      <c r="I64" s="52">
        <v>77.89</v>
      </c>
      <c r="J64" s="52">
        <v>71.13</v>
      </c>
      <c r="K64" s="51">
        <v>40</v>
      </c>
      <c r="L64" s="51">
        <v>22</v>
      </c>
    </row>
    <row r="65" spans="1:13" x14ac:dyDescent="0.35">
      <c r="A65" s="5" t="s">
        <v>101</v>
      </c>
      <c r="B65" s="51">
        <v>22004</v>
      </c>
      <c r="C65" s="51">
        <v>17649</v>
      </c>
      <c r="D65" s="51">
        <v>11626</v>
      </c>
      <c r="E65" s="51">
        <v>69756</v>
      </c>
      <c r="F65" s="51">
        <v>11626</v>
      </c>
      <c r="G65" s="51">
        <v>11242</v>
      </c>
      <c r="H65" s="52">
        <v>6</v>
      </c>
      <c r="I65" s="52">
        <v>52.84</v>
      </c>
      <c r="J65" s="52">
        <v>96.7</v>
      </c>
      <c r="K65" s="51">
        <v>40</v>
      </c>
      <c r="L65" s="51">
        <v>22</v>
      </c>
    </row>
    <row r="66" spans="1:13" x14ac:dyDescent="0.35">
      <c r="A66" s="5" t="s">
        <v>102</v>
      </c>
      <c r="B66" s="51">
        <v>15766</v>
      </c>
      <c r="C66" s="51">
        <v>12780</v>
      </c>
      <c r="D66" s="51">
        <v>10987</v>
      </c>
      <c r="E66" s="51">
        <v>10987</v>
      </c>
      <c r="F66" s="51">
        <v>12827</v>
      </c>
      <c r="G66" s="51">
        <v>12511</v>
      </c>
      <c r="H66" s="52">
        <v>1</v>
      </c>
      <c r="I66" s="52">
        <v>81.36</v>
      </c>
      <c r="J66" s="52">
        <v>97.54</v>
      </c>
      <c r="K66" s="51">
        <v>40</v>
      </c>
      <c r="L66" s="51">
        <v>22</v>
      </c>
    </row>
    <row r="67" spans="1:13" x14ac:dyDescent="0.35">
      <c r="A67" s="5" t="s">
        <v>103</v>
      </c>
      <c r="B67" s="51">
        <v>2873</v>
      </c>
      <c r="C67" s="51">
        <v>2358</v>
      </c>
      <c r="D67" s="51">
        <v>2100</v>
      </c>
      <c r="E67" s="51">
        <v>7000</v>
      </c>
      <c r="F67" s="51">
        <v>2100</v>
      </c>
      <c r="G67" s="51">
        <v>2020</v>
      </c>
      <c r="H67" s="52">
        <v>3.33</v>
      </c>
      <c r="I67" s="52">
        <v>73.09</v>
      </c>
      <c r="J67" s="52">
        <v>96.19</v>
      </c>
      <c r="K67" s="51"/>
      <c r="L67" s="51">
        <v>22</v>
      </c>
    </row>
    <row r="68" spans="1:13" x14ac:dyDescent="0.35">
      <c r="A68" s="5" t="s">
        <v>104</v>
      </c>
      <c r="B68" s="40"/>
      <c r="C68" s="40"/>
      <c r="D68" s="40"/>
      <c r="E68" s="40"/>
      <c r="F68" s="40"/>
      <c r="G68" s="40"/>
      <c r="H68" s="252"/>
      <c r="I68" s="253"/>
      <c r="J68" s="252"/>
      <c r="K68" s="40"/>
      <c r="L68" s="40"/>
    </row>
    <row r="69" spans="1:13" x14ac:dyDescent="0.35">
      <c r="A69" s="5" t="s">
        <v>158</v>
      </c>
      <c r="B69" s="51"/>
      <c r="C69" s="51"/>
      <c r="D69" s="51"/>
      <c r="E69" s="51"/>
      <c r="F69" s="51"/>
      <c r="G69" s="51"/>
      <c r="H69" s="52"/>
      <c r="I69" s="52"/>
      <c r="J69" s="52"/>
      <c r="K69" s="51"/>
      <c r="L69" s="51"/>
    </row>
    <row r="70" spans="1:13" x14ac:dyDescent="0.35">
      <c r="A70" s="5" t="s">
        <v>106</v>
      </c>
      <c r="B70" s="51">
        <v>25154</v>
      </c>
      <c r="C70" s="51">
        <v>16253</v>
      </c>
      <c r="D70" s="51">
        <v>10305</v>
      </c>
      <c r="E70" s="51">
        <v>10939</v>
      </c>
      <c r="F70" s="51">
        <v>16432</v>
      </c>
      <c r="G70" s="51">
        <v>14508</v>
      </c>
      <c r="H70" s="52">
        <v>1.06</v>
      </c>
      <c r="I70" s="52">
        <v>65.33</v>
      </c>
      <c r="J70" s="52">
        <v>88.29</v>
      </c>
      <c r="K70" s="51">
        <v>37</v>
      </c>
      <c r="L70" s="51">
        <v>22</v>
      </c>
    </row>
    <row r="71" spans="1:13" ht="15" thickBot="1" x14ac:dyDescent="0.4">
      <c r="A71" s="125" t="s">
        <v>107</v>
      </c>
      <c r="B71" s="55">
        <f t="shared" ref="B71:G71" si="4">SUM(B55:B70)</f>
        <v>191115</v>
      </c>
      <c r="C71" s="55">
        <f t="shared" si="4"/>
        <v>140308</v>
      </c>
      <c r="D71" s="55">
        <f t="shared" si="4"/>
        <v>76357</v>
      </c>
      <c r="E71" s="55">
        <f t="shared" si="4"/>
        <v>330668</v>
      </c>
      <c r="F71" s="55">
        <f t="shared" si="4"/>
        <v>111117</v>
      </c>
      <c r="G71" s="55">
        <f t="shared" si="4"/>
        <v>97782</v>
      </c>
      <c r="H71" s="59">
        <f>E71/D71</f>
        <v>4.3305525361132577</v>
      </c>
      <c r="I71" s="59">
        <f>F71/B71*100</f>
        <v>58.141433168511099</v>
      </c>
      <c r="J71" s="59">
        <f>G71/F71*100</f>
        <v>87.999136045789569</v>
      </c>
      <c r="K71" s="126">
        <f>SUM(K55:K70)/15</f>
        <v>26.466666666666665</v>
      </c>
      <c r="L71" s="56">
        <v>22</v>
      </c>
    </row>
    <row r="72" spans="1:13" x14ac:dyDescent="0.35">
      <c r="A72" s="5" t="s">
        <v>24</v>
      </c>
      <c r="B72" s="51">
        <v>8292</v>
      </c>
      <c r="C72" s="51">
        <v>4183</v>
      </c>
      <c r="D72" s="51">
        <v>4052</v>
      </c>
      <c r="E72" s="51">
        <v>62909</v>
      </c>
      <c r="F72" s="51">
        <v>6892</v>
      </c>
      <c r="G72" s="51">
        <v>6892</v>
      </c>
      <c r="H72" s="52">
        <v>15.53</v>
      </c>
      <c r="I72" s="52">
        <v>83.12</v>
      </c>
      <c r="J72" s="52">
        <v>100</v>
      </c>
      <c r="K72" s="51">
        <v>40</v>
      </c>
      <c r="L72" s="51">
        <v>22</v>
      </c>
    </row>
    <row r="73" spans="1:13" x14ac:dyDescent="0.35">
      <c r="A73" s="5" t="s">
        <v>23</v>
      </c>
      <c r="B73" s="51">
        <v>2125</v>
      </c>
      <c r="C73" s="51">
        <v>1313</v>
      </c>
      <c r="D73" s="51">
        <v>1201</v>
      </c>
      <c r="E73" s="51">
        <v>10809</v>
      </c>
      <c r="F73" s="51">
        <v>1914</v>
      </c>
      <c r="G73" s="51">
        <v>1736</v>
      </c>
      <c r="H73" s="158">
        <v>9</v>
      </c>
      <c r="I73" s="52">
        <v>90.07</v>
      </c>
      <c r="J73" s="158">
        <v>90.7</v>
      </c>
      <c r="K73" s="51">
        <v>0</v>
      </c>
      <c r="L73" s="51">
        <v>22</v>
      </c>
    </row>
    <row r="74" spans="1:13" x14ac:dyDescent="0.35">
      <c r="A74" s="5" t="s">
        <v>25</v>
      </c>
      <c r="B74" s="51">
        <v>4048</v>
      </c>
      <c r="C74" s="51">
        <v>2404</v>
      </c>
      <c r="D74" s="51">
        <v>2404</v>
      </c>
      <c r="E74" s="51">
        <v>0</v>
      </c>
      <c r="F74" s="51">
        <v>4048</v>
      </c>
      <c r="G74" s="51">
        <v>0</v>
      </c>
      <c r="H74" s="52">
        <v>0</v>
      </c>
      <c r="I74" s="52">
        <v>100</v>
      </c>
      <c r="J74" s="52">
        <v>0</v>
      </c>
      <c r="K74" s="51">
        <v>40</v>
      </c>
      <c r="L74" s="51"/>
    </row>
    <row r="75" spans="1:13" ht="15" thickBot="1" x14ac:dyDescent="0.4">
      <c r="A75" s="117" t="s">
        <v>26</v>
      </c>
      <c r="B75" s="121">
        <f t="shared" ref="B75:G75" si="5">SUM(B71:B74)</f>
        <v>205580</v>
      </c>
      <c r="C75" s="121">
        <f t="shared" si="5"/>
        <v>148208</v>
      </c>
      <c r="D75" s="121">
        <f t="shared" si="5"/>
        <v>84014</v>
      </c>
      <c r="E75" s="121">
        <f t="shared" si="5"/>
        <v>404386</v>
      </c>
      <c r="F75" s="121">
        <f t="shared" si="5"/>
        <v>123971</v>
      </c>
      <c r="G75" s="121">
        <f t="shared" si="5"/>
        <v>106410</v>
      </c>
      <c r="H75" s="240">
        <f>E75/D75</f>
        <v>4.8133168281476895</v>
      </c>
      <c r="I75" s="240">
        <f>F75/B75*100</f>
        <v>60.303045043292144</v>
      </c>
      <c r="J75" s="240">
        <f>G75/F75*100</f>
        <v>85.834590347742619</v>
      </c>
      <c r="K75" s="123">
        <f>(SUM(K55:K70)+K72+K73+K74)/18</f>
        <v>26.5</v>
      </c>
      <c r="L75" s="122">
        <v>22</v>
      </c>
    </row>
    <row r="76" spans="1:13" x14ac:dyDescent="0.35">
      <c r="L76" s="127"/>
    </row>
    <row r="77" spans="1:13" x14ac:dyDescent="0.3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</row>
    <row r="78" spans="1:13" ht="48.75" customHeight="1" thickBot="1" x14ac:dyDescent="0.4">
      <c r="A78" s="425" t="s">
        <v>363</v>
      </c>
      <c r="B78" s="423"/>
      <c r="C78" s="423"/>
      <c r="D78" s="423"/>
      <c r="E78" s="423"/>
      <c r="F78" s="423"/>
      <c r="G78" s="423"/>
      <c r="H78" s="423"/>
      <c r="I78" s="423"/>
      <c r="J78" s="423"/>
      <c r="K78" s="423"/>
      <c r="L78" s="424"/>
    </row>
    <row r="79" spans="1:13" ht="145.5" customHeight="1" thickBot="1" x14ac:dyDescent="0.4">
      <c r="A79" s="8" t="s">
        <v>161</v>
      </c>
      <c r="B79" s="8" t="s">
        <v>231</v>
      </c>
      <c r="C79" s="8" t="s">
        <v>230</v>
      </c>
      <c r="D79" s="8" t="s">
        <v>229</v>
      </c>
      <c r="E79" s="8" t="s">
        <v>228</v>
      </c>
      <c r="F79" s="8" t="s">
        <v>227</v>
      </c>
      <c r="G79" s="8" t="s">
        <v>226</v>
      </c>
      <c r="H79" s="8" t="s">
        <v>225</v>
      </c>
      <c r="I79" s="8" t="s">
        <v>224</v>
      </c>
      <c r="J79" s="8" t="s">
        <v>223</v>
      </c>
      <c r="K79" s="8" t="s">
        <v>222</v>
      </c>
      <c r="L79" s="8" t="s">
        <v>221</v>
      </c>
      <c r="M79" s="53"/>
    </row>
    <row r="80" spans="1:13" ht="12.75" customHeight="1" thickTop="1" x14ac:dyDescent="0.35">
      <c r="A80" s="26">
        <v>1</v>
      </c>
      <c r="B80" s="26">
        <v>2</v>
      </c>
      <c r="C80" s="26">
        <v>3</v>
      </c>
      <c r="D80" s="26">
        <v>4</v>
      </c>
      <c r="E80" s="26">
        <v>5</v>
      </c>
      <c r="F80" s="26">
        <v>6</v>
      </c>
      <c r="G80" s="26">
        <v>7</v>
      </c>
      <c r="H80" s="26">
        <v>8</v>
      </c>
      <c r="I80" s="26">
        <v>9</v>
      </c>
      <c r="J80" s="26">
        <v>10</v>
      </c>
      <c r="K80" s="26">
        <v>11</v>
      </c>
      <c r="L80" s="26">
        <v>12</v>
      </c>
      <c r="M80" s="53"/>
    </row>
    <row r="81" spans="1:12" x14ac:dyDescent="0.35">
      <c r="A81" s="7" t="s">
        <v>91</v>
      </c>
      <c r="B81" s="51">
        <v>2998</v>
      </c>
      <c r="C81" s="51">
        <v>2374</v>
      </c>
      <c r="D81" s="51">
        <v>960</v>
      </c>
      <c r="E81" s="51">
        <v>9600</v>
      </c>
      <c r="F81" s="51">
        <v>2436</v>
      </c>
      <c r="G81" s="51">
        <v>2186</v>
      </c>
      <c r="H81" s="52">
        <v>10</v>
      </c>
      <c r="I81" s="52">
        <v>81.25</v>
      </c>
      <c r="J81" s="52">
        <v>89.74</v>
      </c>
      <c r="K81" s="51">
        <v>14</v>
      </c>
      <c r="L81" s="51">
        <v>22</v>
      </c>
    </row>
    <row r="82" spans="1:12" x14ac:dyDescent="0.35">
      <c r="A82" s="7" t="s">
        <v>92</v>
      </c>
      <c r="B82" s="51">
        <v>8611</v>
      </c>
      <c r="C82" s="51">
        <v>4907</v>
      </c>
      <c r="D82" s="51">
        <v>2850</v>
      </c>
      <c r="E82" s="51">
        <v>11510</v>
      </c>
      <c r="F82" s="51">
        <v>5898</v>
      </c>
      <c r="G82" s="51">
        <v>5743</v>
      </c>
      <c r="H82" s="52">
        <v>4.04</v>
      </c>
      <c r="I82" s="52">
        <v>68.489999999999995</v>
      </c>
      <c r="J82" s="52">
        <v>97.37</v>
      </c>
      <c r="K82" s="51">
        <v>40</v>
      </c>
      <c r="L82" s="51">
        <v>22</v>
      </c>
    </row>
    <row r="83" spans="1:12" x14ac:dyDescent="0.35">
      <c r="A83" s="7" t="s">
        <v>93</v>
      </c>
      <c r="B83" s="51">
        <v>6432</v>
      </c>
      <c r="C83" s="51">
        <v>4943</v>
      </c>
      <c r="D83" s="51">
        <v>2115</v>
      </c>
      <c r="E83" s="51">
        <v>62393</v>
      </c>
      <c r="F83" s="51">
        <v>2364</v>
      </c>
      <c r="G83" s="51">
        <v>2011</v>
      </c>
      <c r="H83" s="52">
        <v>29.5</v>
      </c>
      <c r="I83" s="52">
        <v>36.75</v>
      </c>
      <c r="J83" s="52">
        <v>85.07</v>
      </c>
      <c r="K83" s="51">
        <v>40</v>
      </c>
      <c r="L83" s="51"/>
    </row>
    <row r="84" spans="1:12" x14ac:dyDescent="0.35">
      <c r="A84" s="7" t="s">
        <v>94</v>
      </c>
      <c r="B84" s="128"/>
      <c r="C84" s="128"/>
      <c r="D84" s="128"/>
      <c r="E84" s="128"/>
      <c r="F84" s="128"/>
      <c r="G84" s="128"/>
      <c r="H84" s="254"/>
      <c r="I84" s="254"/>
      <c r="J84" s="255"/>
    </row>
    <row r="85" spans="1:12" x14ac:dyDescent="0.35">
      <c r="A85" s="7" t="s">
        <v>95</v>
      </c>
      <c r="B85" s="128">
        <v>8284</v>
      </c>
      <c r="C85" s="128">
        <v>6241</v>
      </c>
      <c r="D85" s="128">
        <v>4367</v>
      </c>
      <c r="E85" s="128">
        <v>16</v>
      </c>
      <c r="F85" s="128">
        <v>4367</v>
      </c>
      <c r="G85" s="128">
        <v>3690</v>
      </c>
      <c r="H85" s="254">
        <v>0</v>
      </c>
      <c r="I85" s="254">
        <v>52.72</v>
      </c>
      <c r="J85" s="52">
        <v>84.5</v>
      </c>
      <c r="K85" s="51">
        <v>40</v>
      </c>
      <c r="L85" s="51">
        <v>22</v>
      </c>
    </row>
    <row r="86" spans="1:12" x14ac:dyDescent="0.35">
      <c r="A86" s="7" t="s">
        <v>96</v>
      </c>
      <c r="B86" s="51">
        <v>7025</v>
      </c>
      <c r="C86" s="51">
        <v>3121</v>
      </c>
      <c r="D86" s="51">
        <v>2953</v>
      </c>
      <c r="E86" s="51">
        <v>14765</v>
      </c>
      <c r="F86" s="51">
        <v>5965</v>
      </c>
      <c r="G86" s="51">
        <v>5965</v>
      </c>
      <c r="H86" s="52">
        <v>5</v>
      </c>
      <c r="I86" s="52">
        <v>84.91</v>
      </c>
      <c r="J86" s="251">
        <v>100</v>
      </c>
      <c r="K86" s="51">
        <v>40</v>
      </c>
      <c r="L86" s="51">
        <v>22</v>
      </c>
    </row>
    <row r="87" spans="1:12" x14ac:dyDescent="0.35">
      <c r="A87" s="7" t="s">
        <v>97</v>
      </c>
      <c r="B87" s="51">
        <v>11781</v>
      </c>
      <c r="C87" s="51">
        <v>3717</v>
      </c>
      <c r="D87" s="51">
        <v>2054</v>
      </c>
      <c r="E87" s="51">
        <v>14378</v>
      </c>
      <c r="F87" s="51">
        <v>9995</v>
      </c>
      <c r="G87" s="51">
        <v>9302</v>
      </c>
      <c r="H87" s="254">
        <v>7</v>
      </c>
      <c r="I87" s="52">
        <v>84.84</v>
      </c>
      <c r="J87" s="52">
        <v>93.07</v>
      </c>
      <c r="K87" s="51">
        <v>40</v>
      </c>
      <c r="L87" s="51">
        <v>22</v>
      </c>
    </row>
    <row r="88" spans="1:12" x14ac:dyDescent="0.35">
      <c r="A88" s="7" t="s">
        <v>98</v>
      </c>
      <c r="B88" s="51">
        <v>4316</v>
      </c>
      <c r="C88" s="51">
        <v>2298</v>
      </c>
      <c r="D88" s="51">
        <v>0</v>
      </c>
      <c r="E88" s="51">
        <v>0</v>
      </c>
      <c r="F88" s="51">
        <v>4316</v>
      </c>
      <c r="G88" s="51">
        <v>0</v>
      </c>
      <c r="H88" s="52"/>
      <c r="I88" s="52"/>
      <c r="J88" s="250"/>
      <c r="K88" s="51">
        <v>16</v>
      </c>
      <c r="L88" s="51"/>
    </row>
    <row r="89" spans="1:12" x14ac:dyDescent="0.35">
      <c r="A89" s="7" t="s">
        <v>99</v>
      </c>
      <c r="B89" s="51">
        <v>10733</v>
      </c>
      <c r="C89" s="51">
        <v>9440</v>
      </c>
      <c r="D89" s="51">
        <v>7159</v>
      </c>
      <c r="E89" s="51">
        <v>145456</v>
      </c>
      <c r="F89" s="51">
        <v>7635</v>
      </c>
      <c r="G89" s="51">
        <v>7632</v>
      </c>
      <c r="H89" s="256">
        <v>20.32</v>
      </c>
      <c r="I89" s="52">
        <v>71.14</v>
      </c>
      <c r="J89" s="52">
        <v>99.96</v>
      </c>
      <c r="K89" s="51">
        <v>37</v>
      </c>
      <c r="L89" s="51">
        <v>22</v>
      </c>
    </row>
    <row r="90" spans="1:12" x14ac:dyDescent="0.35">
      <c r="A90" s="7" t="s">
        <v>100</v>
      </c>
      <c r="B90" s="51">
        <v>4647</v>
      </c>
      <c r="C90" s="51">
        <v>2144</v>
      </c>
      <c r="D90" s="51">
        <v>2144</v>
      </c>
      <c r="E90" s="51">
        <v>29499</v>
      </c>
      <c r="F90" s="51">
        <v>4396</v>
      </c>
      <c r="G90" s="51">
        <v>2864</v>
      </c>
      <c r="H90" s="52">
        <v>13.76</v>
      </c>
      <c r="I90" s="52">
        <v>94.6</v>
      </c>
      <c r="J90" s="52">
        <v>65.150000000000006</v>
      </c>
      <c r="K90" s="51">
        <v>40</v>
      </c>
      <c r="L90" s="51">
        <v>22</v>
      </c>
    </row>
    <row r="91" spans="1:12" x14ac:dyDescent="0.35">
      <c r="A91" s="7" t="s">
        <v>101</v>
      </c>
      <c r="B91" s="51">
        <v>9107</v>
      </c>
      <c r="C91" s="51">
        <v>3508</v>
      </c>
      <c r="D91" s="51">
        <v>3460</v>
      </c>
      <c r="E91" s="51">
        <v>59565</v>
      </c>
      <c r="F91" s="51">
        <v>8541</v>
      </c>
      <c r="G91" s="51">
        <v>3906</v>
      </c>
      <c r="H91" s="52">
        <v>17.22</v>
      </c>
      <c r="I91" s="52">
        <v>93.79</v>
      </c>
      <c r="J91" s="52">
        <v>45.73</v>
      </c>
      <c r="K91" s="51">
        <v>40</v>
      </c>
      <c r="L91" s="51">
        <v>22</v>
      </c>
    </row>
    <row r="92" spans="1:12" x14ac:dyDescent="0.35">
      <c r="A92" s="7" t="s">
        <v>102</v>
      </c>
      <c r="B92" s="51">
        <v>5225</v>
      </c>
      <c r="C92" s="51">
        <v>3869</v>
      </c>
      <c r="D92" s="51">
        <v>3228</v>
      </c>
      <c r="E92" s="51">
        <v>38736</v>
      </c>
      <c r="F92" s="51">
        <v>4931</v>
      </c>
      <c r="G92" s="51">
        <v>4629</v>
      </c>
      <c r="H92" s="52">
        <v>12</v>
      </c>
      <c r="I92" s="52">
        <v>94.37</v>
      </c>
      <c r="J92" s="52">
        <v>93.88</v>
      </c>
      <c r="K92" s="51">
        <v>40</v>
      </c>
      <c r="L92" s="51">
        <v>22</v>
      </c>
    </row>
    <row r="93" spans="1:12" x14ac:dyDescent="0.35">
      <c r="A93" s="7" t="s">
        <v>103</v>
      </c>
      <c r="B93" s="51">
        <v>2478</v>
      </c>
      <c r="C93" s="51">
        <v>1028</v>
      </c>
      <c r="D93" s="51">
        <v>800</v>
      </c>
      <c r="E93" s="51">
        <v>2500</v>
      </c>
      <c r="F93" s="51">
        <v>1800</v>
      </c>
      <c r="G93" s="51">
        <v>1750</v>
      </c>
      <c r="H93" s="52">
        <v>3.13</v>
      </c>
      <c r="I93" s="52">
        <v>72.64</v>
      </c>
      <c r="J93" s="52">
        <v>97.22</v>
      </c>
      <c r="K93" s="51"/>
      <c r="L93" s="51">
        <v>22</v>
      </c>
    </row>
    <row r="94" spans="1:12" x14ac:dyDescent="0.35">
      <c r="A94" s="7" t="s">
        <v>104</v>
      </c>
      <c r="B94" s="51">
        <v>1937</v>
      </c>
      <c r="C94" s="51">
        <v>1552</v>
      </c>
      <c r="D94" s="51">
        <v>1412</v>
      </c>
      <c r="E94" s="51">
        <v>3542</v>
      </c>
      <c r="F94" s="51">
        <v>1545</v>
      </c>
      <c r="G94" s="51">
        <v>1530</v>
      </c>
      <c r="H94" s="52">
        <v>2.5099999999999998</v>
      </c>
      <c r="I94" s="52">
        <v>79.760000000000005</v>
      </c>
      <c r="J94" s="52">
        <v>99.03</v>
      </c>
      <c r="K94" s="51">
        <v>7</v>
      </c>
      <c r="L94" s="51">
        <v>22</v>
      </c>
    </row>
    <row r="95" spans="1:12" x14ac:dyDescent="0.35">
      <c r="A95" s="7" t="s">
        <v>158</v>
      </c>
      <c r="B95" s="51"/>
      <c r="C95" s="51"/>
      <c r="D95" s="51"/>
      <c r="E95" s="51"/>
      <c r="F95" s="51"/>
      <c r="G95" s="51"/>
      <c r="H95" s="52"/>
      <c r="I95" s="52"/>
      <c r="J95" s="52"/>
      <c r="K95" s="51"/>
      <c r="L95" s="51"/>
    </row>
    <row r="96" spans="1:12" x14ac:dyDescent="0.35">
      <c r="A96" s="7" t="s">
        <v>106</v>
      </c>
      <c r="B96" s="51">
        <v>2685</v>
      </c>
      <c r="C96" s="51">
        <v>1217</v>
      </c>
      <c r="D96" s="51">
        <v>902</v>
      </c>
      <c r="E96" s="51">
        <v>10034</v>
      </c>
      <c r="F96" s="51">
        <v>2100</v>
      </c>
      <c r="G96" s="51">
        <v>2098</v>
      </c>
      <c r="H96" s="52">
        <v>11.12</v>
      </c>
      <c r="I96" s="52">
        <v>78.209999999999994</v>
      </c>
      <c r="J96" s="52">
        <v>99.9</v>
      </c>
      <c r="K96" s="51">
        <v>32</v>
      </c>
      <c r="L96" s="51">
        <v>22</v>
      </c>
    </row>
    <row r="97" spans="1:13" ht="15" thickBot="1" x14ac:dyDescent="0.4">
      <c r="A97" s="117" t="s">
        <v>232</v>
      </c>
      <c r="B97" s="55">
        <f t="shared" ref="B97:G97" si="6">SUM(B81:B96)</f>
        <v>86259</v>
      </c>
      <c r="C97" s="55">
        <f t="shared" si="6"/>
        <v>50359</v>
      </c>
      <c r="D97" s="55">
        <f t="shared" si="6"/>
        <v>34404</v>
      </c>
      <c r="E97" s="55">
        <f t="shared" si="6"/>
        <v>401994</v>
      </c>
      <c r="F97" s="55">
        <f t="shared" si="6"/>
        <v>66289</v>
      </c>
      <c r="G97" s="55">
        <f t="shared" si="6"/>
        <v>53306</v>
      </c>
      <c r="H97" s="240">
        <f>E97/D97</f>
        <v>11.684513428671085</v>
      </c>
      <c r="I97" s="240">
        <f>F97/B97*100</f>
        <v>76.848792589758759</v>
      </c>
      <c r="J97" s="240">
        <f>G97/F97*100</f>
        <v>80.414548416781059</v>
      </c>
      <c r="K97" s="126">
        <f>AVERAGE(K81:K96)</f>
        <v>32.769230769230766</v>
      </c>
      <c r="L97" s="126">
        <f>AVERAGE(L81:L96)</f>
        <v>22</v>
      </c>
    </row>
    <row r="98" spans="1:13" x14ac:dyDescent="0.35">
      <c r="A98" s="7" t="s">
        <v>24</v>
      </c>
      <c r="B98" s="51">
        <v>4299</v>
      </c>
      <c r="C98" s="51">
        <v>1300</v>
      </c>
      <c r="D98" s="51">
        <v>1300</v>
      </c>
      <c r="E98" s="51">
        <v>18969</v>
      </c>
      <c r="F98" s="51">
        <v>4118</v>
      </c>
      <c r="G98" s="51">
        <v>4118</v>
      </c>
      <c r="H98" s="52">
        <v>14.59</v>
      </c>
      <c r="I98" s="52">
        <v>95.79</v>
      </c>
      <c r="J98" s="52">
        <v>100</v>
      </c>
      <c r="K98" s="51">
        <v>40</v>
      </c>
      <c r="L98" s="51">
        <v>22</v>
      </c>
    </row>
    <row r="99" spans="1:13" x14ac:dyDescent="0.35">
      <c r="A99" s="7" t="s">
        <v>23</v>
      </c>
      <c r="B99" s="51">
        <v>777</v>
      </c>
      <c r="C99" s="51">
        <v>297</v>
      </c>
      <c r="D99" s="51">
        <v>268</v>
      </c>
      <c r="E99" s="51">
        <v>1340</v>
      </c>
      <c r="F99" s="51">
        <v>736</v>
      </c>
      <c r="G99" s="51">
        <v>726</v>
      </c>
      <c r="H99" s="158">
        <v>5</v>
      </c>
      <c r="I99" s="52">
        <v>94.72</v>
      </c>
      <c r="J99" s="158">
        <v>98.64</v>
      </c>
      <c r="K99" s="51">
        <v>0</v>
      </c>
      <c r="L99" s="51">
        <v>22</v>
      </c>
    </row>
    <row r="100" spans="1:13" x14ac:dyDescent="0.35">
      <c r="A100" s="7" t="s">
        <v>25</v>
      </c>
      <c r="B100" s="51">
        <v>3581</v>
      </c>
      <c r="C100" s="51">
        <v>1425</v>
      </c>
      <c r="D100" s="51">
        <v>1425</v>
      </c>
      <c r="E100" s="51">
        <v>0</v>
      </c>
      <c r="F100" s="51">
        <v>3581</v>
      </c>
      <c r="G100" s="51">
        <v>0</v>
      </c>
      <c r="H100" s="158">
        <v>0</v>
      </c>
      <c r="I100" s="52">
        <v>100</v>
      </c>
      <c r="J100" s="158">
        <v>0</v>
      </c>
      <c r="K100" s="51">
        <v>40</v>
      </c>
      <c r="L100" s="51"/>
    </row>
    <row r="101" spans="1:13" ht="15" thickBot="1" x14ac:dyDescent="0.4">
      <c r="A101" s="117" t="s">
        <v>26</v>
      </c>
      <c r="B101" s="121">
        <f t="shared" ref="B101:G101" si="7">SUM(B97:B100)</f>
        <v>94916</v>
      </c>
      <c r="C101" s="121">
        <f t="shared" si="7"/>
        <v>53381</v>
      </c>
      <c r="D101" s="121">
        <f t="shared" si="7"/>
        <v>37397</v>
      </c>
      <c r="E101" s="121">
        <f t="shared" si="7"/>
        <v>422303</v>
      </c>
      <c r="F101" s="121">
        <f t="shared" si="7"/>
        <v>74724</v>
      </c>
      <c r="G101" s="121">
        <f t="shared" si="7"/>
        <v>58150</v>
      </c>
      <c r="H101" s="240">
        <f>E101/D101</f>
        <v>11.292429874054069</v>
      </c>
      <c r="I101" s="240">
        <f>F101/B101*100</f>
        <v>78.72645286358464</v>
      </c>
      <c r="J101" s="240">
        <f>G101/F101*100</f>
        <v>77.819709865638885</v>
      </c>
      <c r="K101" s="126">
        <f>AVERAGE(K97:K100)</f>
        <v>28.192307692307693</v>
      </c>
      <c r="L101" s="126">
        <f>AVERAGE(L97:L100)</f>
        <v>22</v>
      </c>
    </row>
    <row r="103" spans="1:13" x14ac:dyDescent="0.3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</row>
    <row r="104" spans="1:13" ht="21" customHeight="1" thickBot="1" x14ac:dyDescent="0.4">
      <c r="A104" s="422" t="s">
        <v>364</v>
      </c>
      <c r="B104" s="423"/>
      <c r="C104" s="423"/>
      <c r="D104" s="423"/>
      <c r="E104" s="423"/>
      <c r="F104" s="423"/>
      <c r="G104" s="423"/>
      <c r="H104" s="423"/>
      <c r="I104" s="423"/>
      <c r="J104" s="423"/>
      <c r="K104" s="423"/>
      <c r="L104" s="424"/>
    </row>
    <row r="105" spans="1:13" ht="145.5" customHeight="1" thickBot="1" x14ac:dyDescent="0.4">
      <c r="A105" s="8" t="s">
        <v>161</v>
      </c>
      <c r="B105" s="8" t="s">
        <v>231</v>
      </c>
      <c r="C105" s="8" t="s">
        <v>230</v>
      </c>
      <c r="D105" s="8" t="s">
        <v>229</v>
      </c>
      <c r="E105" s="8" t="s">
        <v>228</v>
      </c>
      <c r="F105" s="8" t="s">
        <v>227</v>
      </c>
      <c r="G105" s="8" t="s">
        <v>226</v>
      </c>
      <c r="H105" s="8" t="s">
        <v>225</v>
      </c>
      <c r="I105" s="8" t="s">
        <v>224</v>
      </c>
      <c r="J105" s="8" t="s">
        <v>223</v>
      </c>
      <c r="K105" s="8" t="s">
        <v>222</v>
      </c>
      <c r="L105" s="8" t="s">
        <v>221</v>
      </c>
    </row>
    <row r="106" spans="1:13" ht="12.75" customHeight="1" thickTop="1" x14ac:dyDescent="0.35">
      <c r="A106" s="26">
        <v>1</v>
      </c>
      <c r="B106" s="26">
        <v>2</v>
      </c>
      <c r="C106" s="26">
        <v>3</v>
      </c>
      <c r="D106" s="26">
        <v>4</v>
      </c>
      <c r="E106" s="26">
        <v>5</v>
      </c>
      <c r="F106" s="26">
        <v>6</v>
      </c>
      <c r="G106" s="26">
        <v>7</v>
      </c>
      <c r="H106" s="26">
        <v>8</v>
      </c>
      <c r="I106" s="26">
        <v>9</v>
      </c>
      <c r="J106" s="26">
        <v>10</v>
      </c>
      <c r="K106" s="26">
        <v>11</v>
      </c>
      <c r="L106" s="26">
        <v>12</v>
      </c>
    </row>
    <row r="107" spans="1:13" x14ac:dyDescent="0.35">
      <c r="A107" s="7" t="s">
        <v>97</v>
      </c>
      <c r="B107" s="51">
        <v>4789</v>
      </c>
      <c r="C107" s="51">
        <v>3433</v>
      </c>
      <c r="D107" s="51">
        <v>3126</v>
      </c>
      <c r="E107" s="51">
        <v>34386</v>
      </c>
      <c r="F107" s="51">
        <v>4628</v>
      </c>
      <c r="G107" s="51">
        <v>4558</v>
      </c>
      <c r="H107" s="250">
        <v>11</v>
      </c>
      <c r="I107" s="52">
        <v>96.64</v>
      </c>
      <c r="J107" s="250">
        <v>98.49</v>
      </c>
      <c r="K107" s="51"/>
      <c r="L107" s="51">
        <v>22</v>
      </c>
      <c r="M107" s="129"/>
    </row>
    <row r="108" spans="1:13" x14ac:dyDescent="0.35">
      <c r="A108" s="7" t="s">
        <v>24</v>
      </c>
      <c r="B108" s="51">
        <v>3060</v>
      </c>
      <c r="C108" s="51">
        <v>1862</v>
      </c>
      <c r="D108" s="51">
        <v>1142</v>
      </c>
      <c r="E108" s="51">
        <v>9444</v>
      </c>
      <c r="F108" s="51">
        <v>2417</v>
      </c>
      <c r="G108" s="51">
        <v>1842</v>
      </c>
      <c r="H108" s="52">
        <v>8.27</v>
      </c>
      <c r="I108" s="52">
        <v>78.989999999999995</v>
      </c>
      <c r="J108" s="52">
        <v>76.209999999999994</v>
      </c>
      <c r="K108" s="51">
        <v>13</v>
      </c>
      <c r="L108" s="130"/>
      <c r="M108" s="129"/>
    </row>
    <row r="109" spans="1:13" ht="15" thickBot="1" x14ac:dyDescent="0.4">
      <c r="A109" s="117" t="s">
        <v>26</v>
      </c>
      <c r="B109" s="121">
        <f t="shared" ref="B109:G109" si="8">SUM(B107:B108)</f>
        <v>7849</v>
      </c>
      <c r="C109" s="121">
        <f t="shared" si="8"/>
        <v>5295</v>
      </c>
      <c r="D109" s="121">
        <f t="shared" si="8"/>
        <v>4268</v>
      </c>
      <c r="E109" s="121">
        <f t="shared" si="8"/>
        <v>43830</v>
      </c>
      <c r="F109" s="121">
        <f t="shared" si="8"/>
        <v>7045</v>
      </c>
      <c r="G109" s="121">
        <f t="shared" si="8"/>
        <v>6400</v>
      </c>
      <c r="H109" s="240">
        <f>E109/D109</f>
        <v>10.269447047797563</v>
      </c>
      <c r="I109" s="240">
        <f>F109/B109*100</f>
        <v>89.756656898968018</v>
      </c>
      <c r="J109" s="240">
        <f>G109/F109*100</f>
        <v>90.844570617459183</v>
      </c>
      <c r="K109" s="131">
        <v>13</v>
      </c>
      <c r="L109" s="132">
        <v>22</v>
      </c>
    </row>
    <row r="112" spans="1:13" x14ac:dyDescent="0.35">
      <c r="B112" s="133"/>
      <c r="C112" s="133"/>
      <c r="D112" s="133"/>
      <c r="E112" s="133"/>
      <c r="F112" s="133"/>
      <c r="G112" s="134"/>
      <c r="H112" s="135"/>
      <c r="I112" s="135"/>
      <c r="J112" s="135"/>
    </row>
    <row r="114" spans="2:10" x14ac:dyDescent="0.35">
      <c r="B114" s="133"/>
      <c r="C114" s="133"/>
      <c r="D114" s="133"/>
      <c r="E114" s="133"/>
      <c r="F114" s="133"/>
      <c r="G114" s="134"/>
      <c r="H114" s="135"/>
      <c r="I114" s="135"/>
      <c r="J114" s="135"/>
    </row>
  </sheetData>
  <mergeCells count="5">
    <mergeCell ref="A1:L1"/>
    <mergeCell ref="A26:L26"/>
    <mergeCell ref="A52:L52"/>
    <mergeCell ref="A78:L78"/>
    <mergeCell ref="A104:L104"/>
  </mergeCells>
  <conditionalFormatting sqref="B15:G19 I15:L19 H15 H17:H19 B21:L23">
    <cfRule type="cellIs" dxfId="4" priority="5" stopIfTrue="1" operator="equal">
      <formula>8</formula>
    </cfRule>
  </conditionalFormatting>
  <conditionalFormatting sqref="I93:L93 B98:L100 B107:L108 B81:L83 B85:L92 B94:L96 B86:I93">
    <cfRule type="cellIs" dxfId="3" priority="4" stopIfTrue="1" operator="equal">
      <formula>9</formula>
    </cfRule>
  </conditionalFormatting>
  <conditionalFormatting sqref="I93:L93 B98:L100 B81:L83 B85:L92 B94:L96 B86:I93">
    <cfRule type="cellIs" dxfId="2" priority="3" stopIfTrue="1" operator="equal">
      <formula>12</formula>
    </cfRule>
  </conditionalFormatting>
  <conditionalFormatting sqref="B46:L48 B29:L42 B44:L44 B43:G43 I43:L43">
    <cfRule type="cellIs" dxfId="1" priority="2" stopIfTrue="1" operator="equal">
      <formula>10</formula>
    </cfRule>
  </conditionalFormatting>
  <conditionalFormatting sqref="B72:L74 B55:L60 B46:L48 B29:L42 B44:L44 B43:G43 I43:L43 B62:L70 B61:G61 I61:L61">
    <cfRule type="cellIs" dxfId="0" priority="1" stopIfTrue="1" operator="equal">
      <formula>11</formula>
    </cfRule>
  </conditionalFormatting>
  <pageMargins left="0.45" right="0.45" top="0.75" bottom="0.5" header="0.3" footer="0.3"/>
  <pageSetup paperSize="9" scale="96" orientation="landscape" r:id="rId1"/>
  <rowBreaks count="4" manualBreakCount="4">
    <brk id="25" max="16383" man="1"/>
    <brk id="51" max="16383" man="1"/>
    <brk id="77" max="16383" man="1"/>
    <brk id="102" max="11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zoomScaleNormal="100" workbookViewId="0">
      <selection activeCell="E25" sqref="E25"/>
    </sheetView>
  </sheetViews>
  <sheetFormatPr defaultColWidth="9.1796875" defaultRowHeight="14.5" x14ac:dyDescent="0.35"/>
  <cols>
    <col min="1" max="1" width="33.54296875" style="48" customWidth="1"/>
    <col min="2" max="2" width="15.1796875" style="48" customWidth="1"/>
    <col min="3" max="3" width="19.81640625" style="48" customWidth="1"/>
    <col min="4" max="4" width="13.54296875" style="48" customWidth="1"/>
    <col min="5" max="5" width="19.1796875" style="48" customWidth="1"/>
    <col min="6" max="6" width="16.26953125" style="48" customWidth="1"/>
    <col min="7" max="7" width="11.453125" style="48" customWidth="1"/>
    <col min="8" max="11" width="9.1796875" style="48"/>
    <col min="12" max="12" width="11" style="48" customWidth="1"/>
    <col min="13" max="16384" width="9.1796875" style="48"/>
  </cols>
  <sheetData>
    <row r="1" spans="1:7" ht="28.5" customHeight="1" thickBot="1" x14ac:dyDescent="0.4">
      <c r="A1" s="388" t="s">
        <v>385</v>
      </c>
      <c r="B1" s="388"/>
      <c r="C1" s="388"/>
      <c r="D1" s="388"/>
      <c r="E1" s="388"/>
      <c r="F1" s="388"/>
    </row>
    <row r="2" spans="1:7" ht="109.5" customHeight="1" thickBot="1" x14ac:dyDescent="0.4">
      <c r="A2" s="21" t="s">
        <v>0</v>
      </c>
      <c r="B2" s="20" t="s">
        <v>251</v>
      </c>
      <c r="C2" s="20" t="s">
        <v>250</v>
      </c>
      <c r="D2" s="95" t="s">
        <v>249</v>
      </c>
      <c r="E2" s="95" t="s">
        <v>248</v>
      </c>
      <c r="F2" s="96" t="s">
        <v>316</v>
      </c>
    </row>
    <row r="3" spans="1:7" ht="12" customHeight="1" thickTop="1" x14ac:dyDescent="0.35">
      <c r="A3" s="29">
        <v>1</v>
      </c>
      <c r="B3" s="29">
        <v>2</v>
      </c>
      <c r="C3" s="29">
        <v>3</v>
      </c>
      <c r="D3" s="97">
        <v>4</v>
      </c>
      <c r="E3" s="97">
        <v>5</v>
      </c>
      <c r="F3" s="97">
        <v>6</v>
      </c>
    </row>
    <row r="4" spans="1:7" x14ac:dyDescent="0.35">
      <c r="A4" s="50" t="s">
        <v>91</v>
      </c>
      <c r="B4" s="98" t="s">
        <v>336</v>
      </c>
      <c r="C4" s="98" t="s">
        <v>336</v>
      </c>
      <c r="D4" s="284">
        <v>3</v>
      </c>
      <c r="E4" s="284">
        <v>1</v>
      </c>
      <c r="F4" s="285">
        <v>5.7692307692307696E-2</v>
      </c>
      <c r="G4" s="53"/>
    </row>
    <row r="5" spans="1:7" x14ac:dyDescent="0.35">
      <c r="A5" s="50" t="s">
        <v>92</v>
      </c>
      <c r="B5" s="98" t="s">
        <v>336</v>
      </c>
      <c r="C5" s="98" t="s">
        <v>336</v>
      </c>
      <c r="D5" s="284">
        <v>34</v>
      </c>
      <c r="E5" s="284">
        <v>3</v>
      </c>
      <c r="F5" s="285">
        <v>0.21794871794871795</v>
      </c>
    </row>
    <row r="6" spans="1:7" x14ac:dyDescent="0.35">
      <c r="A6" s="50" t="s">
        <v>93</v>
      </c>
      <c r="B6" s="98" t="s">
        <v>336</v>
      </c>
      <c r="C6" s="98" t="s">
        <v>336</v>
      </c>
      <c r="D6" s="141"/>
      <c r="E6" s="51"/>
      <c r="F6" s="130"/>
    </row>
    <row r="7" spans="1:7" x14ac:dyDescent="0.35">
      <c r="A7" s="50" t="s">
        <v>94</v>
      </c>
      <c r="B7" s="98" t="s">
        <v>336</v>
      </c>
      <c r="C7" s="98" t="s">
        <v>336</v>
      </c>
      <c r="D7" s="284">
        <v>35</v>
      </c>
      <c r="E7" s="284">
        <v>4</v>
      </c>
      <c r="F7" s="285">
        <v>0.16826923076923078</v>
      </c>
    </row>
    <row r="8" spans="1:7" x14ac:dyDescent="0.35">
      <c r="A8" s="50" t="s">
        <v>95</v>
      </c>
      <c r="B8" s="98" t="s">
        <v>336</v>
      </c>
      <c r="C8" s="98" t="s">
        <v>336</v>
      </c>
      <c r="D8" s="284">
        <v>1</v>
      </c>
      <c r="E8" s="284">
        <v>1</v>
      </c>
      <c r="F8" s="285">
        <v>1.9230769230769232E-2</v>
      </c>
    </row>
    <row r="9" spans="1:7" x14ac:dyDescent="0.35">
      <c r="A9" s="50" t="s">
        <v>96</v>
      </c>
      <c r="B9" s="98" t="s">
        <v>336</v>
      </c>
      <c r="C9" s="98" t="s">
        <v>336</v>
      </c>
      <c r="D9" s="284">
        <v>1</v>
      </c>
      <c r="E9" s="284">
        <v>1</v>
      </c>
      <c r="F9" s="285">
        <v>1.9230769230769232E-2</v>
      </c>
    </row>
    <row r="10" spans="1:7" x14ac:dyDescent="0.35">
      <c r="A10" s="50" t="s">
        <v>97</v>
      </c>
      <c r="B10" s="98" t="s">
        <v>336</v>
      </c>
      <c r="C10" s="98" t="s">
        <v>336</v>
      </c>
      <c r="D10" s="284">
        <v>1</v>
      </c>
      <c r="E10" s="284">
        <v>1</v>
      </c>
      <c r="F10" s="285">
        <v>1.9230769230769232E-2</v>
      </c>
    </row>
    <row r="11" spans="1:7" x14ac:dyDescent="0.35">
      <c r="A11" s="50" t="s">
        <v>98</v>
      </c>
      <c r="B11" s="98" t="s">
        <v>336</v>
      </c>
      <c r="C11" s="98" t="s">
        <v>336</v>
      </c>
      <c r="D11" s="284">
        <v>2</v>
      </c>
      <c r="E11" s="284">
        <v>2</v>
      </c>
      <c r="F11" s="285">
        <v>1.9230769230769232E-2</v>
      </c>
    </row>
    <row r="12" spans="1:7" x14ac:dyDescent="0.35">
      <c r="A12" s="50" t="s">
        <v>99</v>
      </c>
      <c r="B12" s="98" t="s">
        <v>336</v>
      </c>
      <c r="C12" s="98" t="s">
        <v>336</v>
      </c>
      <c r="D12" s="284">
        <v>65</v>
      </c>
      <c r="E12" s="284">
        <v>12</v>
      </c>
      <c r="F12" s="285">
        <v>0.10416666666666667</v>
      </c>
    </row>
    <row r="13" spans="1:7" x14ac:dyDescent="0.35">
      <c r="A13" s="50" t="s">
        <v>100</v>
      </c>
      <c r="B13" s="98" t="s">
        <v>336</v>
      </c>
      <c r="C13" s="98" t="s">
        <v>336</v>
      </c>
      <c r="D13" s="284">
        <v>1</v>
      </c>
      <c r="E13" s="284">
        <v>1</v>
      </c>
      <c r="F13" s="285">
        <v>1.9230769230769232E-2</v>
      </c>
    </row>
    <row r="14" spans="1:7" x14ac:dyDescent="0.35">
      <c r="A14" s="50" t="s">
        <v>101</v>
      </c>
      <c r="B14" s="98" t="s">
        <v>336</v>
      </c>
      <c r="C14" s="98" t="s">
        <v>336</v>
      </c>
      <c r="D14" s="284">
        <v>1</v>
      </c>
      <c r="E14" s="284">
        <v>2</v>
      </c>
      <c r="F14" s="285">
        <v>9.6153846153846159E-3</v>
      </c>
    </row>
    <row r="15" spans="1:7" x14ac:dyDescent="0.35">
      <c r="A15" s="50" t="s">
        <v>102</v>
      </c>
      <c r="B15" s="98" t="s">
        <v>336</v>
      </c>
      <c r="C15" s="98" t="s">
        <v>336</v>
      </c>
      <c r="D15" s="284">
        <v>48</v>
      </c>
      <c r="E15" s="284">
        <v>4</v>
      </c>
      <c r="F15" s="285">
        <v>0.23076923076923078</v>
      </c>
    </row>
    <row r="16" spans="1:7" x14ac:dyDescent="0.35">
      <c r="A16" s="50" t="s">
        <v>103</v>
      </c>
      <c r="B16" s="98" t="s">
        <v>336</v>
      </c>
      <c r="C16" s="98" t="s">
        <v>336</v>
      </c>
      <c r="D16" s="284">
        <v>12</v>
      </c>
      <c r="E16" s="284">
        <v>1</v>
      </c>
      <c r="F16" s="285">
        <v>0.23076923076923078</v>
      </c>
    </row>
    <row r="17" spans="1:7" x14ac:dyDescent="0.35">
      <c r="A17" s="50" t="s">
        <v>104</v>
      </c>
      <c r="B17" s="98" t="s">
        <v>336</v>
      </c>
      <c r="C17" s="98" t="s">
        <v>336</v>
      </c>
      <c r="D17" s="284">
        <v>1</v>
      </c>
      <c r="E17" s="284">
        <v>1</v>
      </c>
      <c r="F17" s="285">
        <v>1.9230769230769232E-2</v>
      </c>
    </row>
    <row r="18" spans="1:7" x14ac:dyDescent="0.35">
      <c r="A18" s="50" t="s">
        <v>158</v>
      </c>
      <c r="B18" s="98" t="s">
        <v>336</v>
      </c>
      <c r="C18" s="98" t="s">
        <v>336</v>
      </c>
      <c r="D18" s="284">
        <v>12</v>
      </c>
      <c r="E18" s="284">
        <v>1</v>
      </c>
      <c r="F18" s="285">
        <v>0.23076923076923078</v>
      </c>
    </row>
    <row r="19" spans="1:7" ht="15" thickBot="1" x14ac:dyDescent="0.4">
      <c r="A19" s="76" t="s">
        <v>106</v>
      </c>
      <c r="B19" s="99" t="s">
        <v>336</v>
      </c>
      <c r="C19" s="100" t="s">
        <v>336</v>
      </c>
      <c r="D19" s="284">
        <v>24</v>
      </c>
      <c r="E19" s="284">
        <v>2</v>
      </c>
      <c r="F19" s="285">
        <v>0.23076923076923078</v>
      </c>
    </row>
    <row r="20" spans="1:7" ht="15" thickBot="1" x14ac:dyDescent="0.4">
      <c r="A20" s="226" t="s">
        <v>236</v>
      </c>
      <c r="B20" s="99" t="s">
        <v>336</v>
      </c>
      <c r="C20" s="99" t="s">
        <v>336</v>
      </c>
      <c r="D20" s="227"/>
      <c r="E20" s="227"/>
      <c r="F20" s="228"/>
    </row>
    <row r="21" spans="1:7" x14ac:dyDescent="0.35">
      <c r="A21" s="50" t="s">
        <v>23</v>
      </c>
      <c r="B21" s="98" t="s">
        <v>336</v>
      </c>
      <c r="C21" s="98" t="s">
        <v>336</v>
      </c>
      <c r="D21" s="73">
        <v>2</v>
      </c>
      <c r="E21" s="73">
        <v>2</v>
      </c>
      <c r="F21" s="70">
        <v>0.02</v>
      </c>
    </row>
    <row r="22" spans="1:7" x14ac:dyDescent="0.35">
      <c r="A22" s="50" t="s">
        <v>24</v>
      </c>
      <c r="B22" s="98" t="s">
        <v>336</v>
      </c>
      <c r="C22" s="98" t="s">
        <v>336</v>
      </c>
      <c r="D22" s="73">
        <v>205</v>
      </c>
      <c r="E22" s="73">
        <v>15</v>
      </c>
      <c r="F22" s="74">
        <v>0.26</v>
      </c>
    </row>
    <row r="23" spans="1:7" x14ac:dyDescent="0.35">
      <c r="A23" s="50" t="s">
        <v>25</v>
      </c>
      <c r="B23" s="98" t="s">
        <v>336</v>
      </c>
      <c r="C23" s="98" t="s">
        <v>336</v>
      </c>
      <c r="D23" s="73">
        <v>5</v>
      </c>
      <c r="E23" s="73">
        <v>3</v>
      </c>
      <c r="F23" s="74">
        <v>0.03</v>
      </c>
    </row>
    <row r="24" spans="1:7" x14ac:dyDescent="0.35">
      <c r="A24" s="50" t="s">
        <v>235</v>
      </c>
      <c r="B24" s="98" t="s">
        <v>336</v>
      </c>
      <c r="C24" s="98" t="s">
        <v>336</v>
      </c>
      <c r="D24" s="73">
        <v>0</v>
      </c>
      <c r="E24" s="73">
        <v>0</v>
      </c>
      <c r="F24" s="303">
        <v>0</v>
      </c>
    </row>
    <row r="25" spans="1:7" x14ac:dyDescent="0.35">
      <c r="A25" s="50" t="s">
        <v>247</v>
      </c>
      <c r="B25" s="98" t="s">
        <v>336</v>
      </c>
      <c r="C25" s="98" t="s">
        <v>336</v>
      </c>
      <c r="D25" s="101">
        <v>150</v>
      </c>
      <c r="E25" s="101">
        <v>4</v>
      </c>
      <c r="F25" s="102">
        <v>0.72</v>
      </c>
    </row>
    <row r="26" spans="1:7" x14ac:dyDescent="0.35">
      <c r="A26" s="50" t="s">
        <v>185</v>
      </c>
      <c r="B26" s="98" t="s">
        <v>336</v>
      </c>
      <c r="C26" s="98" t="s">
        <v>336</v>
      </c>
      <c r="D26" s="103">
        <v>0</v>
      </c>
      <c r="E26" s="103">
        <v>0</v>
      </c>
      <c r="F26" s="305">
        <v>0</v>
      </c>
    </row>
    <row r="27" spans="1:7" ht="15" thickBot="1" x14ac:dyDescent="0.4">
      <c r="A27" s="76" t="s">
        <v>246</v>
      </c>
      <c r="B27" s="99" t="s">
        <v>336</v>
      </c>
      <c r="C27" s="99" t="s">
        <v>336</v>
      </c>
      <c r="D27" s="304">
        <v>0</v>
      </c>
      <c r="E27" s="304">
        <v>0</v>
      </c>
      <c r="F27" s="306">
        <v>0</v>
      </c>
    </row>
    <row r="29" spans="1:7" x14ac:dyDescent="0.35">
      <c r="A29" s="53"/>
      <c r="B29" s="53"/>
      <c r="C29" s="53"/>
      <c r="D29" s="53"/>
      <c r="E29" s="53"/>
      <c r="F29" s="53"/>
      <c r="G29" s="53"/>
    </row>
    <row r="30" spans="1:7" ht="30" customHeight="1" thickBot="1" x14ac:dyDescent="0.4">
      <c r="A30" s="411" t="s">
        <v>386</v>
      </c>
      <c r="B30" s="411"/>
      <c r="C30" s="411"/>
      <c r="D30" s="411"/>
      <c r="E30" s="411"/>
      <c r="F30" s="411"/>
      <c r="G30" s="411"/>
    </row>
    <row r="31" spans="1:7" ht="156.75" customHeight="1" thickBot="1" x14ac:dyDescent="0.4">
      <c r="A31" s="12" t="s">
        <v>0</v>
      </c>
      <c r="B31" s="14" t="s">
        <v>317</v>
      </c>
      <c r="C31" s="15" t="s">
        <v>318</v>
      </c>
      <c r="D31" s="15" t="s">
        <v>319</v>
      </c>
      <c r="E31" s="15" t="s">
        <v>320</v>
      </c>
      <c r="F31" s="15" t="s">
        <v>321</v>
      </c>
      <c r="G31" s="16" t="s">
        <v>322</v>
      </c>
    </row>
    <row r="32" spans="1:7" ht="11.25" customHeight="1" thickTop="1" thickBot="1" x14ac:dyDescent="0.4">
      <c r="A32" s="10">
        <v>1</v>
      </c>
      <c r="B32" s="10">
        <v>2</v>
      </c>
      <c r="C32" s="10">
        <v>3</v>
      </c>
      <c r="D32" s="104">
        <v>4</v>
      </c>
      <c r="E32" s="104">
        <v>5</v>
      </c>
      <c r="F32" s="104">
        <v>6</v>
      </c>
      <c r="G32" s="105">
        <v>7</v>
      </c>
    </row>
    <row r="33" spans="1:13" ht="40.5" customHeight="1" thickTop="1" thickBot="1" x14ac:dyDescent="0.4">
      <c r="A33" s="17" t="s">
        <v>236</v>
      </c>
      <c r="B33" s="371">
        <v>6</v>
      </c>
      <c r="C33" s="371">
        <v>7899</v>
      </c>
      <c r="D33" s="371">
        <v>4683618</v>
      </c>
      <c r="E33" s="372">
        <v>0.16865167056749716</v>
      </c>
      <c r="F33" s="371">
        <v>25</v>
      </c>
      <c r="G33" s="371">
        <v>0</v>
      </c>
      <c r="K33" s="73"/>
      <c r="L33" s="73"/>
      <c r="M33" s="74"/>
    </row>
    <row r="34" spans="1:13" x14ac:dyDescent="0.35">
      <c r="A34" s="108"/>
      <c r="B34" s="108"/>
    </row>
    <row r="35" spans="1:13" x14ac:dyDescent="0.35">
      <c r="A35" s="108"/>
      <c r="B35" s="108"/>
    </row>
    <row r="36" spans="1:13" x14ac:dyDescent="0.35">
      <c r="A36" s="108"/>
      <c r="B36" s="108"/>
    </row>
    <row r="37" spans="1:13" x14ac:dyDescent="0.35">
      <c r="A37" s="108"/>
      <c r="B37" s="108"/>
    </row>
    <row r="38" spans="1:13" x14ac:dyDescent="0.35">
      <c r="A38" s="108"/>
      <c r="B38" s="108"/>
    </row>
    <row r="39" spans="1:13" x14ac:dyDescent="0.35">
      <c r="A39" s="108"/>
      <c r="B39" s="108"/>
    </row>
    <row r="40" spans="1:13" x14ac:dyDescent="0.35">
      <c r="A40" s="108"/>
      <c r="B40" s="108"/>
    </row>
    <row r="41" spans="1:13" x14ac:dyDescent="0.35">
      <c r="A41" s="7"/>
      <c r="B41" s="7"/>
    </row>
    <row r="42" spans="1:13" x14ac:dyDescent="0.35">
      <c r="A42" s="108"/>
      <c r="B42" s="108"/>
    </row>
    <row r="43" spans="1:13" x14ac:dyDescent="0.35">
      <c r="A43" s="108"/>
      <c r="B43" s="108"/>
    </row>
    <row r="44" spans="1:13" x14ac:dyDescent="0.35">
      <c r="A44" s="7"/>
      <c r="B44" s="7"/>
    </row>
    <row r="45" spans="1:13" x14ac:dyDescent="0.35">
      <c r="A45" s="108"/>
      <c r="B45" s="108"/>
    </row>
    <row r="46" spans="1:13" x14ac:dyDescent="0.35">
      <c r="A46" s="108"/>
      <c r="B46" s="108"/>
    </row>
    <row r="47" spans="1:13" x14ac:dyDescent="0.35">
      <c r="A47" s="7"/>
      <c r="B47" s="7"/>
    </row>
    <row r="48" spans="1:13" x14ac:dyDescent="0.35">
      <c r="A48" s="7"/>
      <c r="B48" s="7"/>
    </row>
    <row r="49" spans="1:2" x14ac:dyDescent="0.35">
      <c r="A49" s="108"/>
      <c r="B49" s="108"/>
    </row>
    <row r="50" spans="1:2" x14ac:dyDescent="0.35">
      <c r="A50" s="108"/>
      <c r="B50" s="108"/>
    </row>
    <row r="51" spans="1:2" x14ac:dyDescent="0.35">
      <c r="A51" s="108"/>
      <c r="B51" s="108"/>
    </row>
    <row r="52" spans="1:2" x14ac:dyDescent="0.35">
      <c r="A52" s="108"/>
      <c r="B52" s="108"/>
    </row>
  </sheetData>
  <mergeCells count="2">
    <mergeCell ref="A1:F1"/>
    <mergeCell ref="A30:G30"/>
  </mergeCells>
  <pageMargins left="0.7" right="0.7" top="0.75" bottom="0.75" header="0.3" footer="0.3"/>
  <pageSetup paperSize="9" scale="95" orientation="landscape" r:id="rId1"/>
  <rowBreaks count="1" manualBreakCount="1">
    <brk id="28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topLeftCell="A13" zoomScaleNormal="100" workbookViewId="0">
      <selection activeCell="K6" sqref="K6:K12"/>
    </sheetView>
  </sheetViews>
  <sheetFormatPr defaultColWidth="8.81640625" defaultRowHeight="14.5" x14ac:dyDescent="0.35"/>
  <cols>
    <col min="1" max="1" width="24.7265625" style="48" bestFit="1" customWidth="1"/>
    <col min="2" max="2" width="12.7265625" style="48" customWidth="1"/>
    <col min="3" max="10" width="12.54296875" style="48" customWidth="1"/>
    <col min="11" max="16384" width="8.81640625" style="48"/>
  </cols>
  <sheetData>
    <row r="1" spans="1:10" ht="21" customHeight="1" thickBot="1" x14ac:dyDescent="0.4">
      <c r="A1" s="426" t="s">
        <v>387</v>
      </c>
      <c r="B1" s="426"/>
      <c r="C1" s="426"/>
      <c r="D1" s="426"/>
      <c r="E1" s="426"/>
      <c r="F1" s="426"/>
      <c r="G1" s="426"/>
      <c r="H1" s="426"/>
      <c r="I1" s="426"/>
      <c r="J1" s="426"/>
    </row>
    <row r="2" spans="1:10" ht="63" thickBot="1" x14ac:dyDescent="0.4">
      <c r="A2" s="8" t="s">
        <v>0</v>
      </c>
      <c r="B2" s="8" t="s">
        <v>245</v>
      </c>
      <c r="C2" s="8" t="s">
        <v>244</v>
      </c>
      <c r="D2" s="8" t="s">
        <v>243</v>
      </c>
      <c r="E2" s="8" t="s">
        <v>242</v>
      </c>
      <c r="F2" s="8" t="s">
        <v>241</v>
      </c>
      <c r="G2" s="8" t="s">
        <v>240</v>
      </c>
      <c r="H2" s="8" t="s">
        <v>239</v>
      </c>
      <c r="I2" s="8" t="s">
        <v>238</v>
      </c>
      <c r="J2" s="8" t="s">
        <v>237</v>
      </c>
    </row>
    <row r="3" spans="1:10" ht="12.75" customHeight="1" thickTop="1" thickBot="1" x14ac:dyDescent="0.4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7">
        <v>7</v>
      </c>
      <c r="H3" s="37">
        <v>8</v>
      </c>
      <c r="I3" s="37">
        <v>9</v>
      </c>
      <c r="J3" s="37">
        <v>10</v>
      </c>
    </row>
    <row r="4" spans="1:10" ht="15" thickTop="1" x14ac:dyDescent="0.35">
      <c r="A4" s="7" t="s">
        <v>6</v>
      </c>
      <c r="B4" s="5">
        <v>2</v>
      </c>
      <c r="C4" s="5">
        <v>1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f t="shared" ref="J4" si="0">SUM(B4:I4)</f>
        <v>3</v>
      </c>
    </row>
    <row r="5" spans="1:10" x14ac:dyDescent="0.35">
      <c r="A5" s="7" t="s">
        <v>7</v>
      </c>
      <c r="B5" s="5">
        <v>21</v>
      </c>
      <c r="C5" s="5">
        <v>13</v>
      </c>
      <c r="D5" s="5">
        <v>2</v>
      </c>
      <c r="E5" s="5">
        <v>9</v>
      </c>
      <c r="F5" s="5">
        <v>1</v>
      </c>
      <c r="G5" s="5">
        <v>0</v>
      </c>
      <c r="H5" s="5">
        <v>1</v>
      </c>
      <c r="I5" s="5">
        <v>8</v>
      </c>
      <c r="J5" s="5">
        <f>SUM(B5:I5)</f>
        <v>55</v>
      </c>
    </row>
    <row r="6" spans="1:10" x14ac:dyDescent="0.35">
      <c r="A6" s="7" t="s">
        <v>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f t="shared" ref="J6:J27" si="1">SUM(B6:I6)</f>
        <v>0</v>
      </c>
    </row>
    <row r="7" spans="1:10" x14ac:dyDescent="0.35">
      <c r="A7" s="7" t="s">
        <v>9</v>
      </c>
      <c r="B7" s="5">
        <v>5</v>
      </c>
      <c r="C7" s="5">
        <v>3</v>
      </c>
      <c r="D7" s="5">
        <v>0</v>
      </c>
      <c r="E7" s="5">
        <v>6</v>
      </c>
      <c r="F7" s="5">
        <v>0</v>
      </c>
      <c r="G7" s="5">
        <v>1</v>
      </c>
      <c r="H7" s="5">
        <v>2</v>
      </c>
      <c r="I7" s="5">
        <v>0</v>
      </c>
      <c r="J7" s="5">
        <f t="shared" si="1"/>
        <v>17</v>
      </c>
    </row>
    <row r="8" spans="1:10" x14ac:dyDescent="0.35">
      <c r="A8" s="7" t="s">
        <v>10</v>
      </c>
      <c r="B8" s="5">
        <v>1</v>
      </c>
      <c r="C8" s="5">
        <v>0</v>
      </c>
      <c r="D8" s="5">
        <v>0</v>
      </c>
      <c r="E8" s="5">
        <v>0</v>
      </c>
      <c r="F8" s="5">
        <v>2</v>
      </c>
      <c r="G8" s="5">
        <v>0</v>
      </c>
      <c r="H8" s="5">
        <v>0</v>
      </c>
      <c r="I8" s="5">
        <v>0</v>
      </c>
      <c r="J8" s="5">
        <f t="shared" si="1"/>
        <v>3</v>
      </c>
    </row>
    <row r="9" spans="1:10" x14ac:dyDescent="0.35">
      <c r="A9" s="7" t="s">
        <v>11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2</v>
      </c>
      <c r="I9" s="5">
        <v>0</v>
      </c>
      <c r="J9" s="5">
        <f t="shared" si="1"/>
        <v>2</v>
      </c>
    </row>
    <row r="10" spans="1:10" x14ac:dyDescent="0.35">
      <c r="A10" s="7" t="s">
        <v>12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f t="shared" si="1"/>
        <v>0</v>
      </c>
    </row>
    <row r="11" spans="1:10" x14ac:dyDescent="0.35">
      <c r="A11" s="7" t="s">
        <v>13</v>
      </c>
      <c r="B11" s="5">
        <v>0</v>
      </c>
      <c r="C11" s="5">
        <v>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f t="shared" si="1"/>
        <v>1</v>
      </c>
    </row>
    <row r="12" spans="1:10" x14ac:dyDescent="0.35">
      <c r="A12" s="7" t="s">
        <v>14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f t="shared" si="1"/>
        <v>0</v>
      </c>
    </row>
    <row r="13" spans="1:10" x14ac:dyDescent="0.35">
      <c r="A13" s="7" t="s">
        <v>15</v>
      </c>
      <c r="B13" s="5">
        <v>1</v>
      </c>
      <c r="C13" s="5">
        <v>2</v>
      </c>
      <c r="D13" s="5">
        <v>0</v>
      </c>
      <c r="E13" s="5">
        <v>1</v>
      </c>
      <c r="F13" s="5">
        <v>2</v>
      </c>
      <c r="G13" s="5">
        <v>0</v>
      </c>
      <c r="H13" s="5">
        <v>1</v>
      </c>
      <c r="I13" s="5">
        <v>0</v>
      </c>
      <c r="J13" s="5">
        <f t="shared" si="1"/>
        <v>7</v>
      </c>
    </row>
    <row r="14" spans="1:10" x14ac:dyDescent="0.35">
      <c r="A14" s="7" t="s">
        <v>16</v>
      </c>
      <c r="B14" s="5">
        <v>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f t="shared" si="1"/>
        <v>2</v>
      </c>
    </row>
    <row r="15" spans="1:10" x14ac:dyDescent="0.35">
      <c r="A15" s="7" t="s">
        <v>17</v>
      </c>
      <c r="B15" s="5">
        <v>13</v>
      </c>
      <c r="C15" s="5">
        <v>3</v>
      </c>
      <c r="D15" s="5">
        <v>0</v>
      </c>
      <c r="E15" s="5">
        <v>0</v>
      </c>
      <c r="F15" s="5">
        <v>0</v>
      </c>
      <c r="G15" s="5">
        <v>3</v>
      </c>
      <c r="H15" s="5">
        <v>0</v>
      </c>
      <c r="I15" s="5">
        <v>0</v>
      </c>
      <c r="J15" s="5">
        <f t="shared" si="1"/>
        <v>19</v>
      </c>
    </row>
    <row r="16" spans="1:10" x14ac:dyDescent="0.35">
      <c r="A16" s="7" t="s">
        <v>18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2</v>
      </c>
      <c r="I16" s="5">
        <v>0</v>
      </c>
      <c r="J16" s="5">
        <f t="shared" si="1"/>
        <v>2</v>
      </c>
    </row>
    <row r="17" spans="1:10" x14ac:dyDescent="0.35">
      <c r="A17" s="7" t="s">
        <v>19</v>
      </c>
      <c r="B17" s="5">
        <v>0</v>
      </c>
      <c r="C17" s="5">
        <v>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f t="shared" si="1"/>
        <v>2</v>
      </c>
    </row>
    <row r="18" spans="1:10" x14ac:dyDescent="0.35">
      <c r="A18" s="7" t="s">
        <v>20</v>
      </c>
      <c r="B18" s="5">
        <v>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f t="shared" si="1"/>
        <v>4</v>
      </c>
    </row>
    <row r="19" spans="1:10" x14ac:dyDescent="0.35">
      <c r="A19" s="7" t="s">
        <v>21</v>
      </c>
      <c r="B19" s="5">
        <v>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5">
        <f t="shared" si="1"/>
        <v>3</v>
      </c>
    </row>
    <row r="20" spans="1:10" x14ac:dyDescent="0.35">
      <c r="A20" s="7" t="s">
        <v>236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f t="shared" si="1"/>
        <v>0</v>
      </c>
    </row>
    <row r="21" spans="1:10" x14ac:dyDescent="0.35">
      <c r="A21" s="7" t="s">
        <v>25</v>
      </c>
      <c r="B21" s="5">
        <v>0</v>
      </c>
      <c r="C21" s="5">
        <v>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f t="shared" si="1"/>
        <v>4</v>
      </c>
    </row>
    <row r="22" spans="1:10" x14ac:dyDescent="0.35">
      <c r="A22" s="7" t="s">
        <v>23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f t="shared" si="1"/>
        <v>0</v>
      </c>
    </row>
    <row r="23" spans="1:10" x14ac:dyDescent="0.35">
      <c r="A23" s="7" t="s">
        <v>185</v>
      </c>
      <c r="B23" s="5">
        <v>5</v>
      </c>
      <c r="C23" s="5">
        <v>17</v>
      </c>
      <c r="D23" s="5">
        <v>1</v>
      </c>
      <c r="E23" s="5">
        <v>4</v>
      </c>
      <c r="F23" s="5">
        <v>0</v>
      </c>
      <c r="G23" s="5">
        <v>0</v>
      </c>
      <c r="H23" s="5">
        <v>0</v>
      </c>
      <c r="I23" s="5">
        <v>0</v>
      </c>
      <c r="J23" s="5">
        <f t="shared" si="1"/>
        <v>27</v>
      </c>
    </row>
    <row r="24" spans="1:10" x14ac:dyDescent="0.35">
      <c r="A24" s="7" t="s">
        <v>235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f t="shared" si="1"/>
        <v>0</v>
      </c>
    </row>
    <row r="25" spans="1:10" x14ac:dyDescent="0.35">
      <c r="A25" s="7" t="s">
        <v>234</v>
      </c>
      <c r="B25" s="5">
        <v>0</v>
      </c>
      <c r="C25" s="5">
        <v>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1</v>
      </c>
      <c r="J25" s="5">
        <f t="shared" si="1"/>
        <v>2</v>
      </c>
    </row>
    <row r="26" spans="1:10" ht="27" customHeight="1" x14ac:dyDescent="0.35">
      <c r="A26" s="6" t="s">
        <v>233</v>
      </c>
      <c r="B26" s="42">
        <v>1</v>
      </c>
      <c r="C26" s="42">
        <v>0</v>
      </c>
      <c r="D26" s="42">
        <v>0</v>
      </c>
      <c r="E26" s="42">
        <v>5</v>
      </c>
      <c r="F26" s="42">
        <v>0</v>
      </c>
      <c r="G26" s="42">
        <v>0</v>
      </c>
      <c r="H26" s="42">
        <v>0</v>
      </c>
      <c r="I26" s="42">
        <v>0</v>
      </c>
      <c r="J26" s="5">
        <f t="shared" si="1"/>
        <v>6</v>
      </c>
    </row>
    <row r="27" spans="1:10" ht="15" thickBot="1" x14ac:dyDescent="0.4">
      <c r="A27" s="6" t="s">
        <v>24</v>
      </c>
      <c r="B27" s="42">
        <v>0</v>
      </c>
      <c r="C27" s="42">
        <v>4</v>
      </c>
      <c r="D27" s="42">
        <v>0</v>
      </c>
      <c r="E27" s="42">
        <v>0</v>
      </c>
      <c r="F27" s="42">
        <v>2</v>
      </c>
      <c r="G27" s="42">
        <v>0</v>
      </c>
      <c r="H27" s="42">
        <v>0</v>
      </c>
      <c r="I27" s="42">
        <v>0</v>
      </c>
      <c r="J27" s="5">
        <f t="shared" si="1"/>
        <v>6</v>
      </c>
    </row>
    <row r="28" spans="1:10" ht="21" customHeight="1" thickBot="1" x14ac:dyDescent="0.4">
      <c r="A28" s="13" t="s">
        <v>160</v>
      </c>
      <c r="B28" s="45">
        <f>SUM(B4:B27)</f>
        <v>57</v>
      </c>
      <c r="C28" s="45">
        <f t="shared" ref="C28:I28" si="2">SUM(C4:C27)</f>
        <v>51</v>
      </c>
      <c r="D28" s="45">
        <f t="shared" si="2"/>
        <v>3</v>
      </c>
      <c r="E28" s="45">
        <f t="shared" si="2"/>
        <v>25</v>
      </c>
      <c r="F28" s="45">
        <f t="shared" si="2"/>
        <v>7</v>
      </c>
      <c r="G28" s="45">
        <f t="shared" si="2"/>
        <v>4</v>
      </c>
      <c r="H28" s="45">
        <f t="shared" si="2"/>
        <v>9</v>
      </c>
      <c r="I28" s="45">
        <f t="shared" si="2"/>
        <v>9</v>
      </c>
      <c r="J28" s="45">
        <f>SUM(J4:J27)</f>
        <v>165</v>
      </c>
    </row>
    <row r="29" spans="1:10" x14ac:dyDescent="0.35">
      <c r="B29" s="94"/>
      <c r="C29" s="94"/>
      <c r="D29" s="94"/>
      <c r="E29" s="94"/>
      <c r="F29" s="94"/>
      <c r="G29" s="94"/>
      <c r="H29" s="94"/>
      <c r="I29" s="94"/>
    </row>
  </sheetData>
  <mergeCells count="1">
    <mergeCell ref="A1:J1"/>
  </mergeCells>
  <pageMargins left="0.7" right="0.7" top="0.75" bottom="0.75" header="0.3" footer="0.3"/>
  <pageSetup paperSize="9" scale="95" orientation="landscape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3"/>
  <sheetViews>
    <sheetView topLeftCell="G133" zoomScale="90" zoomScaleNormal="90" workbookViewId="0">
      <selection activeCell="P145" sqref="P145:AM149"/>
    </sheetView>
  </sheetViews>
  <sheetFormatPr defaultColWidth="9.1796875" defaultRowHeight="14" x14ac:dyDescent="0.3"/>
  <cols>
    <col min="1" max="1" width="29" style="3" customWidth="1"/>
    <col min="2" max="2" width="12.1796875" style="3" customWidth="1"/>
    <col min="3" max="3" width="12" style="3" customWidth="1"/>
    <col min="4" max="4" width="10.7265625" style="3" customWidth="1"/>
    <col min="5" max="5" width="12.1796875" style="3" customWidth="1"/>
    <col min="6" max="6" width="10.1796875" style="3" customWidth="1"/>
    <col min="7" max="7" width="14.453125" style="3" customWidth="1"/>
    <col min="8" max="9" width="8.7265625" style="3" customWidth="1"/>
    <col min="10" max="15" width="9.7265625" style="3" customWidth="1"/>
    <col min="16" max="17" width="8.7265625" style="9" customWidth="1"/>
    <col min="18" max="20" width="4.54296875" style="9" customWidth="1"/>
    <col min="21" max="21" width="9.1796875" style="9"/>
    <col min="22" max="35" width="7.7265625" style="9" customWidth="1"/>
    <col min="36" max="16384" width="9.1796875" style="9"/>
  </cols>
  <sheetData>
    <row r="1" spans="1:37" ht="25.5" customHeight="1" thickBot="1" x14ac:dyDescent="0.35">
      <c r="A1" s="412" t="s">
        <v>393</v>
      </c>
      <c r="B1" s="412"/>
      <c r="C1" s="412"/>
      <c r="D1" s="412"/>
      <c r="E1" s="412"/>
      <c r="F1" s="412"/>
      <c r="G1" s="412"/>
      <c r="H1" s="389"/>
      <c r="I1" s="389"/>
      <c r="J1" s="389"/>
      <c r="K1" s="389"/>
      <c r="L1" s="389"/>
      <c r="M1" s="389"/>
      <c r="N1" s="389"/>
      <c r="O1" s="389"/>
    </row>
    <row r="2" spans="1:37" ht="144" customHeight="1" thickBot="1" x14ac:dyDescent="0.4">
      <c r="A2" s="8" t="s">
        <v>0</v>
      </c>
      <c r="B2" s="308" t="s">
        <v>257</v>
      </c>
      <c r="C2" s="308" t="s">
        <v>340</v>
      </c>
      <c r="D2" s="308" t="s">
        <v>341</v>
      </c>
      <c r="E2" s="308" t="s">
        <v>342</v>
      </c>
      <c r="F2" s="21" t="s">
        <v>324</v>
      </c>
      <c r="G2" s="86" t="s">
        <v>323</v>
      </c>
      <c r="H2" s="53"/>
      <c r="I2" s="53"/>
      <c r="J2" s="53"/>
      <c r="K2" s="53"/>
      <c r="L2" s="40"/>
      <c r="M2" s="40"/>
      <c r="N2" s="40"/>
      <c r="O2" s="11"/>
    </row>
    <row r="3" spans="1:37" ht="14.25" customHeight="1" thickTop="1" thickBot="1" x14ac:dyDescent="0.4">
      <c r="A3" s="82">
        <v>1</v>
      </c>
      <c r="B3" s="271">
        <v>2</v>
      </c>
      <c r="C3" s="271">
        <v>3</v>
      </c>
      <c r="D3" s="271">
        <v>4</v>
      </c>
      <c r="E3" s="271">
        <v>5</v>
      </c>
      <c r="F3" s="271">
        <v>6</v>
      </c>
      <c r="G3" s="271">
        <v>7</v>
      </c>
      <c r="H3" s="53"/>
      <c r="I3" s="53"/>
      <c r="J3" s="53"/>
      <c r="K3" s="53"/>
      <c r="L3" s="43"/>
      <c r="M3" s="43"/>
      <c r="O3" s="9"/>
    </row>
    <row r="4" spans="1:37" ht="17.25" customHeight="1" thickTop="1" x14ac:dyDescent="0.35">
      <c r="A4" s="50" t="s">
        <v>91</v>
      </c>
      <c r="B4" s="284">
        <v>1</v>
      </c>
      <c r="C4" s="284">
        <v>1</v>
      </c>
      <c r="D4" s="284">
        <v>1</v>
      </c>
      <c r="E4" s="284">
        <v>1</v>
      </c>
      <c r="F4" s="284">
        <v>1</v>
      </c>
      <c r="G4" s="284">
        <v>11</v>
      </c>
      <c r="H4" s="53"/>
      <c r="I4" s="53"/>
      <c r="J4" s="53"/>
      <c r="K4" s="53"/>
      <c r="L4" s="43"/>
      <c r="M4" s="42"/>
      <c r="O4" s="73"/>
      <c r="Q4" s="72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</row>
    <row r="5" spans="1:37" ht="16.5" customHeight="1" x14ac:dyDescent="0.35">
      <c r="A5" s="50" t="s">
        <v>92</v>
      </c>
      <c r="B5" s="284">
        <v>1</v>
      </c>
      <c r="C5" s="284">
        <v>1</v>
      </c>
      <c r="D5" s="284">
        <v>1</v>
      </c>
      <c r="E5" s="284">
        <v>1</v>
      </c>
      <c r="F5" s="284">
        <v>1</v>
      </c>
      <c r="G5" s="284">
        <v>3</v>
      </c>
      <c r="H5" s="53"/>
      <c r="I5" s="53"/>
      <c r="J5" s="53"/>
      <c r="K5" s="53"/>
      <c r="L5" s="43"/>
      <c r="M5" s="42"/>
      <c r="O5" s="73"/>
      <c r="Q5" s="72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</row>
    <row r="6" spans="1:37" ht="15" customHeight="1" x14ac:dyDescent="0.35">
      <c r="A6" s="50" t="s">
        <v>93</v>
      </c>
      <c r="B6" s="284">
        <v>1</v>
      </c>
      <c r="C6" s="284">
        <v>1</v>
      </c>
      <c r="D6" s="284">
        <v>1</v>
      </c>
      <c r="E6" s="284">
        <v>1</v>
      </c>
      <c r="F6" s="284">
        <v>1</v>
      </c>
      <c r="G6" s="284">
        <v>6</v>
      </c>
      <c r="H6" s="53"/>
      <c r="I6" s="53"/>
      <c r="J6" s="53"/>
      <c r="K6" s="53"/>
      <c r="L6" s="43"/>
      <c r="M6" s="42"/>
      <c r="O6" s="73"/>
      <c r="Q6" s="72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</row>
    <row r="7" spans="1:37" ht="16.5" customHeight="1" x14ac:dyDescent="0.35">
      <c r="A7" s="50" t="s">
        <v>94</v>
      </c>
      <c r="B7" s="284">
        <v>1</v>
      </c>
      <c r="C7" s="284">
        <v>1</v>
      </c>
      <c r="D7" s="284">
        <v>1</v>
      </c>
      <c r="E7" s="284">
        <v>1</v>
      </c>
      <c r="F7" s="284">
        <v>1</v>
      </c>
      <c r="G7" s="284">
        <v>7</v>
      </c>
      <c r="H7" s="53"/>
      <c r="I7" s="53"/>
      <c r="J7" s="53"/>
      <c r="K7" s="53"/>
      <c r="L7" s="43"/>
      <c r="M7" s="42"/>
      <c r="O7" s="73"/>
      <c r="Q7" s="72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</row>
    <row r="8" spans="1:37" ht="15.75" customHeight="1" x14ac:dyDescent="0.35">
      <c r="A8" s="50" t="s">
        <v>95</v>
      </c>
      <c r="B8" s="284">
        <v>1</v>
      </c>
      <c r="C8" s="284">
        <v>1</v>
      </c>
      <c r="D8" s="284">
        <v>1</v>
      </c>
      <c r="E8" s="284">
        <v>1</v>
      </c>
      <c r="F8" s="284">
        <v>1</v>
      </c>
      <c r="G8" s="284">
        <v>4</v>
      </c>
      <c r="H8" s="48"/>
      <c r="I8" s="48"/>
      <c r="J8" s="48"/>
      <c r="K8" s="48"/>
      <c r="L8" s="33"/>
      <c r="M8" s="83"/>
      <c r="O8" s="73"/>
      <c r="Q8" s="72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</row>
    <row r="9" spans="1:37" ht="15.75" customHeight="1" x14ac:dyDescent="0.35">
      <c r="A9" s="50" t="s">
        <v>96</v>
      </c>
      <c r="B9" s="284">
        <v>1</v>
      </c>
      <c r="C9" s="284">
        <v>1</v>
      </c>
      <c r="D9" s="284">
        <v>1</v>
      </c>
      <c r="E9" s="284">
        <v>1</v>
      </c>
      <c r="F9" s="284">
        <v>1</v>
      </c>
      <c r="G9" s="284">
        <v>6</v>
      </c>
      <c r="H9" s="48"/>
      <c r="I9" s="48"/>
      <c r="J9" s="48"/>
      <c r="K9" s="48"/>
      <c r="L9" s="33"/>
      <c r="M9" s="51"/>
      <c r="O9" s="73"/>
      <c r="Q9" s="72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</row>
    <row r="10" spans="1:37" ht="15" customHeight="1" x14ac:dyDescent="0.35">
      <c r="A10" s="50" t="s">
        <v>97</v>
      </c>
      <c r="B10" s="284">
        <v>1</v>
      </c>
      <c r="C10" s="284">
        <v>1</v>
      </c>
      <c r="D10" s="284">
        <v>1</v>
      </c>
      <c r="E10" s="284">
        <v>1</v>
      </c>
      <c r="F10" s="284">
        <v>1</v>
      </c>
      <c r="G10" s="284">
        <v>5</v>
      </c>
      <c r="H10" s="48"/>
      <c r="I10" s="48"/>
      <c r="J10" s="48"/>
      <c r="K10" s="48"/>
      <c r="L10" s="33"/>
      <c r="M10" s="51"/>
      <c r="O10" s="73"/>
      <c r="Q10" s="72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</row>
    <row r="11" spans="1:37" ht="16.5" customHeight="1" x14ac:dyDescent="0.35">
      <c r="A11" s="50" t="s">
        <v>98</v>
      </c>
      <c r="B11" s="284">
        <v>1</v>
      </c>
      <c r="C11" s="284">
        <v>1</v>
      </c>
      <c r="D11" s="284">
        <v>1</v>
      </c>
      <c r="E11" s="284">
        <v>1</v>
      </c>
      <c r="F11" s="284">
        <v>1</v>
      </c>
      <c r="G11" s="284">
        <v>3</v>
      </c>
      <c r="H11" s="48"/>
      <c r="I11" s="48"/>
      <c r="J11" s="48"/>
      <c r="K11" s="48"/>
      <c r="L11" s="33"/>
      <c r="M11" s="51"/>
      <c r="O11" s="73"/>
      <c r="Q11" s="72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</row>
    <row r="12" spans="1:37" ht="17.25" customHeight="1" x14ac:dyDescent="0.35">
      <c r="A12" s="50" t="s">
        <v>99</v>
      </c>
      <c r="B12" s="284">
        <v>1</v>
      </c>
      <c r="C12" s="284">
        <v>1</v>
      </c>
      <c r="D12" s="284">
        <v>1</v>
      </c>
      <c r="E12" s="284">
        <v>1</v>
      </c>
      <c r="F12" s="284">
        <v>1</v>
      </c>
      <c r="G12" s="284">
        <v>12</v>
      </c>
      <c r="H12" s="48"/>
      <c r="I12" s="48"/>
      <c r="J12" s="48"/>
      <c r="K12" s="48"/>
      <c r="L12" s="33"/>
      <c r="M12" s="51"/>
      <c r="O12" s="73"/>
      <c r="Q12" s="72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</row>
    <row r="13" spans="1:37" ht="13.5" customHeight="1" x14ac:dyDescent="0.35">
      <c r="A13" s="50" t="s">
        <v>100</v>
      </c>
      <c r="B13" s="284">
        <v>1</v>
      </c>
      <c r="C13" s="284">
        <v>1</v>
      </c>
      <c r="D13" s="284">
        <v>1</v>
      </c>
      <c r="E13" s="284">
        <v>1</v>
      </c>
      <c r="F13" s="284">
        <v>1</v>
      </c>
      <c r="G13" s="284">
        <v>4</v>
      </c>
      <c r="H13" s="48"/>
      <c r="I13" s="48"/>
      <c r="J13" s="48"/>
      <c r="K13" s="48"/>
      <c r="L13" s="33"/>
      <c r="M13" s="51"/>
      <c r="O13" s="73"/>
      <c r="Q13" s="72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</row>
    <row r="14" spans="1:37" ht="13.5" customHeight="1" x14ac:dyDescent="0.35">
      <c r="A14" s="50" t="s">
        <v>101</v>
      </c>
      <c r="B14" s="284">
        <v>1</v>
      </c>
      <c r="C14" s="284">
        <v>1</v>
      </c>
      <c r="D14" s="284">
        <v>1</v>
      </c>
      <c r="E14" s="284">
        <v>1</v>
      </c>
      <c r="F14" s="284">
        <v>1</v>
      </c>
      <c r="G14" s="284">
        <v>5</v>
      </c>
      <c r="H14" s="48"/>
      <c r="I14" s="48"/>
      <c r="J14" s="48"/>
      <c r="K14" s="48"/>
      <c r="L14" s="33"/>
      <c r="M14" s="41"/>
      <c r="O14" s="73"/>
      <c r="Q14" s="72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</row>
    <row r="15" spans="1:37" ht="16.5" customHeight="1" x14ac:dyDescent="0.35">
      <c r="A15" s="50" t="s">
        <v>102</v>
      </c>
      <c r="B15" s="284">
        <v>1</v>
      </c>
      <c r="C15" s="284">
        <v>1</v>
      </c>
      <c r="D15" s="284">
        <v>1</v>
      </c>
      <c r="E15" s="284">
        <v>1</v>
      </c>
      <c r="F15" s="284">
        <v>1</v>
      </c>
      <c r="G15" s="284">
        <v>6</v>
      </c>
      <c r="H15" s="48"/>
      <c r="I15" s="48"/>
      <c r="J15" s="48"/>
      <c r="K15" s="48"/>
      <c r="L15" s="33"/>
      <c r="M15" s="51"/>
      <c r="O15" s="73"/>
      <c r="Q15" s="72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</row>
    <row r="16" spans="1:37" ht="17.25" customHeight="1" x14ac:dyDescent="0.35">
      <c r="A16" s="50" t="s">
        <v>103</v>
      </c>
      <c r="B16" s="284">
        <v>1</v>
      </c>
      <c r="C16" s="284">
        <v>1</v>
      </c>
      <c r="D16" s="284">
        <v>1</v>
      </c>
      <c r="E16" s="284">
        <v>1</v>
      </c>
      <c r="F16" s="284">
        <v>1</v>
      </c>
      <c r="G16" s="284">
        <v>8</v>
      </c>
      <c r="H16" s="48"/>
      <c r="I16" s="48"/>
      <c r="J16" s="48"/>
      <c r="K16" s="48"/>
      <c r="L16" s="33"/>
      <c r="M16" s="51"/>
      <c r="N16" s="48"/>
      <c r="O16" s="48"/>
      <c r="P16" s="48"/>
      <c r="Q16" s="48"/>
      <c r="R16" s="48"/>
      <c r="S16" s="48"/>
      <c r="T16" s="48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</row>
    <row r="17" spans="1:56" ht="14.25" customHeight="1" x14ac:dyDescent="0.35">
      <c r="A17" s="50" t="s">
        <v>104</v>
      </c>
      <c r="B17" s="284">
        <v>1</v>
      </c>
      <c r="C17" s="284">
        <v>1</v>
      </c>
      <c r="D17" s="284">
        <v>1</v>
      </c>
      <c r="E17" s="284">
        <v>1</v>
      </c>
      <c r="F17" s="284">
        <v>1</v>
      </c>
      <c r="G17" s="284">
        <v>4</v>
      </c>
      <c r="H17" s="48"/>
      <c r="I17" s="48"/>
      <c r="J17" s="48"/>
      <c r="K17" s="48"/>
      <c r="L17" s="33"/>
      <c r="M17" s="51"/>
      <c r="N17" s="48"/>
      <c r="O17" s="48"/>
      <c r="P17" s="48"/>
      <c r="Q17" s="48"/>
      <c r="R17" s="48"/>
      <c r="S17" s="48"/>
      <c r="T17" s="48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</row>
    <row r="18" spans="1:56" ht="15.75" customHeight="1" x14ac:dyDescent="0.35">
      <c r="A18" s="50" t="s">
        <v>158</v>
      </c>
      <c r="B18" s="284">
        <v>1</v>
      </c>
      <c r="C18" s="284">
        <v>1</v>
      </c>
      <c r="D18" s="284">
        <v>1</v>
      </c>
      <c r="E18" s="284">
        <v>1</v>
      </c>
      <c r="F18" s="284">
        <v>1</v>
      </c>
      <c r="G18" s="284">
        <v>2</v>
      </c>
      <c r="H18" s="48"/>
      <c r="I18" s="48"/>
      <c r="J18" s="48"/>
      <c r="K18" s="48"/>
      <c r="L18" s="33"/>
      <c r="M18" s="51"/>
      <c r="N18" s="48"/>
      <c r="O18" s="48"/>
      <c r="P18" s="48"/>
      <c r="Q18" s="48"/>
      <c r="R18" s="48"/>
      <c r="S18" s="48"/>
      <c r="T18" s="48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</row>
    <row r="19" spans="1:56" ht="18.75" customHeight="1" x14ac:dyDescent="0.35">
      <c r="A19" s="50" t="s">
        <v>106</v>
      </c>
      <c r="B19" s="284">
        <v>1</v>
      </c>
      <c r="C19" s="284">
        <v>1</v>
      </c>
      <c r="D19" s="284">
        <v>1</v>
      </c>
      <c r="E19" s="284">
        <v>1</v>
      </c>
      <c r="F19" s="284">
        <v>1</v>
      </c>
      <c r="G19" s="284">
        <v>5</v>
      </c>
      <c r="H19" s="48"/>
      <c r="I19" s="48"/>
      <c r="J19" s="48"/>
      <c r="K19" s="48"/>
      <c r="L19" s="33"/>
      <c r="M19" s="51"/>
      <c r="N19" s="48"/>
      <c r="O19" s="48"/>
      <c r="P19" s="48"/>
      <c r="Q19" s="48"/>
      <c r="R19" s="48"/>
      <c r="S19" s="48"/>
      <c r="T19" s="48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</row>
    <row r="20" spans="1:56" ht="14.5" x14ac:dyDescent="0.35">
      <c r="A20" s="50" t="s">
        <v>236</v>
      </c>
      <c r="B20" s="284">
        <v>1</v>
      </c>
      <c r="C20" s="284">
        <v>1</v>
      </c>
      <c r="D20" s="284">
        <v>1</v>
      </c>
      <c r="E20" s="284">
        <v>1</v>
      </c>
      <c r="F20" s="284">
        <v>1</v>
      </c>
      <c r="G20" s="284">
        <v>2</v>
      </c>
      <c r="H20" s="48"/>
      <c r="I20" s="48"/>
      <c r="J20" s="48"/>
      <c r="K20" s="48"/>
      <c r="L20" s="33"/>
      <c r="M20" s="33"/>
      <c r="N20" s="48"/>
      <c r="O20" s="48"/>
      <c r="P20" s="48"/>
      <c r="Q20" s="48"/>
      <c r="R20" s="48"/>
      <c r="S20" s="48"/>
      <c r="T20" s="48"/>
    </row>
    <row r="21" spans="1:56" ht="13.5" customHeight="1" x14ac:dyDescent="0.35">
      <c r="A21" s="50" t="s">
        <v>185</v>
      </c>
      <c r="B21" s="284">
        <v>1</v>
      </c>
      <c r="C21" s="284">
        <v>1</v>
      </c>
      <c r="D21" s="284">
        <v>1</v>
      </c>
      <c r="E21" s="284">
        <v>1</v>
      </c>
      <c r="F21" s="284">
        <v>1</v>
      </c>
      <c r="G21" s="284">
        <v>4</v>
      </c>
      <c r="H21" s="48"/>
      <c r="I21" s="48"/>
      <c r="J21" s="48"/>
      <c r="K21" s="48"/>
      <c r="L21" s="33"/>
      <c r="M21" s="33"/>
      <c r="N21" s="48"/>
      <c r="O21" s="48"/>
      <c r="P21" s="48"/>
      <c r="Q21" s="48"/>
      <c r="R21" s="48"/>
      <c r="S21" s="48"/>
      <c r="T21" s="48"/>
    </row>
    <row r="22" spans="1:56" ht="14.5" x14ac:dyDescent="0.35">
      <c r="A22" s="50" t="s">
        <v>23</v>
      </c>
      <c r="B22" s="284">
        <v>1</v>
      </c>
      <c r="C22" s="284">
        <v>1</v>
      </c>
      <c r="D22" s="284">
        <v>1</v>
      </c>
      <c r="E22" s="284">
        <v>1</v>
      </c>
      <c r="F22" s="284">
        <v>1</v>
      </c>
      <c r="G22" s="284">
        <v>3</v>
      </c>
      <c r="H22"/>
      <c r="I22" s="48"/>
      <c r="J22" s="48"/>
      <c r="K22" s="48"/>
      <c r="L22" s="33"/>
      <c r="M22" s="33"/>
      <c r="N22" s="48"/>
      <c r="O22" s="48"/>
      <c r="P22" s="48"/>
      <c r="Q22" s="48"/>
      <c r="R22" s="48"/>
      <c r="S22" s="48"/>
      <c r="T22" s="48"/>
    </row>
    <row r="23" spans="1:56" ht="14.5" x14ac:dyDescent="0.35">
      <c r="A23" s="50" t="s">
        <v>24</v>
      </c>
      <c r="B23" s="284">
        <v>1</v>
      </c>
      <c r="C23" s="284">
        <v>1</v>
      </c>
      <c r="D23" s="284">
        <v>1</v>
      </c>
      <c r="E23" s="284">
        <v>1</v>
      </c>
      <c r="F23" s="284">
        <v>1</v>
      </c>
      <c r="G23" s="284">
        <v>8</v>
      </c>
      <c r="H23"/>
      <c r="K23" s="48"/>
      <c r="L23" s="48"/>
      <c r="M23" s="284"/>
      <c r="N23" s="284"/>
      <c r="O23" s="284"/>
      <c r="P23" s="284"/>
      <c r="Q23" s="284"/>
      <c r="R23" s="284"/>
    </row>
    <row r="24" spans="1:56" ht="14.5" x14ac:dyDescent="0.35">
      <c r="A24" s="50" t="s">
        <v>25</v>
      </c>
      <c r="B24" s="284">
        <v>1</v>
      </c>
      <c r="C24" s="284">
        <v>1</v>
      </c>
      <c r="D24" s="284">
        <v>1</v>
      </c>
      <c r="E24" s="284">
        <v>1</v>
      </c>
      <c r="F24" s="284">
        <v>1</v>
      </c>
      <c r="G24" s="284">
        <v>4</v>
      </c>
      <c r="H24"/>
      <c r="K24" s="48"/>
      <c r="L24" s="48"/>
      <c r="M24" s="284"/>
      <c r="N24" s="284"/>
      <c r="O24" s="284"/>
      <c r="P24" s="284"/>
      <c r="Q24" s="284"/>
      <c r="R24" s="284"/>
    </row>
    <row r="25" spans="1:56" ht="24" customHeight="1" x14ac:dyDescent="0.35">
      <c r="A25" s="50" t="s">
        <v>246</v>
      </c>
      <c r="B25" s="284">
        <v>1</v>
      </c>
      <c r="C25" s="284">
        <v>1</v>
      </c>
      <c r="D25" s="284">
        <v>1</v>
      </c>
      <c r="E25" s="284">
        <v>1</v>
      </c>
      <c r="F25" s="284">
        <v>1</v>
      </c>
      <c r="G25" s="284">
        <v>4</v>
      </c>
      <c r="H25"/>
      <c r="K25" s="48"/>
      <c r="L25" s="48"/>
      <c r="M25" s="284"/>
      <c r="N25" s="284"/>
      <c r="O25" s="284"/>
      <c r="P25" s="284"/>
      <c r="Q25" s="284"/>
      <c r="R25" s="284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"/>
      <c r="AP25" s="6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</row>
    <row r="26" spans="1:56" ht="26.25" customHeight="1" x14ac:dyDescent="0.35">
      <c r="A26" s="50" t="s">
        <v>247</v>
      </c>
      <c r="B26" s="284">
        <v>1</v>
      </c>
      <c r="C26" s="284">
        <v>1</v>
      </c>
      <c r="D26" s="284">
        <v>1</v>
      </c>
      <c r="E26" s="284">
        <v>1</v>
      </c>
      <c r="F26" s="284">
        <v>1</v>
      </c>
      <c r="G26" s="284">
        <v>5</v>
      </c>
      <c r="H26"/>
      <c r="K26" s="48"/>
      <c r="L26" s="48"/>
      <c r="M26" s="284"/>
      <c r="N26" s="284"/>
      <c r="O26" s="284"/>
      <c r="P26" s="284"/>
      <c r="Q26" s="284"/>
      <c r="R26" s="284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2"/>
      <c r="AP26" s="72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</row>
    <row r="27" spans="1:56" ht="16.5" customHeight="1" thickBot="1" x14ac:dyDescent="0.4">
      <c r="A27" s="76" t="s">
        <v>235</v>
      </c>
      <c r="B27" s="310">
        <v>1</v>
      </c>
      <c r="C27" s="310">
        <v>1</v>
      </c>
      <c r="D27" s="310">
        <v>1</v>
      </c>
      <c r="E27" s="310">
        <v>1</v>
      </c>
      <c r="F27" s="310">
        <v>1</v>
      </c>
      <c r="G27" s="310">
        <v>13</v>
      </c>
      <c r="H27" s="48"/>
      <c r="I27" s="48"/>
      <c r="J27" s="48"/>
      <c r="K27" s="48"/>
      <c r="L27" s="43"/>
      <c r="M27" s="43"/>
      <c r="N27" s="427"/>
      <c r="O27" s="427"/>
      <c r="Q27" s="72"/>
      <c r="R27" s="73"/>
      <c r="S27" s="72"/>
      <c r="T27" s="72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2"/>
      <c r="AP27" s="72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</row>
    <row r="28" spans="1:56" ht="25.5" customHeight="1" x14ac:dyDescent="0.3">
      <c r="A28" s="50"/>
      <c r="B28" s="50"/>
      <c r="C28" s="50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Q28" s="72"/>
      <c r="R28" s="73"/>
      <c r="S28" s="72"/>
      <c r="T28" s="72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2"/>
      <c r="AP28" s="72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</row>
    <row r="29" spans="1:56" ht="27" customHeight="1" thickBot="1" x14ac:dyDescent="0.4">
      <c r="A29" s="411" t="s">
        <v>392</v>
      </c>
      <c r="B29" s="412"/>
      <c r="C29" s="412"/>
      <c r="D29" s="412"/>
      <c r="E29" s="412"/>
      <c r="F29" s="48"/>
      <c r="G29" s="48"/>
      <c r="H29" s="48"/>
      <c r="I29" s="48"/>
      <c r="J29" s="48"/>
      <c r="K29" s="48"/>
      <c r="L29" s="48"/>
      <c r="M29" s="53"/>
      <c r="N29" s="48"/>
      <c r="O29" s="48"/>
      <c r="Q29" s="72"/>
      <c r="R29" s="73"/>
      <c r="S29" s="72"/>
      <c r="T29" s="72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2"/>
      <c r="AP29" s="72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</row>
    <row r="30" spans="1:56" ht="116.25" customHeight="1" thickBot="1" x14ac:dyDescent="0.4">
      <c r="A30" s="8" t="s">
        <v>0</v>
      </c>
      <c r="B30" s="144" t="s">
        <v>337</v>
      </c>
      <c r="C30" s="144" t="s">
        <v>338</v>
      </c>
      <c r="D30" s="144" t="s">
        <v>339</v>
      </c>
      <c r="E30" s="144" t="s">
        <v>325</v>
      </c>
      <c r="F30" s="48"/>
      <c r="G30" s="48"/>
      <c r="H30" s="48"/>
      <c r="I30" s="48"/>
      <c r="J30" s="48"/>
      <c r="K30" s="48"/>
      <c r="L30" s="48"/>
      <c r="M30" s="290"/>
      <c r="N30" s="48"/>
      <c r="O30" s="48"/>
      <c r="Q30" s="85"/>
      <c r="R30" s="73"/>
      <c r="S30" s="72"/>
      <c r="T30" s="72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2"/>
      <c r="AP30" s="72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</row>
    <row r="31" spans="1:56" ht="12" customHeight="1" thickTop="1" thickBot="1" x14ac:dyDescent="0.4">
      <c r="A31" s="86">
        <v>1</v>
      </c>
      <c r="B31" s="87">
        <v>2</v>
      </c>
      <c r="C31" s="87">
        <v>3</v>
      </c>
      <c r="D31" s="87">
        <v>4</v>
      </c>
      <c r="E31" s="87">
        <v>5</v>
      </c>
      <c r="F31" s="48"/>
      <c r="G31" s="48"/>
      <c r="H31" s="48"/>
      <c r="I31" s="48"/>
      <c r="J31" s="48"/>
      <c r="K31" s="48"/>
      <c r="L31" s="48"/>
      <c r="M31" s="43"/>
      <c r="N31" s="48"/>
      <c r="O31" s="48"/>
      <c r="Q31" s="72"/>
      <c r="R31" s="73"/>
      <c r="S31" s="72"/>
      <c r="T31" s="72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2"/>
      <c r="AP31" s="72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</row>
    <row r="32" spans="1:56" ht="15" thickTop="1" x14ac:dyDescent="0.35">
      <c r="A32" s="50" t="s">
        <v>91</v>
      </c>
      <c r="B32" s="284">
        <v>2</v>
      </c>
      <c r="C32" s="284">
        <v>55</v>
      </c>
      <c r="D32" s="284">
        <v>0</v>
      </c>
      <c r="E32" s="284">
        <v>1</v>
      </c>
      <c r="F32" s="48"/>
      <c r="G32" s="48"/>
      <c r="H32" s="48"/>
      <c r="I32" s="48"/>
      <c r="J32" s="48"/>
      <c r="K32" s="48"/>
      <c r="L32" s="48"/>
      <c r="M32" s="33"/>
      <c r="N32" s="73"/>
      <c r="O32" s="73"/>
      <c r="P32" s="73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</row>
    <row r="33" spans="1:59" ht="14.5" x14ac:dyDescent="0.35">
      <c r="A33" s="50" t="s">
        <v>92</v>
      </c>
      <c r="B33" s="284">
        <v>0</v>
      </c>
      <c r="C33" s="284">
        <v>26</v>
      </c>
      <c r="D33" s="284">
        <v>0</v>
      </c>
      <c r="E33" s="284">
        <v>1</v>
      </c>
      <c r="F33" s="48"/>
      <c r="G33" s="48"/>
      <c r="H33" s="48"/>
      <c r="I33" s="48"/>
      <c r="J33" s="48"/>
      <c r="K33" s="48"/>
      <c r="L33" s="48"/>
      <c r="M33" s="33"/>
      <c r="N33" s="73"/>
      <c r="O33" s="73"/>
      <c r="P33" s="73"/>
      <c r="R33" s="7"/>
      <c r="S33" s="5"/>
    </row>
    <row r="34" spans="1:59" ht="14.5" x14ac:dyDescent="0.35">
      <c r="A34" s="50" t="s">
        <v>93</v>
      </c>
      <c r="B34" s="284">
        <v>12</v>
      </c>
      <c r="C34" s="284">
        <v>17</v>
      </c>
      <c r="D34" s="284">
        <v>0</v>
      </c>
      <c r="E34" s="284">
        <v>1</v>
      </c>
      <c r="F34" s="48"/>
      <c r="G34" s="48"/>
      <c r="H34" s="48"/>
      <c r="I34" s="48"/>
      <c r="J34" s="48"/>
      <c r="K34" s="48"/>
      <c r="L34" s="48"/>
      <c r="M34" s="33"/>
      <c r="N34" s="73"/>
      <c r="O34" s="73"/>
      <c r="P34" s="73"/>
      <c r="R34" s="7"/>
      <c r="S34" s="5"/>
    </row>
    <row r="35" spans="1:59" ht="20.25" customHeight="1" x14ac:dyDescent="0.35">
      <c r="A35" s="50" t="s">
        <v>94</v>
      </c>
      <c r="B35" s="284">
        <v>1</v>
      </c>
      <c r="C35" s="284">
        <v>4</v>
      </c>
      <c r="D35" s="284">
        <v>0</v>
      </c>
      <c r="E35" s="284">
        <v>1</v>
      </c>
      <c r="F35" s="48"/>
      <c r="G35" s="48"/>
      <c r="H35" s="48"/>
      <c r="I35" s="48"/>
      <c r="J35" s="48"/>
      <c r="K35" s="48"/>
      <c r="L35" s="48"/>
      <c r="M35" s="33"/>
      <c r="N35" s="73"/>
      <c r="O35" s="73"/>
      <c r="P35" s="73"/>
      <c r="R35" s="7"/>
      <c r="S35" s="5"/>
      <c r="U35" s="69"/>
      <c r="V35" s="6"/>
      <c r="W35" s="6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"/>
      <c r="AS35" s="6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</row>
    <row r="36" spans="1:59" ht="16.5" customHeight="1" x14ac:dyDescent="0.35">
      <c r="A36" s="50" t="s">
        <v>95</v>
      </c>
      <c r="B36" s="284">
        <v>9</v>
      </c>
      <c r="C36" s="284">
        <v>7</v>
      </c>
      <c r="D36" s="284">
        <v>0</v>
      </c>
      <c r="E36" s="284">
        <v>1</v>
      </c>
      <c r="F36" s="48"/>
      <c r="G36" s="48"/>
      <c r="H36" s="48"/>
      <c r="I36" s="48"/>
      <c r="J36" s="48"/>
      <c r="K36" s="48"/>
      <c r="L36" s="48"/>
      <c r="M36" s="33"/>
      <c r="N36" s="73"/>
      <c r="O36" s="73"/>
      <c r="P36" s="73"/>
      <c r="R36" s="7"/>
      <c r="S36" s="5"/>
      <c r="U36" s="73"/>
      <c r="V36" s="72"/>
      <c r="W36" s="72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2"/>
      <c r="AS36" s="72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</row>
    <row r="37" spans="1:59" ht="21" customHeight="1" x14ac:dyDescent="0.35">
      <c r="A37" s="50" t="s">
        <v>96</v>
      </c>
      <c r="B37" s="284">
        <v>0</v>
      </c>
      <c r="C37" s="284">
        <v>2</v>
      </c>
      <c r="D37" s="284">
        <v>0</v>
      </c>
      <c r="E37" s="284">
        <v>1</v>
      </c>
      <c r="F37" s="48"/>
      <c r="G37" s="48"/>
      <c r="H37" s="48"/>
      <c r="I37" s="48"/>
      <c r="J37" s="48"/>
      <c r="K37" s="48"/>
      <c r="L37" s="48"/>
      <c r="M37" s="33"/>
      <c r="N37" s="73"/>
      <c r="O37" s="73"/>
      <c r="P37" s="73"/>
      <c r="R37" s="7"/>
      <c r="S37" s="5"/>
      <c r="U37" s="73"/>
      <c r="V37" s="72"/>
      <c r="W37" s="72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2"/>
      <c r="AS37" s="72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</row>
    <row r="38" spans="1:59" ht="24" customHeight="1" x14ac:dyDescent="0.35">
      <c r="A38" s="50" t="s">
        <v>97</v>
      </c>
      <c r="B38" s="284">
        <v>34</v>
      </c>
      <c r="C38" s="284">
        <v>0</v>
      </c>
      <c r="D38" s="284">
        <v>0</v>
      </c>
      <c r="E38" s="284">
        <v>1</v>
      </c>
      <c r="F38" s="48"/>
      <c r="G38" s="48"/>
      <c r="H38" s="48"/>
      <c r="I38" s="48"/>
      <c r="J38" s="48"/>
      <c r="K38" s="48"/>
      <c r="L38" s="48"/>
      <c r="M38" s="33"/>
      <c r="N38" s="73"/>
      <c r="O38" s="73"/>
      <c r="P38" s="73"/>
      <c r="R38" s="7"/>
      <c r="S38" s="5"/>
      <c r="U38" s="73"/>
      <c r="V38" s="72"/>
      <c r="W38" s="72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2"/>
      <c r="AS38" s="72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</row>
    <row r="39" spans="1:59" ht="14.25" customHeight="1" x14ac:dyDescent="0.35">
      <c r="A39" s="50" t="s">
        <v>98</v>
      </c>
      <c r="B39" s="284">
        <v>0</v>
      </c>
      <c r="C39" s="284">
        <v>3</v>
      </c>
      <c r="D39" s="284">
        <v>0</v>
      </c>
      <c r="E39" s="284">
        <v>1</v>
      </c>
      <c r="F39" s="48"/>
      <c r="G39" s="48"/>
      <c r="H39" s="48"/>
      <c r="I39" s="48"/>
      <c r="J39" s="48"/>
      <c r="K39" s="48"/>
      <c r="L39" s="48"/>
      <c r="M39" s="33"/>
      <c r="N39" s="73"/>
      <c r="O39" s="73"/>
      <c r="P39" s="73"/>
      <c r="R39" s="7"/>
      <c r="S39" s="5"/>
      <c r="U39" s="73"/>
      <c r="V39" s="72"/>
      <c r="W39" s="72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2"/>
      <c r="AS39" s="72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</row>
    <row r="40" spans="1:59" ht="19.5" customHeight="1" x14ac:dyDescent="0.35">
      <c r="A40" s="50" t="s">
        <v>99</v>
      </c>
      <c r="B40" s="284">
        <v>3</v>
      </c>
      <c r="C40" s="284">
        <v>2</v>
      </c>
      <c r="D40" s="284">
        <v>0</v>
      </c>
      <c r="E40" s="284">
        <v>1</v>
      </c>
      <c r="F40" s="48"/>
      <c r="G40" s="48"/>
      <c r="H40" s="48"/>
      <c r="I40" s="48"/>
      <c r="J40" s="48"/>
      <c r="K40" s="48"/>
      <c r="L40" s="48"/>
      <c r="M40" s="33"/>
      <c r="N40" s="73"/>
      <c r="O40" s="73"/>
      <c r="P40" s="73"/>
      <c r="R40" s="7"/>
      <c r="S40" s="5"/>
      <c r="U40" s="73"/>
      <c r="V40" s="72"/>
      <c r="W40" s="72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2"/>
      <c r="AS40" s="72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</row>
    <row r="41" spans="1:59" ht="14.25" customHeight="1" x14ac:dyDescent="0.35">
      <c r="A41" s="50" t="s">
        <v>100</v>
      </c>
      <c r="B41" s="284">
        <v>3</v>
      </c>
      <c r="C41" s="284">
        <v>3</v>
      </c>
      <c r="D41" s="284">
        <v>0</v>
      </c>
      <c r="E41" s="284">
        <v>1</v>
      </c>
      <c r="F41" s="48"/>
      <c r="G41" s="48"/>
      <c r="H41" s="48"/>
      <c r="I41" s="48"/>
      <c r="J41" s="48"/>
      <c r="K41" s="48"/>
      <c r="L41" s="48"/>
      <c r="M41" s="33"/>
      <c r="N41" s="73"/>
      <c r="O41" s="73"/>
      <c r="P41" s="73"/>
      <c r="R41" s="7"/>
      <c r="S41" s="5"/>
      <c r="U41" s="73"/>
      <c r="V41" s="72"/>
      <c r="W41" s="72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2"/>
      <c r="AS41" s="72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</row>
    <row r="42" spans="1:59" ht="17.25" customHeight="1" x14ac:dyDescent="0.35">
      <c r="A42" s="50" t="s">
        <v>101</v>
      </c>
      <c r="B42" s="284">
        <v>0</v>
      </c>
      <c r="C42" s="284">
        <v>0</v>
      </c>
      <c r="D42" s="284">
        <v>0</v>
      </c>
      <c r="E42" s="284">
        <v>1</v>
      </c>
      <c r="F42" s="48"/>
      <c r="G42" s="48"/>
      <c r="H42" s="48"/>
      <c r="I42" s="48"/>
      <c r="J42" s="48"/>
      <c r="K42" s="48"/>
      <c r="L42" s="48"/>
      <c r="M42" s="33"/>
      <c r="U42" s="73"/>
      <c r="V42" s="72"/>
      <c r="W42" s="72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2"/>
      <c r="AS42" s="72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</row>
    <row r="43" spans="1:59" ht="18.75" customHeight="1" x14ac:dyDescent="0.35">
      <c r="A43" s="50" t="s">
        <v>102</v>
      </c>
      <c r="B43" s="284">
        <v>3</v>
      </c>
      <c r="C43" s="284">
        <v>2</v>
      </c>
      <c r="D43" s="284">
        <v>0</v>
      </c>
      <c r="E43" s="284">
        <v>1</v>
      </c>
      <c r="F43" s="48"/>
      <c r="G43" s="48"/>
      <c r="H43" s="48"/>
      <c r="I43" s="48"/>
      <c r="J43" s="48"/>
      <c r="K43" s="48"/>
      <c r="L43" s="48"/>
      <c r="M43" s="33"/>
      <c r="U43" s="73"/>
      <c r="V43" s="72"/>
      <c r="W43" s="72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2"/>
      <c r="AS43" s="72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</row>
    <row r="44" spans="1:59" ht="15" customHeight="1" x14ac:dyDescent="0.35">
      <c r="A44" s="50" t="s">
        <v>103</v>
      </c>
      <c r="B44" s="284">
        <v>3</v>
      </c>
      <c r="C44" s="284">
        <v>1</v>
      </c>
      <c r="D44" s="284">
        <v>0</v>
      </c>
      <c r="E44" s="284">
        <v>1</v>
      </c>
      <c r="F44" s="48"/>
      <c r="G44" s="48"/>
      <c r="H44" s="48"/>
      <c r="I44" s="48"/>
      <c r="J44" s="48"/>
      <c r="K44" s="48"/>
      <c r="L44" s="48"/>
      <c r="M44" s="33"/>
      <c r="U44" s="73"/>
      <c r="V44" s="72"/>
      <c r="W44" s="72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2"/>
      <c r="AS44" s="72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</row>
    <row r="45" spans="1:59" ht="14.25" customHeight="1" x14ac:dyDescent="0.35">
      <c r="A45" s="50" t="s">
        <v>104</v>
      </c>
      <c r="B45" s="284">
        <v>3</v>
      </c>
      <c r="C45" s="284">
        <v>4</v>
      </c>
      <c r="D45" s="284">
        <v>0</v>
      </c>
      <c r="E45" s="284">
        <v>1</v>
      </c>
      <c r="F45" s="48"/>
      <c r="G45" s="48"/>
      <c r="H45" s="48"/>
      <c r="I45" s="48"/>
      <c r="J45" s="48"/>
      <c r="K45" s="48"/>
      <c r="L45" s="48"/>
      <c r="M45" s="33"/>
      <c r="U45" s="73"/>
      <c r="V45" s="72"/>
      <c r="W45" s="72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2"/>
      <c r="AS45" s="72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</row>
    <row r="46" spans="1:59" ht="16.5" customHeight="1" x14ac:dyDescent="0.35">
      <c r="A46" s="50" t="s">
        <v>158</v>
      </c>
      <c r="B46" s="284">
        <v>0</v>
      </c>
      <c r="C46" s="284">
        <v>0</v>
      </c>
      <c r="D46" s="284">
        <v>0</v>
      </c>
      <c r="E46" s="284">
        <v>1</v>
      </c>
      <c r="F46" s="48"/>
      <c r="G46" s="48"/>
      <c r="H46" s="48"/>
      <c r="I46" s="48"/>
      <c r="J46" s="48"/>
      <c r="K46" s="48"/>
      <c r="L46" s="48"/>
      <c r="M46" s="33"/>
      <c r="U46" s="73"/>
      <c r="V46" s="72"/>
      <c r="W46" s="72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2"/>
      <c r="AS46" s="72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</row>
    <row r="47" spans="1:59" ht="15" customHeight="1" x14ac:dyDescent="0.35">
      <c r="A47" s="50" t="s">
        <v>106</v>
      </c>
      <c r="B47" s="284">
        <v>3</v>
      </c>
      <c r="C47" s="284">
        <v>1</v>
      </c>
      <c r="D47" s="284">
        <v>0</v>
      </c>
      <c r="E47" s="284">
        <v>1</v>
      </c>
      <c r="F47" s="48"/>
      <c r="G47" s="48"/>
      <c r="H47" s="48"/>
      <c r="I47" s="48"/>
      <c r="J47" s="48"/>
      <c r="K47" s="48"/>
      <c r="L47" s="48"/>
      <c r="M47" s="33"/>
      <c r="U47" s="73"/>
      <c r="V47" s="72"/>
      <c r="W47" s="72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2"/>
      <c r="AS47" s="72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</row>
    <row r="48" spans="1:59" ht="18.75" customHeight="1" x14ac:dyDescent="0.35">
      <c r="A48" s="50" t="s">
        <v>236</v>
      </c>
      <c r="B48" s="284">
        <v>0</v>
      </c>
      <c r="C48" s="284">
        <v>0</v>
      </c>
      <c r="D48" s="284">
        <v>0</v>
      </c>
      <c r="E48" s="284">
        <v>1</v>
      </c>
      <c r="F48" s="48"/>
      <c r="G48" s="48"/>
      <c r="H48" s="48"/>
      <c r="I48" s="48"/>
      <c r="J48" s="48"/>
      <c r="K48" s="48"/>
      <c r="L48" s="48"/>
      <c r="M48" s="33"/>
      <c r="U48" s="73"/>
      <c r="V48" s="72"/>
      <c r="W48" s="72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2"/>
      <c r="AS48" s="72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</row>
    <row r="49" spans="1:59" ht="17.25" customHeight="1" x14ac:dyDescent="0.35">
      <c r="A49" s="50" t="s">
        <v>185</v>
      </c>
      <c r="B49" s="284">
        <v>2</v>
      </c>
      <c r="C49" s="284">
        <v>27</v>
      </c>
      <c r="D49" s="284">
        <v>0</v>
      </c>
      <c r="E49" s="284">
        <v>1</v>
      </c>
      <c r="F49" s="48"/>
      <c r="G49" s="48"/>
      <c r="H49" s="48"/>
      <c r="I49" s="48"/>
      <c r="J49" s="48"/>
      <c r="K49" s="48"/>
      <c r="L49" s="48"/>
      <c r="M49" s="33"/>
      <c r="U49" s="73"/>
      <c r="V49" s="72"/>
      <c r="W49" s="72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2"/>
      <c r="AS49" s="72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</row>
    <row r="50" spans="1:59" ht="14.25" customHeight="1" x14ac:dyDescent="0.35">
      <c r="A50" s="50" t="s">
        <v>23</v>
      </c>
      <c r="B50" s="284">
        <v>0</v>
      </c>
      <c r="C50" s="284">
        <v>0</v>
      </c>
      <c r="D50" s="284">
        <v>0</v>
      </c>
      <c r="E50" s="284">
        <v>1</v>
      </c>
      <c r="F50" s="9"/>
      <c r="G50" s="9"/>
      <c r="H50" s="9"/>
      <c r="I50" s="9"/>
      <c r="J50" s="9"/>
      <c r="K50" s="48"/>
      <c r="L50" s="48"/>
      <c r="M50" s="33"/>
      <c r="U50" s="73"/>
      <c r="V50" s="72"/>
      <c r="W50" s="72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2"/>
      <c r="AS50" s="72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</row>
    <row r="51" spans="1:59" ht="12.75" customHeight="1" x14ac:dyDescent="0.35">
      <c r="A51" s="50" t="s">
        <v>24</v>
      </c>
      <c r="B51" s="284">
        <v>0</v>
      </c>
      <c r="C51" s="284">
        <v>14</v>
      </c>
      <c r="D51" s="284">
        <v>0</v>
      </c>
      <c r="E51" s="284">
        <v>1</v>
      </c>
      <c r="F51"/>
      <c r="G51" s="9"/>
      <c r="H51" s="9"/>
      <c r="I51" s="9"/>
      <c r="J51" s="284"/>
      <c r="K51" s="284"/>
      <c r="L51" s="284"/>
      <c r="M51" s="284"/>
      <c r="N51" s="35"/>
    </row>
    <row r="52" spans="1:59" ht="15" customHeight="1" x14ac:dyDescent="0.35">
      <c r="A52" s="50" t="s">
        <v>25</v>
      </c>
      <c r="B52" s="284">
        <v>0</v>
      </c>
      <c r="C52" s="284">
        <v>4</v>
      </c>
      <c r="D52" s="284">
        <v>0</v>
      </c>
      <c r="E52" s="284">
        <v>1</v>
      </c>
      <c r="F52"/>
      <c r="G52" s="9"/>
      <c r="H52" s="9"/>
      <c r="I52" s="9"/>
      <c r="J52" s="284"/>
      <c r="K52" s="284"/>
      <c r="L52" s="284"/>
      <c r="M52" s="284"/>
      <c r="N52" s="53"/>
    </row>
    <row r="53" spans="1:59" ht="24" customHeight="1" x14ac:dyDescent="0.35">
      <c r="A53" s="50" t="s">
        <v>246</v>
      </c>
      <c r="B53" s="284">
        <v>12</v>
      </c>
      <c r="C53" s="284">
        <v>6</v>
      </c>
      <c r="D53" s="284">
        <v>0</v>
      </c>
      <c r="E53" s="284">
        <v>1</v>
      </c>
      <c r="F53"/>
      <c r="G53" s="9"/>
      <c r="H53" s="9"/>
      <c r="I53" s="9"/>
      <c r="J53" s="284"/>
      <c r="K53" s="284"/>
      <c r="L53" s="284"/>
      <c r="M53" s="284"/>
      <c r="N53" s="53"/>
      <c r="O53" s="48"/>
      <c r="R53" s="7"/>
      <c r="S53" s="5"/>
    </row>
    <row r="54" spans="1:59" ht="22.5" customHeight="1" x14ac:dyDescent="0.35">
      <c r="A54" s="50" t="s">
        <v>247</v>
      </c>
      <c r="B54" s="284">
        <v>0</v>
      </c>
      <c r="C54" s="284">
        <v>2</v>
      </c>
      <c r="D54" s="284">
        <v>0</v>
      </c>
      <c r="E54" s="284">
        <v>1</v>
      </c>
      <c r="F54"/>
      <c r="G54" s="48"/>
      <c r="H54" s="48"/>
      <c r="I54" s="48"/>
      <c r="J54" s="284"/>
      <c r="K54" s="284"/>
      <c r="L54" s="284"/>
      <c r="M54" s="284"/>
      <c r="N54" s="53"/>
      <c r="O54" s="48"/>
      <c r="R54" s="6"/>
      <c r="S54" s="5"/>
    </row>
    <row r="55" spans="1:59" ht="15" customHeight="1" thickBot="1" x14ac:dyDescent="0.4">
      <c r="A55" s="76" t="s">
        <v>235</v>
      </c>
      <c r="B55" s="310">
        <v>0</v>
      </c>
      <c r="C55" s="310">
        <v>0</v>
      </c>
      <c r="D55" s="310">
        <v>0</v>
      </c>
      <c r="E55" s="310">
        <v>1</v>
      </c>
      <c r="F55" s="48"/>
      <c r="G55" s="48"/>
      <c r="H55" s="48"/>
      <c r="I55" s="48"/>
      <c r="J55" s="48"/>
      <c r="K55" s="48"/>
      <c r="L55" s="48"/>
      <c r="M55" s="88"/>
      <c r="N55" s="53"/>
      <c r="O55" s="48"/>
      <c r="R55" s="6"/>
      <c r="S55" s="5"/>
    </row>
    <row r="56" spans="1:59" ht="18" customHeight="1" x14ac:dyDescent="0.3">
      <c r="M56" s="35"/>
      <c r="N56" s="35"/>
    </row>
    <row r="57" spans="1:59" ht="27.75" customHeight="1" thickBot="1" x14ac:dyDescent="0.4">
      <c r="A57" s="411" t="s">
        <v>391</v>
      </c>
      <c r="B57" s="412"/>
      <c r="C57" s="412"/>
      <c r="D57" s="412"/>
      <c r="E57" s="412"/>
      <c r="F57" s="412"/>
      <c r="G57" s="412"/>
      <c r="H57" s="48"/>
      <c r="I57" s="48"/>
      <c r="J57" s="48"/>
      <c r="K57" s="48"/>
      <c r="L57" s="48"/>
      <c r="M57" s="48"/>
      <c r="N57" s="48"/>
      <c r="O57" s="48"/>
    </row>
    <row r="58" spans="1:59" ht="62.25" customHeight="1" x14ac:dyDescent="0.35">
      <c r="A58" s="435" t="s">
        <v>0</v>
      </c>
      <c r="B58" s="431" t="s">
        <v>389</v>
      </c>
      <c r="C58" s="432"/>
      <c r="D58" s="432"/>
      <c r="E58" s="432"/>
      <c r="F58" s="432"/>
      <c r="G58" s="432"/>
      <c r="H58" s="48"/>
      <c r="I58" s="48"/>
      <c r="J58" s="48"/>
      <c r="K58" s="48"/>
      <c r="L58" s="48"/>
      <c r="M58" s="48"/>
      <c r="N58" s="48"/>
      <c r="O58" s="48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</row>
    <row r="59" spans="1:59" ht="195.75" customHeight="1" thickBot="1" x14ac:dyDescent="0.4">
      <c r="A59" s="436"/>
      <c r="B59" s="309" t="s">
        <v>343</v>
      </c>
      <c r="C59" s="309" t="s">
        <v>346</v>
      </c>
      <c r="D59" s="309" t="s">
        <v>347</v>
      </c>
      <c r="E59" s="309" t="s">
        <v>344</v>
      </c>
      <c r="F59" s="309" t="s">
        <v>345</v>
      </c>
      <c r="G59" s="309" t="s">
        <v>348</v>
      </c>
      <c r="H59" s="48"/>
      <c r="J59" s="48"/>
      <c r="K59" s="48"/>
      <c r="L59" s="48"/>
      <c r="M59" s="48"/>
      <c r="N59" s="48"/>
      <c r="O59" s="48"/>
    </row>
    <row r="60" spans="1:59" ht="15.75" customHeight="1" thickTop="1" thickBot="1" x14ac:dyDescent="0.4">
      <c r="A60" s="89">
        <v>1</v>
      </c>
      <c r="B60" s="221">
        <v>2</v>
      </c>
      <c r="C60" s="221">
        <v>3</v>
      </c>
      <c r="D60" s="221">
        <v>4</v>
      </c>
      <c r="E60" s="221">
        <v>5</v>
      </c>
      <c r="F60" s="221">
        <v>6</v>
      </c>
      <c r="G60" s="221">
        <v>7</v>
      </c>
      <c r="H60" s="48"/>
      <c r="I60" s="48"/>
      <c r="J60" s="48"/>
      <c r="K60" s="48"/>
      <c r="L60" s="48"/>
      <c r="M60" s="48"/>
      <c r="N60" s="48"/>
      <c r="O60" s="48"/>
      <c r="U60" s="69"/>
      <c r="V60" s="6"/>
      <c r="W60" s="6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"/>
      <c r="AS60" s="6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</row>
    <row r="61" spans="1:59" ht="40.5" customHeight="1" thickTop="1" x14ac:dyDescent="0.35">
      <c r="A61" s="50" t="s">
        <v>91</v>
      </c>
      <c r="B61" s="284">
        <v>1</v>
      </c>
      <c r="C61" s="284">
        <v>1</v>
      </c>
      <c r="D61" s="284">
        <v>1</v>
      </c>
      <c r="E61" s="284">
        <v>1</v>
      </c>
      <c r="F61" s="284">
        <v>1</v>
      </c>
      <c r="G61" s="284">
        <v>1</v>
      </c>
      <c r="H61" s="48"/>
      <c r="I61" s="48"/>
      <c r="J61" s="48"/>
      <c r="K61" s="48"/>
      <c r="L61" s="48"/>
      <c r="M61" s="48"/>
      <c r="N61" s="48"/>
      <c r="O61" s="48"/>
      <c r="U61" s="73"/>
      <c r="V61" s="72"/>
      <c r="W61" s="72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2"/>
      <c r="AS61" s="72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</row>
    <row r="62" spans="1:59" ht="14.5" x14ac:dyDescent="0.35">
      <c r="A62" s="50" t="s">
        <v>92</v>
      </c>
      <c r="B62" s="284">
        <v>1</v>
      </c>
      <c r="C62" s="284">
        <v>1</v>
      </c>
      <c r="D62" s="284">
        <v>1</v>
      </c>
      <c r="E62" s="284">
        <v>1</v>
      </c>
      <c r="F62" s="284">
        <v>1</v>
      </c>
      <c r="G62" s="284">
        <v>2</v>
      </c>
      <c r="H62" s="48"/>
      <c r="I62" s="48"/>
      <c r="J62" s="48"/>
      <c r="K62" s="48"/>
      <c r="L62" s="48"/>
      <c r="M62" s="48"/>
      <c r="N62" s="48"/>
      <c r="O62" s="48"/>
      <c r="U62" s="73"/>
      <c r="V62" s="72"/>
      <c r="W62" s="72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2"/>
      <c r="AS62" s="72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</row>
    <row r="63" spans="1:59" ht="33" customHeight="1" x14ac:dyDescent="0.35">
      <c r="A63" s="50" t="s">
        <v>93</v>
      </c>
      <c r="B63" s="284">
        <v>1</v>
      </c>
      <c r="C63" s="284">
        <v>1</v>
      </c>
      <c r="D63" s="284">
        <v>1</v>
      </c>
      <c r="E63" s="284">
        <v>1</v>
      </c>
      <c r="F63" s="284">
        <v>1</v>
      </c>
      <c r="G63" s="284">
        <v>2</v>
      </c>
      <c r="H63" s="48"/>
      <c r="I63" s="48"/>
      <c r="J63" s="48"/>
      <c r="K63" s="48"/>
      <c r="L63" s="48"/>
      <c r="M63" s="48"/>
      <c r="N63" s="48"/>
      <c r="O63" s="48"/>
      <c r="U63" s="73"/>
      <c r="V63" s="72"/>
      <c r="W63" s="72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2"/>
      <c r="AS63" s="72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</row>
    <row r="64" spans="1:59" ht="32.25" customHeight="1" x14ac:dyDescent="0.35">
      <c r="A64" s="50" t="s">
        <v>94</v>
      </c>
      <c r="B64" s="284">
        <v>1</v>
      </c>
      <c r="C64" s="284">
        <v>1</v>
      </c>
      <c r="D64" s="284">
        <v>1</v>
      </c>
      <c r="E64" s="284">
        <v>1</v>
      </c>
      <c r="F64" s="284">
        <v>1</v>
      </c>
      <c r="G64" s="284">
        <v>1</v>
      </c>
      <c r="H64" s="48"/>
      <c r="I64" s="48"/>
      <c r="J64" s="48"/>
      <c r="K64" s="48"/>
      <c r="L64" s="48"/>
      <c r="M64" s="48"/>
      <c r="N64" s="48"/>
      <c r="O64" s="48"/>
      <c r="U64" s="73"/>
      <c r="V64" s="72"/>
      <c r="W64" s="72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2"/>
      <c r="AS64" s="72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</row>
    <row r="65" spans="1:59" ht="27" customHeight="1" x14ac:dyDescent="0.35">
      <c r="A65" s="50" t="s">
        <v>95</v>
      </c>
      <c r="B65" s="284">
        <v>1</v>
      </c>
      <c r="C65" s="284">
        <v>1</v>
      </c>
      <c r="D65" s="284">
        <v>1</v>
      </c>
      <c r="E65" s="284">
        <v>1</v>
      </c>
      <c r="F65" s="284">
        <v>1</v>
      </c>
      <c r="G65" s="284">
        <v>1</v>
      </c>
      <c r="H65" s="48"/>
      <c r="I65" s="48"/>
      <c r="J65" s="48"/>
      <c r="K65" s="48"/>
      <c r="L65" s="48"/>
      <c r="M65" s="48"/>
      <c r="N65" s="48"/>
      <c r="O65" s="48"/>
      <c r="U65" s="73"/>
      <c r="V65" s="72"/>
      <c r="W65" s="72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2"/>
      <c r="AS65" s="72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</row>
    <row r="66" spans="1:59" ht="27" customHeight="1" x14ac:dyDescent="0.35">
      <c r="A66" s="50" t="s">
        <v>96</v>
      </c>
      <c r="B66" s="284">
        <v>1</v>
      </c>
      <c r="C66" s="284">
        <v>1</v>
      </c>
      <c r="D66" s="284">
        <v>1</v>
      </c>
      <c r="E66" s="284">
        <v>1</v>
      </c>
      <c r="F66" s="284">
        <v>1</v>
      </c>
      <c r="G66" s="284">
        <v>1</v>
      </c>
      <c r="H66" s="48"/>
      <c r="I66" s="48"/>
      <c r="J66" s="48"/>
      <c r="K66" s="48"/>
      <c r="L66" s="48"/>
      <c r="M66" s="48"/>
      <c r="N66" s="48"/>
      <c r="O66" s="48"/>
      <c r="U66" s="73"/>
      <c r="V66" s="72"/>
      <c r="W66" s="72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2"/>
      <c r="AS66" s="72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</row>
    <row r="67" spans="1:59" ht="14.5" x14ac:dyDescent="0.35">
      <c r="A67" s="50" t="s">
        <v>97</v>
      </c>
      <c r="B67" s="284">
        <v>1</v>
      </c>
      <c r="C67" s="284">
        <v>1</v>
      </c>
      <c r="D67" s="284">
        <v>1</v>
      </c>
      <c r="E67" s="284">
        <v>1</v>
      </c>
      <c r="F67" s="284">
        <v>1</v>
      </c>
      <c r="G67" s="284">
        <v>1</v>
      </c>
      <c r="H67" s="48"/>
      <c r="I67" s="48"/>
      <c r="J67" s="48"/>
      <c r="K67" s="48"/>
      <c r="L67" s="48"/>
      <c r="M67" s="48"/>
      <c r="N67" s="48"/>
      <c r="O67" s="48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</row>
    <row r="68" spans="1:59" ht="14.5" x14ac:dyDescent="0.35">
      <c r="A68" s="50" t="s">
        <v>98</v>
      </c>
      <c r="B68" s="284">
        <v>1</v>
      </c>
      <c r="C68" s="284">
        <v>1</v>
      </c>
      <c r="D68" s="284">
        <v>1</v>
      </c>
      <c r="E68" s="284">
        <v>1</v>
      </c>
      <c r="F68" s="284">
        <v>1</v>
      </c>
      <c r="G68" s="284">
        <v>1</v>
      </c>
      <c r="H68" s="48"/>
      <c r="I68" s="48"/>
      <c r="J68" s="48"/>
      <c r="K68" s="48"/>
      <c r="L68" s="48"/>
      <c r="M68" s="48"/>
      <c r="N68" s="48"/>
      <c r="O68" s="48"/>
    </row>
    <row r="69" spans="1:59" ht="14.5" x14ac:dyDescent="0.35">
      <c r="A69" s="50" t="s">
        <v>99</v>
      </c>
      <c r="B69" s="284">
        <v>1</v>
      </c>
      <c r="C69" s="284">
        <v>1</v>
      </c>
      <c r="D69" s="284">
        <v>1</v>
      </c>
      <c r="E69" s="284">
        <v>1</v>
      </c>
      <c r="F69" s="284">
        <v>1</v>
      </c>
      <c r="G69" s="284">
        <v>1</v>
      </c>
      <c r="H69" s="48"/>
      <c r="I69" s="48"/>
      <c r="J69" s="48"/>
      <c r="K69" s="48"/>
      <c r="L69" s="48"/>
      <c r="M69" s="48"/>
      <c r="N69" s="48"/>
      <c r="O69" s="48"/>
    </row>
    <row r="70" spans="1:59" ht="14.5" x14ac:dyDescent="0.35">
      <c r="A70" s="50" t="s">
        <v>100</v>
      </c>
      <c r="B70" s="284">
        <v>1</v>
      </c>
      <c r="C70" s="284">
        <v>1</v>
      </c>
      <c r="D70" s="284">
        <v>1</v>
      </c>
      <c r="E70" s="284">
        <v>1</v>
      </c>
      <c r="F70" s="284">
        <v>1</v>
      </c>
      <c r="G70" s="284">
        <v>1</v>
      </c>
      <c r="H70" s="48"/>
      <c r="I70" s="48"/>
      <c r="J70" s="48"/>
      <c r="K70" s="48"/>
      <c r="L70" s="48"/>
      <c r="M70" s="48"/>
      <c r="N70" s="48"/>
      <c r="O70" s="48"/>
    </row>
    <row r="71" spans="1:59" ht="14.5" x14ac:dyDescent="0.35">
      <c r="A71" s="50" t="s">
        <v>101</v>
      </c>
      <c r="B71" s="284">
        <v>1</v>
      </c>
      <c r="C71" s="284">
        <v>1</v>
      </c>
      <c r="D71" s="284">
        <v>1</v>
      </c>
      <c r="E71" s="284">
        <v>1</v>
      </c>
      <c r="F71" s="284">
        <v>1</v>
      </c>
      <c r="G71" s="284">
        <v>1</v>
      </c>
      <c r="H71" s="48"/>
      <c r="I71" s="48"/>
      <c r="J71" s="48"/>
      <c r="K71" s="48"/>
      <c r="L71" s="48"/>
      <c r="M71" s="48"/>
      <c r="N71" s="48"/>
      <c r="O71" s="48"/>
    </row>
    <row r="72" spans="1:59" ht="14.5" x14ac:dyDescent="0.35">
      <c r="A72" s="50" t="s">
        <v>102</v>
      </c>
      <c r="B72" s="284">
        <v>1</v>
      </c>
      <c r="C72" s="284">
        <v>1</v>
      </c>
      <c r="D72" s="284">
        <v>1</v>
      </c>
      <c r="E72" s="284">
        <v>1</v>
      </c>
      <c r="F72" s="284">
        <v>1</v>
      </c>
      <c r="G72" s="284">
        <v>1</v>
      </c>
      <c r="H72" s="48"/>
      <c r="I72" s="48"/>
      <c r="J72" s="48"/>
      <c r="K72" s="48"/>
      <c r="L72" s="48"/>
      <c r="M72" s="48"/>
      <c r="N72" s="48"/>
      <c r="O72" s="48"/>
    </row>
    <row r="73" spans="1:59" ht="14.5" x14ac:dyDescent="0.35">
      <c r="A73" s="50" t="s">
        <v>103</v>
      </c>
      <c r="B73" s="284">
        <v>1</v>
      </c>
      <c r="C73" s="284">
        <v>1</v>
      </c>
      <c r="D73" s="284">
        <v>1</v>
      </c>
      <c r="E73" s="284">
        <v>1</v>
      </c>
      <c r="F73" s="284">
        <v>1</v>
      </c>
      <c r="G73" s="284">
        <v>1</v>
      </c>
      <c r="H73" s="48"/>
      <c r="I73" s="48"/>
      <c r="J73" s="48"/>
      <c r="K73" s="48"/>
      <c r="L73" s="48"/>
      <c r="M73" s="48"/>
      <c r="N73" s="48"/>
      <c r="O73" s="48"/>
    </row>
    <row r="74" spans="1:59" ht="14.5" x14ac:dyDescent="0.35">
      <c r="A74" s="50" t="s">
        <v>104</v>
      </c>
      <c r="B74" s="284">
        <v>1</v>
      </c>
      <c r="C74" s="284">
        <v>1</v>
      </c>
      <c r="D74" s="284">
        <v>1</v>
      </c>
      <c r="E74" s="284">
        <v>1</v>
      </c>
      <c r="F74" s="284">
        <v>1</v>
      </c>
      <c r="G74" s="284">
        <v>1</v>
      </c>
      <c r="H74" s="48"/>
      <c r="I74" s="48"/>
      <c r="J74" s="48"/>
      <c r="K74" s="48"/>
      <c r="L74" s="48"/>
      <c r="M74" s="48"/>
      <c r="N74" s="48"/>
      <c r="O74" s="48"/>
    </row>
    <row r="75" spans="1:59" ht="14.5" x14ac:dyDescent="0.35">
      <c r="A75" s="50" t="s">
        <v>158</v>
      </c>
      <c r="B75" s="284">
        <v>1</v>
      </c>
      <c r="C75" s="284">
        <v>1</v>
      </c>
      <c r="D75" s="284">
        <v>1</v>
      </c>
      <c r="E75" s="284">
        <v>1</v>
      </c>
      <c r="F75" s="284">
        <v>1</v>
      </c>
      <c r="G75" s="284">
        <v>1</v>
      </c>
      <c r="H75" s="48"/>
      <c r="I75" s="48"/>
      <c r="J75" s="48"/>
      <c r="K75" s="48"/>
      <c r="L75" s="48"/>
      <c r="M75" s="48"/>
      <c r="N75" s="48"/>
      <c r="O75" s="48"/>
    </row>
    <row r="76" spans="1:59" ht="14.5" x14ac:dyDescent="0.35">
      <c r="A76" s="50" t="s">
        <v>106</v>
      </c>
      <c r="B76" s="284">
        <v>1</v>
      </c>
      <c r="C76" s="284">
        <v>1</v>
      </c>
      <c r="D76" s="284">
        <v>1</v>
      </c>
      <c r="E76" s="284">
        <v>1</v>
      </c>
      <c r="F76" s="284">
        <v>1</v>
      </c>
      <c r="G76" s="284">
        <v>1</v>
      </c>
      <c r="H76" s="48"/>
      <c r="I76" s="48"/>
      <c r="J76" s="48"/>
      <c r="K76" s="48"/>
      <c r="L76" s="48"/>
      <c r="M76" s="48"/>
      <c r="N76" s="48"/>
      <c r="O76" s="48"/>
    </row>
    <row r="77" spans="1:59" ht="14.5" x14ac:dyDescent="0.35">
      <c r="A77" s="50" t="s">
        <v>236</v>
      </c>
      <c r="B77" s="284">
        <v>1</v>
      </c>
      <c r="C77" s="284">
        <v>1</v>
      </c>
      <c r="D77" s="284">
        <v>1</v>
      </c>
      <c r="E77" s="284">
        <v>1</v>
      </c>
      <c r="F77" s="284">
        <v>1</v>
      </c>
      <c r="G77" s="284">
        <v>1</v>
      </c>
      <c r="H77" s="48"/>
      <c r="I77" s="48"/>
      <c r="J77" s="48"/>
      <c r="K77" s="48"/>
      <c r="L77" s="48"/>
      <c r="M77" s="48"/>
      <c r="N77" s="48"/>
      <c r="O77" s="48"/>
    </row>
    <row r="78" spans="1:59" ht="14.5" x14ac:dyDescent="0.35">
      <c r="A78" s="50" t="s">
        <v>185</v>
      </c>
      <c r="B78" s="284">
        <v>2</v>
      </c>
      <c r="C78" s="284">
        <v>1</v>
      </c>
      <c r="D78" s="284">
        <v>1</v>
      </c>
      <c r="E78" s="284">
        <v>1</v>
      </c>
      <c r="F78" s="284">
        <v>1</v>
      </c>
      <c r="G78" s="284">
        <v>1</v>
      </c>
      <c r="H78" s="48"/>
      <c r="I78" s="48"/>
      <c r="J78" s="48"/>
      <c r="K78" s="48"/>
      <c r="L78" s="48"/>
      <c r="M78" s="48"/>
      <c r="N78" s="48"/>
      <c r="O78" s="48"/>
    </row>
    <row r="79" spans="1:59" ht="14.5" x14ac:dyDescent="0.35">
      <c r="A79" s="50" t="s">
        <v>23</v>
      </c>
      <c r="B79" s="284">
        <v>1</v>
      </c>
      <c r="C79" s="284">
        <v>1</v>
      </c>
      <c r="D79" s="284">
        <v>1</v>
      </c>
      <c r="E79" s="284">
        <v>1</v>
      </c>
      <c r="F79" s="284">
        <v>1</v>
      </c>
      <c r="G79" s="284">
        <v>1</v>
      </c>
      <c r="H79" s="48"/>
      <c r="I79" s="48"/>
      <c r="J79" s="48"/>
      <c r="K79" s="48"/>
      <c r="L79" s="48"/>
      <c r="M79" s="48"/>
      <c r="N79" s="48"/>
      <c r="O79" s="48"/>
    </row>
    <row r="80" spans="1:59" ht="14.5" x14ac:dyDescent="0.35">
      <c r="A80" s="50" t="s">
        <v>24</v>
      </c>
      <c r="B80" s="284">
        <v>1</v>
      </c>
      <c r="C80" s="284">
        <v>1</v>
      </c>
      <c r="D80" s="284">
        <v>1</v>
      </c>
      <c r="E80" s="284">
        <v>1</v>
      </c>
      <c r="F80" s="284">
        <v>1</v>
      </c>
      <c r="G80" s="284">
        <v>1</v>
      </c>
      <c r="H80" s="48"/>
      <c r="I80" s="48"/>
      <c r="J80" s="48"/>
      <c r="K80" s="48"/>
      <c r="L80" s="48"/>
      <c r="M80" s="48"/>
      <c r="N80" s="48"/>
      <c r="O80" s="48"/>
    </row>
    <row r="81" spans="1:18" ht="14.5" x14ac:dyDescent="0.35">
      <c r="A81" s="50" t="s">
        <v>25</v>
      </c>
      <c r="B81" s="284">
        <v>1</v>
      </c>
      <c r="C81" s="284">
        <v>1</v>
      </c>
      <c r="D81" s="284">
        <v>1</v>
      </c>
      <c r="E81" s="284">
        <v>1</v>
      </c>
      <c r="F81" s="284">
        <v>1</v>
      </c>
      <c r="G81" s="284">
        <v>1</v>
      </c>
      <c r="H81"/>
      <c r="I81" s="48"/>
      <c r="J81" s="48"/>
      <c r="K81" s="222"/>
      <c r="L81" s="222"/>
      <c r="M81" s="284"/>
      <c r="N81" s="284"/>
      <c r="O81" s="284"/>
      <c r="P81" s="284"/>
      <c r="Q81" s="284"/>
      <c r="R81" s="284"/>
    </row>
    <row r="82" spans="1:18" ht="25" x14ac:dyDescent="0.35">
      <c r="A82" s="50" t="s">
        <v>246</v>
      </c>
      <c r="B82" s="284">
        <v>1</v>
      </c>
      <c r="C82" s="284">
        <v>1</v>
      </c>
      <c r="D82" s="284">
        <v>1</v>
      </c>
      <c r="E82" s="284">
        <v>1</v>
      </c>
      <c r="F82" s="284">
        <v>1</v>
      </c>
      <c r="G82" s="284">
        <v>1</v>
      </c>
      <c r="H82"/>
      <c r="I82" s="48"/>
      <c r="J82" s="48"/>
      <c r="K82" s="222"/>
      <c r="L82" s="222"/>
      <c r="M82" s="284"/>
      <c r="N82" s="284"/>
      <c r="O82" s="284"/>
      <c r="P82" s="284"/>
      <c r="Q82" s="284"/>
      <c r="R82" s="284"/>
    </row>
    <row r="83" spans="1:18" ht="14.5" x14ac:dyDescent="0.35">
      <c r="A83" s="50" t="s">
        <v>247</v>
      </c>
      <c r="B83" s="284">
        <v>1</v>
      </c>
      <c r="C83" s="284">
        <v>1</v>
      </c>
      <c r="D83" s="284">
        <v>1</v>
      </c>
      <c r="E83" s="284">
        <v>1</v>
      </c>
      <c r="F83" s="284">
        <v>1</v>
      </c>
      <c r="G83" s="284">
        <v>1</v>
      </c>
      <c r="H83"/>
      <c r="I83" s="48"/>
      <c r="J83" s="48"/>
      <c r="K83" s="222"/>
      <c r="L83" s="222"/>
      <c r="M83" s="284"/>
      <c r="N83" s="284"/>
      <c r="O83" s="284"/>
      <c r="P83" s="284"/>
      <c r="Q83" s="284"/>
      <c r="R83" s="284"/>
    </row>
    <row r="84" spans="1:18" ht="15" thickBot="1" x14ac:dyDescent="0.4">
      <c r="A84" s="76" t="s">
        <v>235</v>
      </c>
      <c r="B84" s="310">
        <v>1</v>
      </c>
      <c r="C84" s="310">
        <v>1</v>
      </c>
      <c r="D84" s="310">
        <v>1</v>
      </c>
      <c r="E84" s="310">
        <v>1</v>
      </c>
      <c r="F84" s="310">
        <v>1</v>
      </c>
      <c r="G84" s="310">
        <v>1</v>
      </c>
      <c r="H84"/>
      <c r="I84" s="48"/>
      <c r="J84" s="48"/>
      <c r="K84" s="222"/>
      <c r="L84" s="222"/>
      <c r="M84" s="284"/>
      <c r="N84" s="284"/>
      <c r="O84" s="284"/>
      <c r="P84" s="284"/>
      <c r="Q84" s="284"/>
      <c r="R84" s="284"/>
    </row>
    <row r="85" spans="1:18" x14ac:dyDescent="0.3">
      <c r="A85" s="90"/>
      <c r="B85" s="90"/>
      <c r="C85" s="90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</row>
    <row r="86" spans="1:18" ht="32.25" customHeight="1" thickBot="1" x14ac:dyDescent="0.4">
      <c r="A86" s="411" t="s">
        <v>388</v>
      </c>
      <c r="B86" s="412"/>
      <c r="C86" s="412"/>
      <c r="D86" s="412"/>
      <c r="E86" s="412"/>
      <c r="F86" s="48"/>
      <c r="G86" s="48"/>
      <c r="H86" s="48"/>
      <c r="I86" s="48"/>
      <c r="J86" s="48"/>
      <c r="K86" s="48"/>
      <c r="L86" s="48"/>
      <c r="M86" s="48"/>
      <c r="N86" s="48"/>
      <c r="O86" s="48"/>
    </row>
    <row r="87" spans="1:18" ht="75.75" customHeight="1" x14ac:dyDescent="0.35">
      <c r="A87" s="419" t="s">
        <v>0</v>
      </c>
      <c r="B87" s="433" t="s">
        <v>351</v>
      </c>
      <c r="C87" s="434"/>
      <c r="D87" s="433" t="s">
        <v>352</v>
      </c>
      <c r="E87" s="434"/>
      <c r="F87" s="48"/>
      <c r="G87" s="48"/>
      <c r="H87" s="48"/>
      <c r="J87" s="48"/>
      <c r="K87" s="48"/>
      <c r="L87" s="48"/>
      <c r="M87" s="48"/>
      <c r="N87" s="48"/>
      <c r="O87" s="48"/>
    </row>
    <row r="88" spans="1:18" ht="93.75" customHeight="1" thickBot="1" x14ac:dyDescent="0.4">
      <c r="A88" s="420"/>
      <c r="B88" s="307" t="s">
        <v>349</v>
      </c>
      <c r="C88" s="307" t="s">
        <v>350</v>
      </c>
      <c r="D88" s="307" t="s">
        <v>256</v>
      </c>
      <c r="E88" s="307" t="s">
        <v>350</v>
      </c>
      <c r="F88" s="48"/>
      <c r="G88" s="48"/>
      <c r="H88" s="48"/>
      <c r="I88" s="48"/>
      <c r="J88" s="48"/>
      <c r="K88" s="48"/>
      <c r="L88" s="48"/>
      <c r="M88" s="48"/>
      <c r="N88" s="48"/>
      <c r="O88" s="48"/>
    </row>
    <row r="89" spans="1:18" ht="12.75" customHeight="1" thickTop="1" thickBot="1" x14ac:dyDescent="0.4">
      <c r="A89" s="92">
        <v>1</v>
      </c>
      <c r="B89" s="223">
        <v>2</v>
      </c>
      <c r="C89" s="223">
        <v>3</v>
      </c>
      <c r="D89" s="223">
        <v>4</v>
      </c>
      <c r="E89" s="223">
        <v>5</v>
      </c>
      <c r="F89" s="48"/>
      <c r="G89" s="48"/>
      <c r="H89" s="48"/>
      <c r="I89" s="48"/>
      <c r="J89" s="48"/>
      <c r="K89" s="48"/>
      <c r="L89" s="48"/>
      <c r="M89" s="48"/>
      <c r="N89" s="48"/>
      <c r="O89" s="48"/>
    </row>
    <row r="90" spans="1:18" ht="15" thickTop="1" x14ac:dyDescent="0.35">
      <c r="A90" s="50" t="s">
        <v>91</v>
      </c>
      <c r="B90" s="284">
        <v>1</v>
      </c>
      <c r="C90" s="284">
        <v>1</v>
      </c>
      <c r="D90" s="284">
        <v>1</v>
      </c>
      <c r="E90" s="284">
        <v>1</v>
      </c>
      <c r="F90" s="48"/>
      <c r="G90" s="48"/>
      <c r="H90" s="48"/>
      <c r="I90" s="48"/>
      <c r="J90" s="48"/>
      <c r="K90" s="48"/>
      <c r="L90" s="48"/>
      <c r="M90" s="48"/>
      <c r="N90" s="48"/>
      <c r="O90" s="48"/>
    </row>
    <row r="91" spans="1:18" ht="14.5" x14ac:dyDescent="0.35">
      <c r="A91" s="50" t="s">
        <v>92</v>
      </c>
      <c r="B91" s="284">
        <v>1</v>
      </c>
      <c r="C91" s="284">
        <v>1</v>
      </c>
      <c r="D91" s="284">
        <v>1</v>
      </c>
      <c r="E91" s="284">
        <v>1</v>
      </c>
      <c r="F91" s="48"/>
      <c r="G91" s="48"/>
      <c r="H91" s="48"/>
      <c r="I91" s="48"/>
      <c r="J91" s="48"/>
      <c r="K91" s="48"/>
      <c r="L91" s="48"/>
      <c r="M91" s="48"/>
      <c r="N91" s="48"/>
      <c r="O91" s="48"/>
    </row>
    <row r="92" spans="1:18" ht="14.5" x14ac:dyDescent="0.35">
      <c r="A92" s="50" t="s">
        <v>93</v>
      </c>
      <c r="B92" s="284">
        <v>1</v>
      </c>
      <c r="C92" s="284">
        <v>1</v>
      </c>
      <c r="D92" s="284">
        <v>1</v>
      </c>
      <c r="E92" s="284">
        <v>1</v>
      </c>
      <c r="F92" s="48"/>
      <c r="G92" s="48"/>
      <c r="H92" s="48"/>
      <c r="I92" s="48"/>
      <c r="J92" s="48"/>
      <c r="K92" s="48"/>
      <c r="L92" s="48"/>
      <c r="M92" s="48"/>
      <c r="N92" s="48"/>
      <c r="O92" s="48"/>
    </row>
    <row r="93" spans="1:18" ht="14.5" x14ac:dyDescent="0.35">
      <c r="A93" s="50" t="s">
        <v>94</v>
      </c>
      <c r="B93" s="284">
        <v>1</v>
      </c>
      <c r="C93" s="284">
        <v>1</v>
      </c>
      <c r="D93" s="284">
        <v>1</v>
      </c>
      <c r="E93" s="284">
        <v>1</v>
      </c>
      <c r="F93" s="48"/>
      <c r="G93" s="48"/>
      <c r="H93" s="48"/>
      <c r="I93" s="48"/>
      <c r="J93" s="48"/>
      <c r="K93" s="48"/>
      <c r="L93" s="48"/>
      <c r="M93" s="48"/>
      <c r="N93" s="48"/>
      <c r="O93" s="48"/>
    </row>
    <row r="94" spans="1:18" ht="14.5" x14ac:dyDescent="0.35">
      <c r="A94" s="50" t="s">
        <v>95</v>
      </c>
      <c r="B94" s="284">
        <v>1</v>
      </c>
      <c r="C94" s="284">
        <v>1</v>
      </c>
      <c r="D94" s="284">
        <v>1</v>
      </c>
      <c r="E94" s="284">
        <v>1</v>
      </c>
      <c r="F94" s="48"/>
      <c r="G94" s="48"/>
      <c r="H94" s="48"/>
      <c r="I94" s="48"/>
      <c r="J94" s="48"/>
      <c r="K94" s="48"/>
      <c r="L94" s="48"/>
      <c r="M94" s="48"/>
      <c r="N94" s="48"/>
      <c r="O94" s="48"/>
    </row>
    <row r="95" spans="1:18" ht="14.5" x14ac:dyDescent="0.35">
      <c r="A95" s="50" t="s">
        <v>96</v>
      </c>
      <c r="B95" s="284">
        <v>1</v>
      </c>
      <c r="C95" s="284">
        <v>2</v>
      </c>
      <c r="D95" s="284">
        <v>1</v>
      </c>
      <c r="E95" s="284">
        <v>2</v>
      </c>
      <c r="F95" s="48"/>
      <c r="G95" s="48"/>
      <c r="H95" s="48"/>
      <c r="I95" s="48"/>
      <c r="J95" s="48"/>
      <c r="K95" s="48"/>
      <c r="L95" s="48"/>
      <c r="M95" s="48"/>
      <c r="N95" s="48"/>
      <c r="O95" s="48"/>
    </row>
    <row r="96" spans="1:18" ht="14.5" x14ac:dyDescent="0.35">
      <c r="A96" s="50" t="s">
        <v>97</v>
      </c>
      <c r="B96" s="284">
        <v>1</v>
      </c>
      <c r="C96" s="284">
        <v>1</v>
      </c>
      <c r="D96" s="284">
        <v>1</v>
      </c>
      <c r="E96" s="284">
        <v>1</v>
      </c>
      <c r="F96" s="48"/>
      <c r="G96" s="48"/>
      <c r="H96" s="48"/>
      <c r="I96" s="48"/>
      <c r="J96" s="48"/>
      <c r="K96" s="48"/>
      <c r="L96" s="48"/>
      <c r="M96" s="48"/>
      <c r="N96" s="48"/>
      <c r="O96" s="48"/>
    </row>
    <row r="97" spans="1:15" ht="14.5" x14ac:dyDescent="0.35">
      <c r="A97" s="50" t="s">
        <v>98</v>
      </c>
      <c r="B97" s="284">
        <v>1</v>
      </c>
      <c r="C97" s="284">
        <v>1</v>
      </c>
      <c r="D97" s="284">
        <v>1</v>
      </c>
      <c r="E97" s="284">
        <v>1</v>
      </c>
      <c r="F97" s="48"/>
      <c r="G97" s="48"/>
      <c r="H97" s="48"/>
      <c r="I97" s="48"/>
      <c r="J97" s="48"/>
      <c r="K97" s="48"/>
      <c r="L97" s="48"/>
      <c r="M97" s="48"/>
      <c r="N97" s="48"/>
      <c r="O97" s="48"/>
    </row>
    <row r="98" spans="1:15" ht="14.5" x14ac:dyDescent="0.35">
      <c r="A98" s="50" t="s">
        <v>99</v>
      </c>
      <c r="B98" s="284">
        <v>1</v>
      </c>
      <c r="C98" s="284">
        <v>1</v>
      </c>
      <c r="D98" s="284">
        <v>1</v>
      </c>
      <c r="E98" s="284">
        <v>1</v>
      </c>
      <c r="F98" s="48"/>
      <c r="G98" s="48"/>
      <c r="H98" s="48"/>
      <c r="I98" s="48"/>
      <c r="J98" s="48"/>
      <c r="K98" s="48"/>
      <c r="L98" s="48"/>
      <c r="M98" s="48"/>
      <c r="N98" s="48"/>
      <c r="O98" s="48"/>
    </row>
    <row r="99" spans="1:15" ht="14.5" x14ac:dyDescent="0.35">
      <c r="A99" s="50" t="s">
        <v>100</v>
      </c>
      <c r="B99" s="284">
        <v>1</v>
      </c>
      <c r="C99" s="284">
        <v>1</v>
      </c>
      <c r="D99" s="284">
        <v>1</v>
      </c>
      <c r="E99" s="284">
        <v>1</v>
      </c>
      <c r="F99" s="48"/>
      <c r="G99" s="48"/>
      <c r="H99" s="48"/>
      <c r="I99" s="48"/>
      <c r="J99" s="48"/>
      <c r="K99" s="48"/>
      <c r="L99" s="48"/>
      <c r="M99" s="48"/>
      <c r="N99" s="48"/>
      <c r="O99" s="48"/>
    </row>
    <row r="100" spans="1:15" ht="14.5" x14ac:dyDescent="0.35">
      <c r="A100" s="50" t="s">
        <v>101</v>
      </c>
      <c r="B100" s="284">
        <v>1</v>
      </c>
      <c r="C100" s="284">
        <v>1</v>
      </c>
      <c r="D100" s="284">
        <v>1</v>
      </c>
      <c r="E100" s="284">
        <v>1</v>
      </c>
      <c r="F100" s="48"/>
      <c r="G100" s="48"/>
      <c r="H100" s="48"/>
      <c r="I100" s="48"/>
      <c r="J100" s="48"/>
      <c r="K100" s="48"/>
      <c r="L100" s="48"/>
      <c r="M100" s="48"/>
      <c r="N100" s="48"/>
      <c r="O100" s="48"/>
    </row>
    <row r="101" spans="1:15" ht="14.5" x14ac:dyDescent="0.35">
      <c r="A101" s="50" t="s">
        <v>102</v>
      </c>
      <c r="B101" s="284">
        <v>1</v>
      </c>
      <c r="C101" s="284">
        <v>1</v>
      </c>
      <c r="D101" s="284">
        <v>1</v>
      </c>
      <c r="E101" s="284">
        <v>1</v>
      </c>
      <c r="F101" s="48"/>
      <c r="G101" s="48"/>
      <c r="H101" s="48"/>
      <c r="I101" s="48"/>
      <c r="J101" s="48"/>
      <c r="K101" s="48"/>
      <c r="L101" s="48"/>
      <c r="M101" s="48"/>
      <c r="N101" s="48"/>
      <c r="O101" s="48"/>
    </row>
    <row r="102" spans="1:15" ht="14.5" x14ac:dyDescent="0.35">
      <c r="A102" s="50" t="s">
        <v>103</v>
      </c>
      <c r="B102" s="284">
        <v>1</v>
      </c>
      <c r="C102" s="284">
        <v>1</v>
      </c>
      <c r="D102" s="284">
        <v>1</v>
      </c>
      <c r="E102" s="284">
        <v>1</v>
      </c>
      <c r="F102" s="48"/>
      <c r="G102" s="48"/>
      <c r="H102" s="48"/>
      <c r="I102" s="48"/>
      <c r="J102" s="48"/>
      <c r="K102" s="48"/>
      <c r="L102" s="48"/>
      <c r="M102" s="48"/>
      <c r="N102" s="48"/>
      <c r="O102" s="48"/>
    </row>
    <row r="103" spans="1:15" ht="14.5" x14ac:dyDescent="0.35">
      <c r="A103" s="50" t="s">
        <v>104</v>
      </c>
      <c r="B103" s="284">
        <v>1</v>
      </c>
      <c r="C103" s="284">
        <v>1</v>
      </c>
      <c r="D103" s="284">
        <v>1</v>
      </c>
      <c r="E103" s="284">
        <v>1</v>
      </c>
      <c r="F103" s="48"/>
      <c r="G103" s="48"/>
      <c r="H103" s="48"/>
      <c r="I103" s="48"/>
      <c r="J103" s="48"/>
      <c r="K103" s="48"/>
      <c r="L103" s="48"/>
      <c r="M103" s="48"/>
      <c r="N103" s="48"/>
      <c r="O103" s="48"/>
    </row>
    <row r="104" spans="1:15" ht="14.5" x14ac:dyDescent="0.35">
      <c r="A104" s="50" t="s">
        <v>158</v>
      </c>
      <c r="B104" s="284">
        <v>1</v>
      </c>
      <c r="C104" s="284">
        <v>1</v>
      </c>
      <c r="D104" s="284">
        <v>1</v>
      </c>
      <c r="E104" s="284">
        <v>1</v>
      </c>
      <c r="F104" s="48"/>
      <c r="G104" s="48"/>
      <c r="H104" s="48"/>
      <c r="I104" s="48"/>
      <c r="J104" s="48"/>
      <c r="K104" s="48"/>
      <c r="L104" s="48"/>
      <c r="M104" s="48"/>
      <c r="N104" s="48"/>
      <c r="O104" s="48"/>
    </row>
    <row r="105" spans="1:15" ht="14.5" x14ac:dyDescent="0.35">
      <c r="A105" s="50" t="s">
        <v>106</v>
      </c>
      <c r="B105" s="284">
        <v>1</v>
      </c>
      <c r="C105" s="284">
        <v>1</v>
      </c>
      <c r="D105" s="284">
        <v>1</v>
      </c>
      <c r="E105" s="284">
        <v>1</v>
      </c>
      <c r="F105" s="48"/>
      <c r="G105" s="48"/>
      <c r="H105" s="48"/>
      <c r="I105" s="48"/>
      <c r="J105" s="48"/>
      <c r="K105" s="48"/>
      <c r="L105" s="48"/>
      <c r="M105" s="48"/>
      <c r="N105" s="48"/>
      <c r="O105" s="48"/>
    </row>
    <row r="106" spans="1:15" ht="14.5" x14ac:dyDescent="0.35">
      <c r="A106" s="50" t="s">
        <v>236</v>
      </c>
      <c r="B106" s="284">
        <v>1</v>
      </c>
      <c r="C106" s="284">
        <v>1</v>
      </c>
      <c r="D106" s="284">
        <v>1</v>
      </c>
      <c r="E106" s="284">
        <v>1</v>
      </c>
      <c r="F106" s="48"/>
      <c r="G106" s="48"/>
      <c r="H106" s="48"/>
      <c r="I106" s="48"/>
      <c r="J106" s="48"/>
      <c r="K106" s="48"/>
      <c r="L106" s="48"/>
      <c r="M106" s="48"/>
      <c r="N106" s="48"/>
      <c r="O106" s="48"/>
    </row>
    <row r="107" spans="1:15" ht="14.5" x14ac:dyDescent="0.35">
      <c r="A107" s="50" t="s">
        <v>185</v>
      </c>
      <c r="B107" s="284">
        <v>1</v>
      </c>
      <c r="C107" s="284">
        <v>1</v>
      </c>
      <c r="D107" s="284">
        <v>1</v>
      </c>
      <c r="E107" s="284">
        <v>1</v>
      </c>
      <c r="F107" s="48"/>
      <c r="G107" s="48"/>
      <c r="H107" s="48"/>
      <c r="I107" s="48"/>
      <c r="J107" s="48"/>
      <c r="K107" s="48"/>
      <c r="L107" s="48"/>
      <c r="M107" s="48"/>
      <c r="N107" s="48"/>
      <c r="O107" s="48"/>
    </row>
    <row r="108" spans="1:15" ht="14.5" x14ac:dyDescent="0.35">
      <c r="A108" s="50" t="s">
        <v>23</v>
      </c>
      <c r="B108" s="284">
        <v>1</v>
      </c>
      <c r="C108" s="284">
        <v>1</v>
      </c>
      <c r="D108" s="284">
        <v>1</v>
      </c>
      <c r="E108" s="284">
        <v>1</v>
      </c>
      <c r="F108" s="48"/>
      <c r="G108" s="48"/>
      <c r="H108" s="48"/>
      <c r="I108" s="48"/>
      <c r="J108" s="48"/>
      <c r="K108" s="48"/>
      <c r="L108" s="48"/>
      <c r="M108" s="48"/>
      <c r="N108" s="48"/>
      <c r="O108" s="48"/>
    </row>
    <row r="109" spans="1:15" ht="14.5" x14ac:dyDescent="0.35">
      <c r="A109" s="50" t="s">
        <v>24</v>
      </c>
      <c r="B109" s="284">
        <v>1</v>
      </c>
      <c r="C109" s="284">
        <v>1</v>
      </c>
      <c r="D109" s="284">
        <v>1</v>
      </c>
      <c r="E109" s="284">
        <v>1</v>
      </c>
      <c r="F109" s="48"/>
      <c r="G109" s="48"/>
      <c r="H109" s="48"/>
      <c r="I109" s="48"/>
      <c r="J109" s="48"/>
      <c r="K109" s="48"/>
      <c r="L109" s="48"/>
      <c r="M109" s="48"/>
      <c r="N109" s="48"/>
      <c r="O109" s="48"/>
    </row>
    <row r="110" spans="1:15" ht="14.5" x14ac:dyDescent="0.35">
      <c r="A110" s="50" t="s">
        <v>25</v>
      </c>
      <c r="B110" s="284">
        <v>1</v>
      </c>
      <c r="C110" s="284">
        <v>1</v>
      </c>
      <c r="D110" s="284">
        <v>1</v>
      </c>
      <c r="E110" s="284">
        <v>1</v>
      </c>
      <c r="F110"/>
      <c r="G110" s="48"/>
      <c r="H110" s="48"/>
      <c r="I110" s="48"/>
      <c r="J110" s="284"/>
      <c r="K110" s="284"/>
      <c r="L110" s="284"/>
      <c r="M110" s="284"/>
      <c r="N110" s="48"/>
      <c r="O110" s="48"/>
    </row>
    <row r="111" spans="1:15" ht="25" x14ac:dyDescent="0.35">
      <c r="A111" s="50" t="s">
        <v>246</v>
      </c>
      <c r="B111" s="284">
        <v>1</v>
      </c>
      <c r="C111" s="284">
        <v>1</v>
      </c>
      <c r="D111" s="284">
        <v>1</v>
      </c>
      <c r="E111" s="284">
        <v>1</v>
      </c>
      <c r="F111"/>
      <c r="G111" s="48"/>
      <c r="H111" s="48"/>
      <c r="I111" s="48"/>
      <c r="J111" s="284"/>
      <c r="K111" s="284"/>
      <c r="L111" s="284"/>
      <c r="M111" s="284"/>
      <c r="N111" s="48"/>
      <c r="O111" s="48"/>
    </row>
    <row r="112" spans="1:15" ht="14.5" x14ac:dyDescent="0.35">
      <c r="A112" s="50" t="s">
        <v>247</v>
      </c>
      <c r="B112" s="284">
        <v>1</v>
      </c>
      <c r="C112" s="284">
        <v>1</v>
      </c>
      <c r="D112" s="284">
        <v>1</v>
      </c>
      <c r="E112" s="284">
        <v>1</v>
      </c>
      <c r="F112"/>
      <c r="G112" s="48"/>
      <c r="H112" s="48"/>
      <c r="I112" s="48"/>
      <c r="J112" s="284"/>
      <c r="K112" s="284"/>
      <c r="L112" s="284"/>
      <c r="M112" s="284"/>
      <c r="N112" s="48"/>
      <c r="O112" s="48"/>
    </row>
    <row r="113" spans="1:16" ht="15" thickBot="1" x14ac:dyDescent="0.4">
      <c r="A113" s="76" t="s">
        <v>235</v>
      </c>
      <c r="B113" s="310">
        <v>2</v>
      </c>
      <c r="C113" s="310">
        <v>2</v>
      </c>
      <c r="D113" s="310">
        <v>1</v>
      </c>
      <c r="E113" s="310">
        <v>1</v>
      </c>
      <c r="F113"/>
      <c r="G113" s="80"/>
      <c r="H113" s="48"/>
      <c r="I113" s="48"/>
      <c r="J113" s="284"/>
      <c r="K113" s="284"/>
      <c r="L113" s="284"/>
      <c r="M113" s="284"/>
      <c r="N113" s="48"/>
      <c r="O113" s="48"/>
    </row>
    <row r="114" spans="1:16" x14ac:dyDescent="0.3">
      <c r="A114" s="5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</row>
    <row r="115" spans="1:16" x14ac:dyDescent="0.3">
      <c r="A115" s="5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</row>
    <row r="116" spans="1:16" x14ac:dyDescent="0.3">
      <c r="A116" s="5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</row>
    <row r="117" spans="1:16" x14ac:dyDescent="0.3">
      <c r="A117" s="5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</row>
    <row r="118" spans="1:16" x14ac:dyDescent="0.3">
      <c r="A118" s="5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</row>
    <row r="119" spans="1:16" x14ac:dyDescent="0.3">
      <c r="A119" s="5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</row>
    <row r="121" spans="1:16" ht="30" customHeight="1" thickBot="1" x14ac:dyDescent="0.35">
      <c r="A121" s="428" t="s">
        <v>390</v>
      </c>
      <c r="B121" s="428"/>
      <c r="C121" s="428"/>
      <c r="D121" s="428"/>
      <c r="E121" s="428"/>
      <c r="F121" s="428"/>
      <c r="G121" s="428"/>
      <c r="H121" s="428"/>
      <c r="I121" s="428"/>
      <c r="J121" s="428"/>
      <c r="K121" s="428"/>
      <c r="L121" s="428"/>
      <c r="M121" s="428"/>
      <c r="N121" s="428"/>
      <c r="O121" s="428"/>
    </row>
    <row r="122" spans="1:16" ht="32.25" customHeight="1" x14ac:dyDescent="0.3">
      <c r="A122" s="427" t="s">
        <v>0</v>
      </c>
      <c r="B122" s="224" t="s">
        <v>255</v>
      </c>
      <c r="C122" s="224"/>
      <c r="D122" s="224"/>
      <c r="E122" s="224"/>
      <c r="F122" s="224"/>
      <c r="G122" s="224"/>
      <c r="H122" s="224"/>
      <c r="I122" s="224"/>
      <c r="J122" s="429" t="s">
        <v>254</v>
      </c>
      <c r="K122" s="429"/>
      <c r="L122" s="429"/>
      <c r="M122" s="429"/>
      <c r="N122" s="429"/>
      <c r="O122" s="429"/>
      <c r="P122" s="11"/>
    </row>
    <row r="123" spans="1:16" ht="88.5" customHeight="1" x14ac:dyDescent="0.3">
      <c r="A123" s="427"/>
      <c r="B123" s="430" t="s">
        <v>353</v>
      </c>
      <c r="C123" s="430"/>
      <c r="D123" s="430" t="s">
        <v>354</v>
      </c>
      <c r="E123" s="430"/>
      <c r="F123" s="430" t="s">
        <v>355</v>
      </c>
      <c r="G123" s="430"/>
      <c r="H123" s="430" t="s">
        <v>356</v>
      </c>
      <c r="I123" s="430"/>
      <c r="J123" s="430" t="s">
        <v>357</v>
      </c>
      <c r="K123" s="430"/>
      <c r="L123" s="430" t="s">
        <v>359</v>
      </c>
      <c r="M123" s="430"/>
      <c r="N123" s="430" t="s">
        <v>358</v>
      </c>
      <c r="O123" s="430"/>
    </row>
    <row r="124" spans="1:16" ht="14.5" thickBot="1" x14ac:dyDescent="0.35">
      <c r="A124" s="420"/>
      <c r="B124" s="225" t="s">
        <v>253</v>
      </c>
      <c r="C124" s="225" t="s">
        <v>252</v>
      </c>
      <c r="D124" s="225" t="s">
        <v>253</v>
      </c>
      <c r="E124" s="225" t="s">
        <v>252</v>
      </c>
      <c r="F124" s="225" t="s">
        <v>253</v>
      </c>
      <c r="G124" s="225" t="s">
        <v>252</v>
      </c>
      <c r="H124" s="225" t="s">
        <v>253</v>
      </c>
      <c r="I124" s="225" t="s">
        <v>252</v>
      </c>
      <c r="J124" s="225" t="s">
        <v>253</v>
      </c>
      <c r="K124" s="225" t="s">
        <v>252</v>
      </c>
      <c r="L124" s="225" t="s">
        <v>253</v>
      </c>
      <c r="M124" s="225" t="s">
        <v>252</v>
      </c>
      <c r="N124" s="225" t="s">
        <v>253</v>
      </c>
      <c r="O124" s="225" t="s">
        <v>252</v>
      </c>
    </row>
    <row r="125" spans="1:16" ht="12" customHeight="1" thickTop="1" thickBot="1" x14ac:dyDescent="0.35">
      <c r="A125" s="86"/>
      <c r="B125" s="437">
        <v>1</v>
      </c>
      <c r="C125" s="437"/>
      <c r="D125" s="437">
        <v>2</v>
      </c>
      <c r="E125" s="437"/>
      <c r="F125" s="437">
        <v>3</v>
      </c>
      <c r="G125" s="437"/>
      <c r="H125" s="437">
        <v>4</v>
      </c>
      <c r="I125" s="437"/>
      <c r="J125" s="437">
        <v>5</v>
      </c>
      <c r="K125" s="437"/>
      <c r="L125" s="437">
        <v>6</v>
      </c>
      <c r="M125" s="437"/>
      <c r="N125" s="437">
        <v>7</v>
      </c>
      <c r="O125" s="437"/>
    </row>
    <row r="126" spans="1:16" ht="14.5" thickTop="1" x14ac:dyDescent="0.3">
      <c r="A126" s="50" t="s">
        <v>91</v>
      </c>
      <c r="B126" s="284">
        <v>5</v>
      </c>
      <c r="C126" s="284">
        <v>1</v>
      </c>
      <c r="D126" s="284">
        <v>0</v>
      </c>
      <c r="E126" s="284">
        <v>0</v>
      </c>
      <c r="F126" s="284">
        <v>2</v>
      </c>
      <c r="G126" s="284">
        <v>2</v>
      </c>
      <c r="H126" s="284">
        <v>3</v>
      </c>
      <c r="I126" s="284">
        <v>3</v>
      </c>
      <c r="J126" s="284">
        <v>8</v>
      </c>
      <c r="K126" s="284">
        <v>2</v>
      </c>
      <c r="L126" s="284">
        <v>3</v>
      </c>
      <c r="M126" s="284">
        <v>3</v>
      </c>
      <c r="N126" s="284">
        <v>6</v>
      </c>
      <c r="O126" s="284">
        <v>3</v>
      </c>
      <c r="P126" s="93"/>
    </row>
    <row r="127" spans="1:16" x14ac:dyDescent="0.3">
      <c r="A127" s="50" t="s">
        <v>92</v>
      </c>
      <c r="B127" s="284">
        <v>16</v>
      </c>
      <c r="C127" s="284">
        <v>13</v>
      </c>
      <c r="D127" s="284">
        <v>0</v>
      </c>
      <c r="E127" s="284">
        <v>0</v>
      </c>
      <c r="F127" s="284">
        <v>3</v>
      </c>
      <c r="G127" s="284">
        <v>2</v>
      </c>
      <c r="H127" s="284">
        <v>3</v>
      </c>
      <c r="I127" s="284">
        <v>2</v>
      </c>
      <c r="J127" s="284">
        <v>0</v>
      </c>
      <c r="K127" s="284">
        <v>0</v>
      </c>
      <c r="L127" s="284">
        <v>4</v>
      </c>
      <c r="M127" s="284">
        <v>2</v>
      </c>
      <c r="N127" s="284">
        <v>2</v>
      </c>
      <c r="O127" s="284">
        <v>2</v>
      </c>
      <c r="P127" s="93"/>
    </row>
    <row r="128" spans="1:16" x14ac:dyDescent="0.3">
      <c r="A128" s="50" t="s">
        <v>93</v>
      </c>
      <c r="B128" s="284">
        <v>4</v>
      </c>
      <c r="C128" s="284">
        <v>0</v>
      </c>
      <c r="D128" s="284">
        <v>0</v>
      </c>
      <c r="E128" s="284">
        <v>0</v>
      </c>
      <c r="F128" s="284">
        <v>3</v>
      </c>
      <c r="G128" s="284">
        <v>3</v>
      </c>
      <c r="H128" s="284">
        <v>3</v>
      </c>
      <c r="I128" s="284">
        <v>3</v>
      </c>
      <c r="J128" s="284">
        <v>0</v>
      </c>
      <c r="K128" s="284">
        <v>0</v>
      </c>
      <c r="L128" s="284">
        <v>2</v>
      </c>
      <c r="M128" s="284">
        <v>2</v>
      </c>
      <c r="N128" s="284">
        <v>0</v>
      </c>
      <c r="O128" s="284">
        <v>0</v>
      </c>
      <c r="P128" s="93"/>
    </row>
    <row r="129" spans="1:16" x14ac:dyDescent="0.3">
      <c r="A129" s="50" t="s">
        <v>94</v>
      </c>
      <c r="B129" s="284">
        <v>2</v>
      </c>
      <c r="C129" s="284">
        <v>1</v>
      </c>
      <c r="D129" s="284">
        <v>0</v>
      </c>
      <c r="E129" s="284">
        <v>0</v>
      </c>
      <c r="F129" s="284">
        <v>3</v>
      </c>
      <c r="G129" s="284">
        <v>3</v>
      </c>
      <c r="H129" s="284">
        <v>2</v>
      </c>
      <c r="I129" s="284">
        <v>1</v>
      </c>
      <c r="J129" s="284">
        <v>3</v>
      </c>
      <c r="K129" s="284">
        <v>3</v>
      </c>
      <c r="L129" s="284">
        <v>3</v>
      </c>
      <c r="M129" s="284">
        <v>2</v>
      </c>
      <c r="N129" s="284">
        <v>0</v>
      </c>
      <c r="O129" s="284">
        <v>0</v>
      </c>
      <c r="P129" s="93"/>
    </row>
    <row r="130" spans="1:16" x14ac:dyDescent="0.3">
      <c r="A130" s="50" t="s">
        <v>95</v>
      </c>
      <c r="B130" s="284">
        <v>3</v>
      </c>
      <c r="C130" s="284">
        <v>2</v>
      </c>
      <c r="D130" s="284">
        <v>0</v>
      </c>
      <c r="E130" s="284">
        <v>0</v>
      </c>
      <c r="F130" s="284">
        <v>4</v>
      </c>
      <c r="G130" s="284">
        <v>4</v>
      </c>
      <c r="H130" s="284">
        <v>2</v>
      </c>
      <c r="I130" s="284">
        <v>0</v>
      </c>
      <c r="J130" s="284">
        <v>0</v>
      </c>
      <c r="K130" s="284">
        <v>0</v>
      </c>
      <c r="L130" s="284">
        <v>0</v>
      </c>
      <c r="M130" s="284">
        <v>0</v>
      </c>
      <c r="N130" s="284">
        <v>0</v>
      </c>
      <c r="O130" s="284">
        <v>0</v>
      </c>
      <c r="P130" s="93"/>
    </row>
    <row r="131" spans="1:16" x14ac:dyDescent="0.3">
      <c r="A131" s="50" t="s">
        <v>96</v>
      </c>
      <c r="B131" s="284">
        <v>11</v>
      </c>
      <c r="C131" s="284">
        <v>7</v>
      </c>
      <c r="D131" s="284">
        <v>3</v>
      </c>
      <c r="E131" s="284">
        <v>3</v>
      </c>
      <c r="F131" s="284">
        <v>5</v>
      </c>
      <c r="G131" s="284">
        <v>5</v>
      </c>
      <c r="H131" s="284">
        <v>5</v>
      </c>
      <c r="I131" s="284">
        <v>5</v>
      </c>
      <c r="J131" s="284">
        <v>3</v>
      </c>
      <c r="K131" s="284">
        <v>3</v>
      </c>
      <c r="L131" s="284">
        <v>4</v>
      </c>
      <c r="M131" s="284">
        <v>4</v>
      </c>
      <c r="N131" s="284">
        <v>5</v>
      </c>
      <c r="O131" s="284">
        <v>5</v>
      </c>
      <c r="P131" s="93"/>
    </row>
    <row r="132" spans="1:16" x14ac:dyDescent="0.3">
      <c r="A132" s="50" t="s">
        <v>97</v>
      </c>
      <c r="B132" s="284">
        <v>3</v>
      </c>
      <c r="C132" s="284">
        <v>2</v>
      </c>
      <c r="D132" s="284">
        <v>0</v>
      </c>
      <c r="E132" s="284">
        <v>0</v>
      </c>
      <c r="F132" s="284">
        <v>3</v>
      </c>
      <c r="G132" s="284">
        <v>2</v>
      </c>
      <c r="H132" s="284">
        <v>3</v>
      </c>
      <c r="I132" s="284">
        <v>0</v>
      </c>
      <c r="J132" s="284">
        <v>3</v>
      </c>
      <c r="K132" s="284">
        <v>2</v>
      </c>
      <c r="L132" s="284">
        <v>3</v>
      </c>
      <c r="M132" s="284">
        <v>3</v>
      </c>
      <c r="N132" s="284">
        <v>0</v>
      </c>
      <c r="O132" s="284">
        <v>0</v>
      </c>
      <c r="P132" s="93"/>
    </row>
    <row r="133" spans="1:16" x14ac:dyDescent="0.3">
      <c r="A133" s="50" t="s">
        <v>98</v>
      </c>
      <c r="B133" s="284">
        <v>1</v>
      </c>
      <c r="C133" s="284">
        <v>1</v>
      </c>
      <c r="D133" s="284">
        <v>0</v>
      </c>
      <c r="E133" s="284">
        <v>0</v>
      </c>
      <c r="F133" s="284">
        <v>1</v>
      </c>
      <c r="G133" s="284">
        <v>0</v>
      </c>
      <c r="H133" s="284">
        <v>1</v>
      </c>
      <c r="I133" s="284">
        <v>1</v>
      </c>
      <c r="J133" s="284">
        <v>0</v>
      </c>
      <c r="K133" s="284">
        <v>0</v>
      </c>
      <c r="L133" s="284">
        <v>1</v>
      </c>
      <c r="M133" s="284">
        <v>0</v>
      </c>
      <c r="N133" s="284">
        <v>0</v>
      </c>
      <c r="O133" s="284">
        <v>0</v>
      </c>
      <c r="P133" s="93"/>
    </row>
    <row r="134" spans="1:16" x14ac:dyDescent="0.3">
      <c r="A134" s="50" t="s">
        <v>99</v>
      </c>
      <c r="B134" s="284">
        <v>3</v>
      </c>
      <c r="C134" s="284">
        <v>3</v>
      </c>
      <c r="D134" s="284">
        <v>0</v>
      </c>
      <c r="E134" s="284">
        <v>0</v>
      </c>
      <c r="F134" s="284">
        <v>3</v>
      </c>
      <c r="G134" s="284">
        <v>3</v>
      </c>
      <c r="H134" s="284">
        <v>2</v>
      </c>
      <c r="I134" s="284">
        <v>1</v>
      </c>
      <c r="J134" s="284">
        <v>2</v>
      </c>
      <c r="K134" s="284">
        <v>2</v>
      </c>
      <c r="L134" s="284">
        <v>3</v>
      </c>
      <c r="M134" s="284">
        <v>3</v>
      </c>
      <c r="N134" s="284">
        <v>7</v>
      </c>
      <c r="O134" s="284">
        <v>7</v>
      </c>
      <c r="P134" s="93"/>
    </row>
    <row r="135" spans="1:16" x14ac:dyDescent="0.3">
      <c r="A135" s="50" t="s">
        <v>100</v>
      </c>
      <c r="B135" s="284">
        <v>3</v>
      </c>
      <c r="C135" s="284">
        <v>3</v>
      </c>
      <c r="D135" s="284">
        <v>1</v>
      </c>
      <c r="E135" s="284">
        <v>1</v>
      </c>
      <c r="F135" s="284">
        <v>3</v>
      </c>
      <c r="G135" s="284">
        <v>1</v>
      </c>
      <c r="H135" s="284">
        <v>1</v>
      </c>
      <c r="I135" s="284">
        <v>1</v>
      </c>
      <c r="J135" s="284">
        <v>2</v>
      </c>
      <c r="K135" s="284">
        <v>1</v>
      </c>
      <c r="L135" s="284">
        <v>1</v>
      </c>
      <c r="M135" s="284">
        <v>1</v>
      </c>
      <c r="N135" s="284">
        <v>3</v>
      </c>
      <c r="O135" s="284">
        <v>3</v>
      </c>
      <c r="P135" s="93"/>
    </row>
    <row r="136" spans="1:16" x14ac:dyDescent="0.3">
      <c r="A136" s="50" t="s">
        <v>101</v>
      </c>
      <c r="B136" s="284">
        <v>3</v>
      </c>
      <c r="C136" s="284">
        <v>2</v>
      </c>
      <c r="D136" s="284">
        <v>0</v>
      </c>
      <c r="E136" s="284">
        <v>0</v>
      </c>
      <c r="F136" s="284">
        <v>3</v>
      </c>
      <c r="G136" s="284">
        <v>1</v>
      </c>
      <c r="H136" s="284">
        <v>3</v>
      </c>
      <c r="I136" s="284">
        <v>3</v>
      </c>
      <c r="J136" s="284">
        <v>3</v>
      </c>
      <c r="K136" s="284">
        <v>3</v>
      </c>
      <c r="L136" s="284">
        <v>3</v>
      </c>
      <c r="M136" s="284">
        <v>3</v>
      </c>
      <c r="N136" s="284">
        <v>3</v>
      </c>
      <c r="O136" s="284">
        <v>3</v>
      </c>
      <c r="P136" s="93"/>
    </row>
    <row r="137" spans="1:16" x14ac:dyDescent="0.3">
      <c r="A137" s="50" t="s">
        <v>102</v>
      </c>
      <c r="B137" s="284">
        <v>30</v>
      </c>
      <c r="C137" s="284">
        <v>23</v>
      </c>
      <c r="D137" s="284">
        <v>5</v>
      </c>
      <c r="E137" s="284">
        <v>5</v>
      </c>
      <c r="F137" s="284">
        <v>5</v>
      </c>
      <c r="G137" s="284">
        <v>5</v>
      </c>
      <c r="H137" s="284">
        <v>6</v>
      </c>
      <c r="I137" s="284">
        <v>6</v>
      </c>
      <c r="J137" s="284">
        <v>6</v>
      </c>
      <c r="K137" s="284">
        <v>6</v>
      </c>
      <c r="L137" s="284">
        <v>5</v>
      </c>
      <c r="M137" s="284">
        <v>5</v>
      </c>
      <c r="N137" s="284">
        <v>0</v>
      </c>
      <c r="O137" s="284">
        <v>0</v>
      </c>
      <c r="P137" s="93"/>
    </row>
    <row r="138" spans="1:16" x14ac:dyDescent="0.3">
      <c r="A138" s="50" t="s">
        <v>103</v>
      </c>
      <c r="B138" s="284">
        <v>7</v>
      </c>
      <c r="C138" s="284">
        <v>1</v>
      </c>
      <c r="D138" s="284">
        <v>0</v>
      </c>
      <c r="E138" s="284">
        <v>0</v>
      </c>
      <c r="F138" s="284">
        <v>3</v>
      </c>
      <c r="G138" s="284">
        <v>3</v>
      </c>
      <c r="H138" s="284">
        <v>1</v>
      </c>
      <c r="I138" s="284">
        <v>1</v>
      </c>
      <c r="J138" s="284">
        <v>18</v>
      </c>
      <c r="K138" s="284">
        <v>8</v>
      </c>
      <c r="L138" s="284">
        <v>3</v>
      </c>
      <c r="M138" s="284">
        <v>3</v>
      </c>
      <c r="N138" s="284">
        <v>0</v>
      </c>
      <c r="O138" s="284">
        <v>0</v>
      </c>
      <c r="P138" s="93"/>
    </row>
    <row r="139" spans="1:16" x14ac:dyDescent="0.3">
      <c r="A139" s="50" t="s">
        <v>104</v>
      </c>
      <c r="B139" s="284">
        <v>3</v>
      </c>
      <c r="C139" s="284">
        <v>0</v>
      </c>
      <c r="D139" s="284">
        <v>0</v>
      </c>
      <c r="E139" s="284">
        <v>0</v>
      </c>
      <c r="F139" s="284">
        <v>3</v>
      </c>
      <c r="G139" s="284">
        <v>3</v>
      </c>
      <c r="H139" s="284">
        <v>3</v>
      </c>
      <c r="I139" s="284">
        <v>0</v>
      </c>
      <c r="J139" s="284">
        <v>2</v>
      </c>
      <c r="K139" s="284">
        <v>2</v>
      </c>
      <c r="L139" s="284">
        <v>2</v>
      </c>
      <c r="M139" s="284">
        <v>2</v>
      </c>
      <c r="N139" s="284">
        <v>0</v>
      </c>
      <c r="O139" s="284">
        <v>0</v>
      </c>
      <c r="P139" s="93"/>
    </row>
    <row r="140" spans="1:16" x14ac:dyDescent="0.3">
      <c r="A140" s="50" t="s">
        <v>158</v>
      </c>
      <c r="B140" s="284">
        <v>12</v>
      </c>
      <c r="C140" s="284">
        <v>9</v>
      </c>
      <c r="D140" s="284">
        <v>0</v>
      </c>
      <c r="E140" s="284">
        <v>0</v>
      </c>
      <c r="F140" s="284">
        <v>6</v>
      </c>
      <c r="G140" s="284">
        <v>4</v>
      </c>
      <c r="H140" s="284">
        <v>1</v>
      </c>
      <c r="I140" s="284">
        <v>1</v>
      </c>
      <c r="J140" s="284">
        <v>3</v>
      </c>
      <c r="K140" s="284">
        <v>0</v>
      </c>
      <c r="L140" s="284">
        <v>3</v>
      </c>
      <c r="M140" s="284">
        <v>1</v>
      </c>
      <c r="N140" s="284">
        <v>4</v>
      </c>
      <c r="O140" s="284">
        <v>2</v>
      </c>
      <c r="P140" s="93"/>
    </row>
    <row r="141" spans="1:16" x14ac:dyDescent="0.3">
      <c r="A141" s="50" t="s">
        <v>106</v>
      </c>
      <c r="B141" s="284">
        <v>5</v>
      </c>
      <c r="C141" s="284">
        <v>2</v>
      </c>
      <c r="D141" s="284">
        <v>0</v>
      </c>
      <c r="E141" s="284">
        <v>0</v>
      </c>
      <c r="F141" s="284">
        <v>3</v>
      </c>
      <c r="G141" s="284">
        <v>2</v>
      </c>
      <c r="H141" s="284">
        <v>1</v>
      </c>
      <c r="I141" s="284">
        <v>1</v>
      </c>
      <c r="J141" s="284">
        <v>0</v>
      </c>
      <c r="K141" s="284">
        <v>0</v>
      </c>
      <c r="L141" s="284">
        <v>3</v>
      </c>
      <c r="M141" s="284">
        <v>1</v>
      </c>
      <c r="N141" s="284">
        <v>2</v>
      </c>
      <c r="O141" s="284">
        <v>1</v>
      </c>
      <c r="P141" s="93"/>
    </row>
    <row r="142" spans="1:16" x14ac:dyDescent="0.3">
      <c r="A142" s="50" t="s">
        <v>236</v>
      </c>
      <c r="B142" s="284">
        <v>2</v>
      </c>
      <c r="C142" s="284">
        <v>2</v>
      </c>
      <c r="D142" s="284">
        <v>1</v>
      </c>
      <c r="E142" s="284">
        <v>1</v>
      </c>
      <c r="F142" s="284">
        <v>2</v>
      </c>
      <c r="G142" s="284">
        <v>0</v>
      </c>
      <c r="H142" s="284">
        <v>1</v>
      </c>
      <c r="I142" s="284">
        <v>0</v>
      </c>
      <c r="J142" s="284">
        <v>0</v>
      </c>
      <c r="K142" s="284">
        <v>0</v>
      </c>
      <c r="L142" s="284">
        <v>3</v>
      </c>
      <c r="M142" s="284">
        <v>3</v>
      </c>
      <c r="N142" s="284">
        <v>0</v>
      </c>
      <c r="O142" s="284">
        <v>0</v>
      </c>
    </row>
    <row r="143" spans="1:16" x14ac:dyDescent="0.3">
      <c r="A143" s="50" t="s">
        <v>185</v>
      </c>
      <c r="B143" s="284">
        <v>3</v>
      </c>
      <c r="C143" s="284">
        <v>3</v>
      </c>
      <c r="D143" s="284">
        <v>0</v>
      </c>
      <c r="E143" s="284">
        <v>0</v>
      </c>
      <c r="F143" s="284">
        <v>2</v>
      </c>
      <c r="G143" s="284">
        <v>2</v>
      </c>
      <c r="H143" s="284">
        <v>1</v>
      </c>
      <c r="I143" s="284">
        <v>1</v>
      </c>
      <c r="J143" s="284">
        <v>3</v>
      </c>
      <c r="K143" s="284">
        <v>2</v>
      </c>
      <c r="L143" s="284">
        <v>3</v>
      </c>
      <c r="M143" s="284">
        <v>3</v>
      </c>
      <c r="N143" s="284">
        <v>0</v>
      </c>
      <c r="O143" s="284">
        <v>0</v>
      </c>
    </row>
    <row r="144" spans="1:16" x14ac:dyDescent="0.3">
      <c r="A144" s="50" t="s">
        <v>23</v>
      </c>
      <c r="B144" s="284">
        <v>4</v>
      </c>
      <c r="C144" s="284">
        <v>1</v>
      </c>
      <c r="D144" s="284">
        <v>4</v>
      </c>
      <c r="E144" s="284">
        <v>3</v>
      </c>
      <c r="F144" s="284">
        <v>4</v>
      </c>
      <c r="G144" s="284">
        <v>3</v>
      </c>
      <c r="H144" s="284">
        <v>3</v>
      </c>
      <c r="I144" s="284">
        <v>2</v>
      </c>
      <c r="J144" s="284">
        <v>1</v>
      </c>
      <c r="K144" s="284">
        <v>1</v>
      </c>
      <c r="L144" s="284">
        <v>0</v>
      </c>
      <c r="M144" s="284">
        <v>0</v>
      </c>
      <c r="N144" s="284">
        <v>0</v>
      </c>
      <c r="O144" s="284">
        <v>0</v>
      </c>
    </row>
    <row r="145" spans="1:35" ht="14.5" x14ac:dyDescent="0.35">
      <c r="A145" s="50" t="s">
        <v>24</v>
      </c>
      <c r="B145" s="284">
        <v>0</v>
      </c>
      <c r="C145" s="284">
        <v>0</v>
      </c>
      <c r="D145" s="284">
        <v>0</v>
      </c>
      <c r="E145" s="284">
        <v>0</v>
      </c>
      <c r="F145" s="284">
        <v>0</v>
      </c>
      <c r="G145" s="284">
        <v>0</v>
      </c>
      <c r="H145" s="284">
        <v>0</v>
      </c>
      <c r="I145" s="284">
        <v>0</v>
      </c>
      <c r="J145" s="284">
        <v>0</v>
      </c>
      <c r="K145" s="284">
        <v>0</v>
      </c>
      <c r="L145" s="284">
        <v>0</v>
      </c>
      <c r="M145" s="284">
        <v>0</v>
      </c>
      <c r="N145" s="284">
        <v>0</v>
      </c>
      <c r="O145" s="284">
        <v>0</v>
      </c>
      <c r="P145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</row>
    <row r="146" spans="1:35" ht="14.5" x14ac:dyDescent="0.35">
      <c r="A146" s="50" t="s">
        <v>25</v>
      </c>
      <c r="B146" s="284">
        <v>1</v>
      </c>
      <c r="C146" s="284">
        <v>1</v>
      </c>
      <c r="D146" s="284">
        <v>0</v>
      </c>
      <c r="E146" s="284">
        <v>0</v>
      </c>
      <c r="F146" s="284">
        <v>7</v>
      </c>
      <c r="G146" s="284">
        <v>6</v>
      </c>
      <c r="H146" s="284">
        <v>4</v>
      </c>
      <c r="I146" s="284">
        <v>4</v>
      </c>
      <c r="J146" s="284">
        <v>1</v>
      </c>
      <c r="K146" s="284">
        <v>1</v>
      </c>
      <c r="L146" s="284">
        <v>10</v>
      </c>
      <c r="M146" s="284">
        <v>8</v>
      </c>
      <c r="N146" s="284">
        <v>0</v>
      </c>
      <c r="O146" s="284">
        <v>0</v>
      </c>
      <c r="P146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</row>
    <row r="147" spans="1:35" ht="25" x14ac:dyDescent="0.35">
      <c r="A147" s="50" t="s">
        <v>246</v>
      </c>
      <c r="B147" s="284">
        <v>1</v>
      </c>
      <c r="C147" s="284">
        <v>0</v>
      </c>
      <c r="D147" s="284">
        <v>0</v>
      </c>
      <c r="E147" s="284">
        <v>0</v>
      </c>
      <c r="F147" s="284">
        <v>3</v>
      </c>
      <c r="G147" s="284">
        <v>1</v>
      </c>
      <c r="H147" s="284">
        <v>3</v>
      </c>
      <c r="I147" s="284">
        <v>1</v>
      </c>
      <c r="J147" s="284">
        <v>0</v>
      </c>
      <c r="K147" s="284">
        <v>0</v>
      </c>
      <c r="L147" s="284">
        <v>2</v>
      </c>
      <c r="M147" s="284">
        <v>2</v>
      </c>
      <c r="N147" s="284">
        <v>0</v>
      </c>
      <c r="O147" s="284">
        <v>0</v>
      </c>
      <c r="P147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</row>
    <row r="148" spans="1:35" ht="27" customHeight="1" x14ac:dyDescent="0.35">
      <c r="A148" s="50" t="s">
        <v>247</v>
      </c>
      <c r="B148" s="284">
        <v>3</v>
      </c>
      <c r="C148" s="284">
        <v>0</v>
      </c>
      <c r="D148" s="284">
        <v>1</v>
      </c>
      <c r="E148" s="284">
        <v>1</v>
      </c>
      <c r="F148" s="284">
        <v>0</v>
      </c>
      <c r="G148" s="284">
        <v>0</v>
      </c>
      <c r="H148" s="284">
        <v>2</v>
      </c>
      <c r="I148" s="284">
        <v>1</v>
      </c>
      <c r="J148" s="284">
        <v>0</v>
      </c>
      <c r="K148" s="284">
        <v>0</v>
      </c>
      <c r="L148" s="284">
        <v>10</v>
      </c>
      <c r="M148" s="284">
        <v>5</v>
      </c>
      <c r="N148" s="284">
        <v>4</v>
      </c>
      <c r="O148" s="284">
        <v>4</v>
      </c>
      <c r="P148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</row>
    <row r="149" spans="1:35" ht="15" thickBot="1" x14ac:dyDescent="0.4">
      <c r="A149" s="76" t="s">
        <v>235</v>
      </c>
      <c r="B149" s="310">
        <v>3</v>
      </c>
      <c r="C149" s="310">
        <v>2</v>
      </c>
      <c r="D149" s="310">
        <v>0</v>
      </c>
      <c r="E149" s="310">
        <v>0</v>
      </c>
      <c r="F149" s="310">
        <v>0</v>
      </c>
      <c r="G149" s="310">
        <v>0</v>
      </c>
      <c r="H149" s="310">
        <v>3</v>
      </c>
      <c r="I149" s="310">
        <v>0</v>
      </c>
      <c r="J149" s="310">
        <v>2</v>
      </c>
      <c r="K149" s="310">
        <v>2</v>
      </c>
      <c r="L149" s="310">
        <v>3</v>
      </c>
      <c r="M149" s="310">
        <v>3</v>
      </c>
      <c r="N149" s="310">
        <v>0</v>
      </c>
      <c r="O149" s="310">
        <v>0</v>
      </c>
      <c r="P149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/>
      <c r="AG149" s="222"/>
      <c r="AH149" s="222"/>
      <c r="AI149" s="222"/>
    </row>
    <row r="150" spans="1:35" x14ac:dyDescent="0.3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Q150" s="3"/>
    </row>
    <row r="151" spans="1:35" x14ac:dyDescent="0.3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</row>
    <row r="152" spans="1:35" x14ac:dyDescent="0.3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</row>
    <row r="153" spans="1:35" x14ac:dyDescent="0.3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</row>
    <row r="154" spans="1:35" x14ac:dyDescent="0.3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</row>
    <row r="155" spans="1:35" x14ac:dyDescent="0.3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</row>
    <row r="156" spans="1:35" x14ac:dyDescent="0.3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</row>
    <row r="157" spans="1:35" x14ac:dyDescent="0.3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</row>
    <row r="158" spans="1:35" x14ac:dyDescent="0.3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</row>
    <row r="159" spans="1:35" x14ac:dyDescent="0.3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</row>
    <row r="160" spans="1:35" x14ac:dyDescent="0.3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</row>
    <row r="161" spans="1:16" x14ac:dyDescent="0.3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</row>
    <row r="162" spans="1:16" x14ac:dyDescent="0.3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</row>
    <row r="163" spans="1:16" x14ac:dyDescent="0.3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</row>
    <row r="164" spans="1:16" x14ac:dyDescent="0.3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</row>
    <row r="165" spans="1:16" x14ac:dyDescent="0.3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</row>
    <row r="166" spans="1:16" x14ac:dyDescent="0.3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</row>
    <row r="167" spans="1:16" x14ac:dyDescent="0.3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</row>
    <row r="168" spans="1:16" x14ac:dyDescent="0.3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</row>
    <row r="169" spans="1:16" x14ac:dyDescent="0.3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</row>
    <row r="170" spans="1:16" x14ac:dyDescent="0.3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</row>
    <row r="171" spans="1:16" x14ac:dyDescent="0.3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</row>
    <row r="172" spans="1:16" x14ac:dyDescent="0.3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</row>
    <row r="173" spans="1:16" x14ac:dyDescent="0.3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</row>
    <row r="174" spans="1:16" x14ac:dyDescent="0.3">
      <c r="A174" s="35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35"/>
      <c r="P174" s="11"/>
    </row>
    <row r="175" spans="1:16" x14ac:dyDescent="0.3">
      <c r="A175" s="35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35"/>
      <c r="P175" s="11"/>
    </row>
    <row r="176" spans="1:16" x14ac:dyDescent="0.3">
      <c r="A176" s="35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35"/>
      <c r="P176" s="11"/>
    </row>
    <row r="177" spans="1:16" x14ac:dyDescent="0.3">
      <c r="A177" s="35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35"/>
      <c r="P177" s="11"/>
    </row>
    <row r="178" spans="1:16" x14ac:dyDescent="0.3">
      <c r="A178" s="35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35"/>
      <c r="P178" s="11"/>
    </row>
    <row r="179" spans="1:16" x14ac:dyDescent="0.3">
      <c r="A179" s="35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35"/>
      <c r="P179" s="11"/>
    </row>
    <row r="180" spans="1:16" x14ac:dyDescent="0.3">
      <c r="A180" s="35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35"/>
      <c r="P180" s="11"/>
    </row>
    <row r="181" spans="1:16" x14ac:dyDescent="0.3">
      <c r="A181" s="35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35"/>
      <c r="P181" s="11"/>
    </row>
    <row r="182" spans="1:16" x14ac:dyDescent="0.3">
      <c r="A182" s="35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35"/>
      <c r="P182" s="11"/>
    </row>
    <row r="183" spans="1:16" x14ac:dyDescent="0.3">
      <c r="A183" s="35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35"/>
      <c r="P183" s="11"/>
    </row>
    <row r="184" spans="1:16" x14ac:dyDescent="0.3">
      <c r="A184" s="35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35"/>
      <c r="P184" s="11"/>
    </row>
    <row r="185" spans="1:16" x14ac:dyDescent="0.3">
      <c r="A185" s="35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35"/>
      <c r="P185" s="11"/>
    </row>
    <row r="186" spans="1:16" x14ac:dyDescent="0.3">
      <c r="A186" s="35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35"/>
      <c r="P186" s="11"/>
    </row>
    <row r="187" spans="1:16" x14ac:dyDescent="0.3">
      <c r="A187" s="35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35"/>
      <c r="P187" s="11"/>
    </row>
    <row r="188" spans="1:16" x14ac:dyDescent="0.3">
      <c r="A188" s="35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35"/>
      <c r="P188" s="11"/>
    </row>
    <row r="189" spans="1:16" x14ac:dyDescent="0.3">
      <c r="A189" s="35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35"/>
      <c r="P189" s="11"/>
    </row>
    <row r="190" spans="1:16" x14ac:dyDescent="0.3">
      <c r="A190" s="35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35"/>
      <c r="P190" s="11"/>
    </row>
    <row r="191" spans="1:16" x14ac:dyDescent="0.3">
      <c r="A191" s="35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35"/>
      <c r="P191" s="11"/>
    </row>
    <row r="192" spans="1:16" x14ac:dyDescent="0.3">
      <c r="A192" s="35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35"/>
      <c r="P192" s="11"/>
    </row>
    <row r="193" spans="1:16" x14ac:dyDescent="0.3">
      <c r="A193" s="35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35"/>
      <c r="P193" s="11"/>
    </row>
    <row r="194" spans="1:16" x14ac:dyDescent="0.3">
      <c r="A194" s="35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35"/>
      <c r="P194" s="11"/>
    </row>
    <row r="195" spans="1:16" x14ac:dyDescent="0.3">
      <c r="A195" s="35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35"/>
      <c r="P195" s="11"/>
    </row>
    <row r="196" spans="1:16" x14ac:dyDescent="0.3">
      <c r="A196" s="35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35"/>
      <c r="P196" s="11"/>
    </row>
    <row r="197" spans="1:16" x14ac:dyDescent="0.3">
      <c r="A197" s="35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35"/>
      <c r="P197" s="11"/>
    </row>
    <row r="198" spans="1:16" x14ac:dyDescent="0.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</row>
    <row r="199" spans="1:16" x14ac:dyDescent="0.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</row>
    <row r="200" spans="1:16" x14ac:dyDescent="0.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</row>
    <row r="201" spans="1:16" x14ac:dyDescent="0.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</row>
    <row r="202" spans="1:16" x14ac:dyDescent="0.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</row>
    <row r="203" spans="1:16" x14ac:dyDescent="0.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</row>
  </sheetData>
  <sortState ref="T60:BG67">
    <sortCondition ref="T60:T67"/>
  </sortState>
  <mergeCells count="27">
    <mergeCell ref="L125:M125"/>
    <mergeCell ref="N125:O125"/>
    <mergeCell ref="B125:C125"/>
    <mergeCell ref="F123:G123"/>
    <mergeCell ref="H123:I123"/>
    <mergeCell ref="J123:K123"/>
    <mergeCell ref="L123:M123"/>
    <mergeCell ref="N123:O123"/>
    <mergeCell ref="D125:E125"/>
    <mergeCell ref="F125:G125"/>
    <mergeCell ref="H125:I125"/>
    <mergeCell ref="J125:K125"/>
    <mergeCell ref="N27:O27"/>
    <mergeCell ref="A1:O1"/>
    <mergeCell ref="A121:O121"/>
    <mergeCell ref="J122:O122"/>
    <mergeCell ref="B123:C123"/>
    <mergeCell ref="D123:E123"/>
    <mergeCell ref="A122:A124"/>
    <mergeCell ref="A29:E29"/>
    <mergeCell ref="B58:G58"/>
    <mergeCell ref="A57:G57"/>
    <mergeCell ref="B87:C87"/>
    <mergeCell ref="D87:E87"/>
    <mergeCell ref="A86:E86"/>
    <mergeCell ref="A87:A88"/>
    <mergeCell ref="A58:A59"/>
  </mergeCells>
  <pageMargins left="0.45" right="0.45" top="0.75" bottom="0.25" header="0.3" footer="0.3"/>
  <pageSetup paperSize="9" scale="72" orientation="landscape" r:id="rId1"/>
  <rowBreaks count="3" manualBreakCount="3">
    <brk id="28" max="14" man="1"/>
    <brk id="85" max="16383" man="1"/>
    <brk id="120" max="1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topLeftCell="A16" zoomScaleNormal="100" workbookViewId="0">
      <selection activeCell="H25" sqref="H25:O30"/>
    </sheetView>
  </sheetViews>
  <sheetFormatPr defaultColWidth="8.81640625" defaultRowHeight="14.5" x14ac:dyDescent="0.35"/>
  <cols>
    <col min="1" max="1" width="30.1796875" style="48" customWidth="1"/>
    <col min="2" max="2" width="12.453125" style="48" customWidth="1"/>
    <col min="3" max="3" width="13.453125" style="48" customWidth="1"/>
    <col min="4" max="4" width="12.1796875" style="48" customWidth="1"/>
    <col min="5" max="5" width="18.81640625" style="48" customWidth="1"/>
    <col min="6" max="6" width="20.26953125" style="48" customWidth="1"/>
    <col min="7" max="7" width="21.54296875" style="48" customWidth="1"/>
    <col min="8" max="8" width="42.26953125" style="48" customWidth="1"/>
    <col min="9" max="9" width="3.26953125" style="48" customWidth="1"/>
    <col min="10" max="16384" width="8.81640625" style="48"/>
  </cols>
  <sheetData>
    <row r="1" spans="1:8" ht="14.25" customHeight="1" thickBot="1" x14ac:dyDescent="0.4">
      <c r="A1" s="412" t="s">
        <v>394</v>
      </c>
      <c r="B1" s="412"/>
      <c r="C1" s="412"/>
      <c r="D1" s="412"/>
      <c r="E1" s="412"/>
      <c r="F1" s="412"/>
      <c r="G1" s="412"/>
    </row>
    <row r="2" spans="1:8" ht="132" customHeight="1" thickBot="1" x14ac:dyDescent="0.4">
      <c r="A2" s="19" t="s">
        <v>0</v>
      </c>
      <c r="B2" s="20" t="s">
        <v>264</v>
      </c>
      <c r="C2" s="20" t="s">
        <v>263</v>
      </c>
      <c r="D2" s="21" t="s">
        <v>262</v>
      </c>
      <c r="E2" s="21" t="s">
        <v>261</v>
      </c>
      <c r="F2" s="20" t="s">
        <v>260</v>
      </c>
      <c r="G2" s="20" t="s">
        <v>259</v>
      </c>
    </row>
    <row r="3" spans="1:8" ht="12" customHeight="1" thickTop="1" x14ac:dyDescent="0.35">
      <c r="A3" s="4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</row>
    <row r="4" spans="1:8" ht="13.5" customHeight="1" x14ac:dyDescent="0.35">
      <c r="A4" s="63" t="s">
        <v>91</v>
      </c>
      <c r="B4" s="280" t="s">
        <v>336</v>
      </c>
      <c r="C4" s="280">
        <v>8</v>
      </c>
      <c r="D4" s="281">
        <v>114</v>
      </c>
      <c r="E4" s="280">
        <v>95</v>
      </c>
      <c r="F4" s="281">
        <v>83.333333333333343</v>
      </c>
      <c r="G4" s="280">
        <v>0</v>
      </c>
      <c r="H4" s="64"/>
    </row>
    <row r="5" spans="1:8" ht="13.5" customHeight="1" x14ac:dyDescent="0.35">
      <c r="A5" s="63" t="s">
        <v>92</v>
      </c>
      <c r="B5" s="280" t="s">
        <v>336</v>
      </c>
      <c r="C5" s="280">
        <v>14</v>
      </c>
      <c r="D5" s="281">
        <v>542</v>
      </c>
      <c r="E5" s="280">
        <v>410</v>
      </c>
      <c r="F5" s="281">
        <v>75.645756457564573</v>
      </c>
      <c r="G5" s="280">
        <v>4</v>
      </c>
      <c r="H5" s="64"/>
    </row>
    <row r="6" spans="1:8" ht="13.5" customHeight="1" x14ac:dyDescent="0.35">
      <c r="A6" s="63" t="s">
        <v>93</v>
      </c>
      <c r="B6" s="280" t="s">
        <v>336</v>
      </c>
      <c r="C6" s="280">
        <v>18</v>
      </c>
      <c r="D6" s="281">
        <v>216</v>
      </c>
      <c r="E6" s="280">
        <v>216</v>
      </c>
      <c r="F6" s="281">
        <v>100</v>
      </c>
      <c r="G6" s="280">
        <v>3</v>
      </c>
      <c r="H6" s="64"/>
    </row>
    <row r="7" spans="1:8" ht="13.5" customHeight="1" x14ac:dyDescent="0.35">
      <c r="A7" s="63" t="s">
        <v>94</v>
      </c>
      <c r="B7" s="280" t="s">
        <v>336</v>
      </c>
      <c r="C7" s="280">
        <v>2</v>
      </c>
      <c r="D7" s="281">
        <v>328</v>
      </c>
      <c r="E7" s="280">
        <v>214</v>
      </c>
      <c r="F7" s="281">
        <v>65.243902439024396</v>
      </c>
      <c r="G7" s="280">
        <v>0</v>
      </c>
      <c r="H7" s="64"/>
    </row>
    <row r="8" spans="1:8" ht="13.5" customHeight="1" x14ac:dyDescent="0.35">
      <c r="A8" s="63" t="s">
        <v>95</v>
      </c>
      <c r="B8" s="280" t="s">
        <v>336</v>
      </c>
      <c r="C8" s="280">
        <v>15</v>
      </c>
      <c r="D8" s="281">
        <v>550</v>
      </c>
      <c r="E8" s="280">
        <v>550</v>
      </c>
      <c r="F8" s="281">
        <v>100</v>
      </c>
      <c r="G8" s="280">
        <v>7</v>
      </c>
      <c r="H8" s="64"/>
    </row>
    <row r="9" spans="1:8" ht="13.5" customHeight="1" x14ac:dyDescent="0.35">
      <c r="A9" s="63" t="s">
        <v>96</v>
      </c>
      <c r="B9" s="280" t="s">
        <v>336</v>
      </c>
      <c r="C9" s="280">
        <v>32</v>
      </c>
      <c r="D9" s="281">
        <v>692</v>
      </c>
      <c r="E9" s="280">
        <v>618</v>
      </c>
      <c r="F9" s="281">
        <v>89.306358381502889</v>
      </c>
      <c r="G9" s="280">
        <v>4</v>
      </c>
      <c r="H9" s="64"/>
    </row>
    <row r="10" spans="1:8" ht="13.5" customHeight="1" x14ac:dyDescent="0.35">
      <c r="A10" s="63" t="s">
        <v>97</v>
      </c>
      <c r="B10" s="280" t="s">
        <v>336</v>
      </c>
      <c r="C10" s="280">
        <v>28</v>
      </c>
      <c r="D10" s="281">
        <v>292</v>
      </c>
      <c r="E10" s="280">
        <v>251</v>
      </c>
      <c r="F10" s="281">
        <v>85.958904109589042</v>
      </c>
      <c r="G10" s="280">
        <v>4</v>
      </c>
      <c r="H10" s="64"/>
    </row>
    <row r="11" spans="1:8" ht="13.5" customHeight="1" x14ac:dyDescent="0.35">
      <c r="A11" s="63" t="s">
        <v>98</v>
      </c>
      <c r="B11" s="280" t="s">
        <v>336</v>
      </c>
      <c r="C11" s="280">
        <v>61</v>
      </c>
      <c r="D11" s="281">
        <v>195</v>
      </c>
      <c r="E11" s="280">
        <v>175</v>
      </c>
      <c r="F11" s="281">
        <v>89.743589743589752</v>
      </c>
      <c r="G11" s="280">
        <v>0</v>
      </c>
      <c r="H11" s="64"/>
    </row>
    <row r="12" spans="1:8" ht="13.5" customHeight="1" x14ac:dyDescent="0.35">
      <c r="A12" s="63" t="s">
        <v>99</v>
      </c>
      <c r="B12" s="280" t="s">
        <v>336</v>
      </c>
      <c r="C12" s="280">
        <v>15</v>
      </c>
      <c r="D12" s="281">
        <v>659</v>
      </c>
      <c r="E12" s="280">
        <v>659</v>
      </c>
      <c r="F12" s="281">
        <v>100</v>
      </c>
      <c r="G12" s="280">
        <v>0</v>
      </c>
      <c r="H12" s="64"/>
    </row>
    <row r="13" spans="1:8" ht="13.5" customHeight="1" x14ac:dyDescent="0.35">
      <c r="A13" s="63" t="s">
        <v>100</v>
      </c>
      <c r="B13" s="280" t="s">
        <v>336</v>
      </c>
      <c r="C13" s="280">
        <v>20</v>
      </c>
      <c r="D13" s="281">
        <v>273</v>
      </c>
      <c r="E13" s="280">
        <v>259</v>
      </c>
      <c r="F13" s="281">
        <v>94.871794871794862</v>
      </c>
      <c r="G13" s="280">
        <v>10</v>
      </c>
      <c r="H13" s="64"/>
    </row>
    <row r="14" spans="1:8" ht="13.5" customHeight="1" x14ac:dyDescent="0.35">
      <c r="A14" s="63" t="s">
        <v>101</v>
      </c>
      <c r="B14" s="280" t="s">
        <v>336</v>
      </c>
      <c r="C14" s="280">
        <v>6</v>
      </c>
      <c r="D14" s="281">
        <v>754</v>
      </c>
      <c r="E14" s="280">
        <v>743</v>
      </c>
      <c r="F14" s="281">
        <v>98.541114058355433</v>
      </c>
      <c r="G14" s="280">
        <v>1</v>
      </c>
      <c r="H14" s="64"/>
    </row>
    <row r="15" spans="1:8" ht="13.5" customHeight="1" x14ac:dyDescent="0.35">
      <c r="A15" s="63" t="s">
        <v>102</v>
      </c>
      <c r="B15" s="280" t="s">
        <v>336</v>
      </c>
      <c r="C15" s="280">
        <v>76</v>
      </c>
      <c r="D15" s="281">
        <v>299</v>
      </c>
      <c r="E15" s="280">
        <v>299</v>
      </c>
      <c r="F15" s="281">
        <v>100</v>
      </c>
      <c r="G15" s="280">
        <v>14</v>
      </c>
      <c r="H15" s="64"/>
    </row>
    <row r="16" spans="1:8" ht="13.5" customHeight="1" x14ac:dyDescent="0.35">
      <c r="A16" s="63" t="s">
        <v>103</v>
      </c>
      <c r="B16" s="280" t="s">
        <v>336</v>
      </c>
      <c r="C16" s="280">
        <v>13</v>
      </c>
      <c r="D16" s="281">
        <v>166</v>
      </c>
      <c r="E16" s="280">
        <v>166</v>
      </c>
      <c r="F16" s="281">
        <v>100</v>
      </c>
      <c r="G16" s="280">
        <v>0</v>
      </c>
      <c r="H16" s="64"/>
    </row>
    <row r="17" spans="1:16" ht="13.5" customHeight="1" x14ac:dyDescent="0.35">
      <c r="A17" s="63" t="s">
        <v>104</v>
      </c>
      <c r="B17" s="280" t="s">
        <v>336</v>
      </c>
      <c r="C17" s="280">
        <v>2</v>
      </c>
      <c r="D17" s="281">
        <v>82</v>
      </c>
      <c r="E17" s="280">
        <v>82</v>
      </c>
      <c r="F17" s="281">
        <v>100</v>
      </c>
      <c r="G17" s="280">
        <v>2</v>
      </c>
      <c r="H17" s="64"/>
    </row>
    <row r="18" spans="1:16" ht="13.5" customHeight="1" x14ac:dyDescent="0.35">
      <c r="A18" s="63" t="s">
        <v>158</v>
      </c>
      <c r="B18" s="280" t="s">
        <v>336</v>
      </c>
      <c r="C18" s="280">
        <v>20</v>
      </c>
      <c r="D18" s="281">
        <v>259</v>
      </c>
      <c r="E18" s="280">
        <v>255</v>
      </c>
      <c r="F18" s="281">
        <v>98.455598455598462</v>
      </c>
      <c r="G18" s="280">
        <v>0</v>
      </c>
      <c r="H18" s="64"/>
    </row>
    <row r="19" spans="1:16" ht="13.5" customHeight="1" x14ac:dyDescent="0.35">
      <c r="A19" s="66" t="s">
        <v>106</v>
      </c>
      <c r="B19" s="280" t="s">
        <v>336</v>
      </c>
      <c r="C19" s="280">
        <v>13</v>
      </c>
      <c r="D19" s="281">
        <v>636</v>
      </c>
      <c r="E19" s="280">
        <v>630</v>
      </c>
      <c r="F19" s="281">
        <v>99.056603773584911</v>
      </c>
      <c r="G19" s="280">
        <v>0</v>
      </c>
    </row>
    <row r="20" spans="1:16" ht="15" customHeight="1" thickBot="1" x14ac:dyDescent="0.4">
      <c r="A20" s="27" t="s">
        <v>258</v>
      </c>
      <c r="B20" s="67"/>
      <c r="C20" s="68">
        <f>SUM(C4:C19)</f>
        <v>343</v>
      </c>
      <c r="D20" s="68">
        <f>SUM(D4:D19)</f>
        <v>6057</v>
      </c>
      <c r="E20" s="68">
        <f>SUM(E4:E19)</f>
        <v>5622</v>
      </c>
      <c r="F20" s="68">
        <f>E20/D20*100</f>
        <v>92.818226844972756</v>
      </c>
      <c r="G20" s="68">
        <f>SUM(G4:G19)</f>
        <v>49</v>
      </c>
      <c r="I20" s="6"/>
      <c r="J20" s="69"/>
      <c r="K20" s="6"/>
      <c r="L20" s="69"/>
      <c r="M20" s="70"/>
      <c r="N20" s="69"/>
      <c r="O20" s="70"/>
      <c r="P20" s="69"/>
    </row>
    <row r="21" spans="1:16" ht="13.5" customHeight="1" x14ac:dyDescent="0.35">
      <c r="A21" s="50" t="s">
        <v>236</v>
      </c>
      <c r="B21" s="280" t="s">
        <v>336</v>
      </c>
      <c r="C21" s="280">
        <v>52</v>
      </c>
      <c r="D21" s="281">
        <v>720</v>
      </c>
      <c r="E21" s="280">
        <v>656</v>
      </c>
      <c r="F21" s="281">
        <v>91.111111111111114</v>
      </c>
      <c r="G21" s="280">
        <v>1</v>
      </c>
      <c r="H21" s="71"/>
      <c r="I21" s="72"/>
      <c r="J21" s="73"/>
      <c r="K21" s="72"/>
      <c r="L21" s="73"/>
      <c r="M21" s="74"/>
      <c r="N21" s="73"/>
      <c r="O21" s="74"/>
      <c r="P21" s="73"/>
    </row>
    <row r="22" spans="1:16" ht="13.5" customHeight="1" x14ac:dyDescent="0.35">
      <c r="A22" s="50" t="s">
        <v>185</v>
      </c>
      <c r="B22" s="280" t="s">
        <v>336</v>
      </c>
      <c r="C22" s="280">
        <v>14</v>
      </c>
      <c r="D22" s="281">
        <v>534</v>
      </c>
      <c r="E22" s="280">
        <v>534</v>
      </c>
      <c r="F22" s="281">
        <v>100</v>
      </c>
      <c r="G22" s="280">
        <v>6</v>
      </c>
      <c r="I22" s="72"/>
      <c r="J22" s="73"/>
      <c r="K22" s="72"/>
      <c r="L22" s="73"/>
      <c r="M22" s="74"/>
      <c r="N22" s="73"/>
      <c r="O22" s="74"/>
      <c r="P22" s="73"/>
    </row>
    <row r="23" spans="1:16" ht="13.5" customHeight="1" x14ac:dyDescent="0.35">
      <c r="A23" s="50" t="s">
        <v>23</v>
      </c>
      <c r="B23" s="280" t="s">
        <v>336</v>
      </c>
      <c r="C23" s="280">
        <v>2</v>
      </c>
      <c r="D23" s="281">
        <v>90</v>
      </c>
      <c r="E23" s="280">
        <v>14</v>
      </c>
      <c r="F23" s="281">
        <v>15.555555555555555</v>
      </c>
      <c r="G23" s="280">
        <v>0</v>
      </c>
      <c r="I23" s="72"/>
      <c r="J23" s="73"/>
      <c r="K23" s="72"/>
      <c r="L23" s="73"/>
      <c r="M23" s="74"/>
      <c r="N23" s="73"/>
      <c r="O23" s="74"/>
      <c r="P23" s="73"/>
    </row>
    <row r="24" spans="1:16" ht="13.5" customHeight="1" x14ac:dyDescent="0.35">
      <c r="A24" s="50" t="s">
        <v>24</v>
      </c>
      <c r="B24" s="376" t="s">
        <v>336</v>
      </c>
      <c r="C24" s="280">
        <v>14</v>
      </c>
      <c r="D24" s="281">
        <v>550</v>
      </c>
      <c r="E24" s="280">
        <v>20</v>
      </c>
      <c r="F24" s="281">
        <v>3.6363636363636362</v>
      </c>
      <c r="G24" s="280">
        <v>14</v>
      </c>
      <c r="I24" s="72"/>
      <c r="J24" s="73"/>
      <c r="K24" s="72"/>
      <c r="L24" s="73"/>
      <c r="M24" s="74"/>
      <c r="N24" s="73"/>
      <c r="O24" s="74"/>
      <c r="P24" s="73"/>
    </row>
    <row r="25" spans="1:16" ht="13.5" customHeight="1" x14ac:dyDescent="0.35">
      <c r="A25" s="50" t="s">
        <v>25</v>
      </c>
      <c r="B25" s="376" t="s">
        <v>336</v>
      </c>
      <c r="C25" s="280">
        <v>6</v>
      </c>
      <c r="D25" s="281">
        <v>149</v>
      </c>
      <c r="E25" s="280">
        <v>149</v>
      </c>
      <c r="F25" s="281">
        <v>100</v>
      </c>
      <c r="G25" s="280">
        <v>3</v>
      </c>
      <c r="H25" s="373"/>
      <c r="I25" s="373"/>
      <c r="J25" s="374"/>
      <c r="K25" s="375"/>
      <c r="L25" s="374"/>
      <c r="M25" s="375"/>
      <c r="N25" s="374"/>
      <c r="O25" s="74"/>
      <c r="P25" s="73"/>
    </row>
    <row r="26" spans="1:16" ht="13.5" customHeight="1" x14ac:dyDescent="0.35">
      <c r="A26" s="50" t="s">
        <v>246</v>
      </c>
      <c r="B26" s="376" t="s">
        <v>336</v>
      </c>
      <c r="C26" s="280">
        <v>1</v>
      </c>
      <c r="D26" s="281">
        <v>53</v>
      </c>
      <c r="E26" s="280">
        <v>42</v>
      </c>
      <c r="F26" s="281">
        <v>79.245283018867923</v>
      </c>
      <c r="G26" s="280">
        <v>5</v>
      </c>
      <c r="H26" s="373"/>
      <c r="I26" s="373"/>
      <c r="J26" s="374"/>
      <c r="K26" s="375"/>
      <c r="L26" s="374"/>
      <c r="M26" s="375"/>
      <c r="N26" s="374"/>
      <c r="O26" s="65"/>
      <c r="P26" s="64"/>
    </row>
    <row r="27" spans="1:16" ht="13.5" customHeight="1" x14ac:dyDescent="0.35">
      <c r="A27" s="50" t="s">
        <v>247</v>
      </c>
      <c r="B27" s="376" t="s">
        <v>336</v>
      </c>
      <c r="C27" s="280">
        <v>36</v>
      </c>
      <c r="D27" s="281">
        <v>131</v>
      </c>
      <c r="E27" s="280">
        <v>72</v>
      </c>
      <c r="F27" s="281">
        <v>54.961832061068705</v>
      </c>
      <c r="G27" s="280">
        <v>15</v>
      </c>
      <c r="H27" s="373"/>
      <c r="I27" s="373"/>
      <c r="J27" s="374"/>
      <c r="K27" s="375"/>
      <c r="L27" s="374"/>
      <c r="M27" s="375"/>
      <c r="N27" s="374"/>
      <c r="O27" s="65"/>
      <c r="P27" s="64"/>
    </row>
    <row r="28" spans="1:16" ht="13.5" customHeight="1" thickBot="1" x14ac:dyDescent="0.4">
      <c r="A28" s="76" t="s">
        <v>235</v>
      </c>
      <c r="B28" s="376" t="s">
        <v>336</v>
      </c>
      <c r="C28" s="280">
        <v>4</v>
      </c>
      <c r="D28" s="281">
        <v>249</v>
      </c>
      <c r="E28" s="280">
        <v>58</v>
      </c>
      <c r="F28" s="281">
        <v>23.293172690763054</v>
      </c>
      <c r="G28" s="280">
        <v>0</v>
      </c>
      <c r="H28" s="373"/>
      <c r="I28" s="373"/>
      <c r="J28" s="374"/>
      <c r="K28" s="375"/>
      <c r="L28" s="374"/>
      <c r="M28" s="375"/>
      <c r="N28" s="374"/>
      <c r="O28" s="65"/>
      <c r="P28" s="64"/>
    </row>
    <row r="29" spans="1:16" ht="15" customHeight="1" thickBot="1" x14ac:dyDescent="0.4">
      <c r="A29" s="27" t="s">
        <v>269</v>
      </c>
      <c r="B29" s="67"/>
      <c r="C29" s="77">
        <f>SUM(C21:C28)</f>
        <v>129</v>
      </c>
      <c r="D29" s="77">
        <f>SUM(D21:D28)</f>
        <v>2476</v>
      </c>
      <c r="E29" s="77">
        <f>SUM(E21:E28)</f>
        <v>1545</v>
      </c>
      <c r="F29" s="77">
        <f>E29/D29*100</f>
        <v>62.399030694668824</v>
      </c>
      <c r="G29" s="77">
        <f>SUM(G21:G28)</f>
        <v>44</v>
      </c>
      <c r="H29" s="9"/>
      <c r="J29" s="377"/>
      <c r="K29" s="378"/>
      <c r="L29" s="379"/>
      <c r="M29" s="378"/>
      <c r="N29" s="379"/>
      <c r="O29" s="65"/>
      <c r="P29" s="64"/>
    </row>
    <row r="30" spans="1:16" ht="13.5" customHeight="1" thickBot="1" x14ac:dyDescent="0.4">
      <c r="A30" s="28" t="s">
        <v>160</v>
      </c>
      <c r="B30" s="78"/>
      <c r="C30" s="79">
        <f>C20+C29</f>
        <v>472</v>
      </c>
      <c r="D30" s="79">
        <f>D20+D29</f>
        <v>8533</v>
      </c>
      <c r="E30" s="79">
        <f>E20+E29</f>
        <v>7167</v>
      </c>
      <c r="F30" s="79">
        <f>E30/D30*100</f>
        <v>83.991562170397287</v>
      </c>
      <c r="G30" s="79">
        <f>G20+G29</f>
        <v>93</v>
      </c>
      <c r="H30" s="373"/>
      <c r="I30" s="373"/>
      <c r="J30" s="374"/>
      <c r="K30" s="375"/>
      <c r="L30" s="374"/>
      <c r="M30" s="375"/>
      <c r="N30" s="374"/>
    </row>
    <row r="31" spans="1:16" x14ac:dyDescent="0.35">
      <c r="D31" s="80"/>
      <c r="H31" s="373"/>
      <c r="I31" s="373"/>
      <c r="J31" s="374"/>
      <c r="K31" s="375"/>
      <c r="L31" s="374"/>
      <c r="M31" s="375"/>
      <c r="N31" s="374"/>
    </row>
    <row r="32" spans="1:16" x14ac:dyDescent="0.35">
      <c r="D32" s="80"/>
      <c r="H32" s="373"/>
      <c r="I32" s="373"/>
      <c r="J32" s="374"/>
      <c r="K32" s="375"/>
      <c r="L32" s="374"/>
      <c r="M32" s="375"/>
      <c r="N32" s="374"/>
    </row>
    <row r="33" spans="4:15" x14ac:dyDescent="0.35">
      <c r="D33" s="80"/>
      <c r="H33" s="373"/>
      <c r="I33" s="373"/>
      <c r="J33" s="374"/>
      <c r="K33" s="375"/>
      <c r="L33" s="374"/>
      <c r="M33" s="375"/>
      <c r="N33" s="374"/>
    </row>
    <row r="34" spans="4:15" x14ac:dyDescent="0.35">
      <c r="F34" s="81"/>
      <c r="H34"/>
      <c r="I34"/>
      <c r="J34"/>
      <c r="K34"/>
      <c r="L34"/>
      <c r="M34"/>
      <c r="N34"/>
      <c r="O34"/>
    </row>
    <row r="35" spans="4:15" x14ac:dyDescent="0.35">
      <c r="D35" s="80"/>
    </row>
    <row r="36" spans="4:15" x14ac:dyDescent="0.35">
      <c r="D36" s="80"/>
    </row>
    <row r="37" spans="4:15" x14ac:dyDescent="0.35">
      <c r="D37" s="80"/>
    </row>
    <row r="38" spans="4:15" x14ac:dyDescent="0.35">
      <c r="D38" s="80"/>
    </row>
    <row r="39" spans="4:15" x14ac:dyDescent="0.35">
      <c r="D39" s="80"/>
    </row>
    <row r="40" spans="4:15" x14ac:dyDescent="0.35">
      <c r="D40" s="80"/>
    </row>
  </sheetData>
  <sortState ref="H20:P27">
    <sortCondition ref="H20:H27"/>
  </sortState>
  <mergeCells count="1">
    <mergeCell ref="A1:G1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74"/>
  <sheetViews>
    <sheetView zoomScaleNormal="100" workbookViewId="0">
      <selection activeCell="A58" sqref="A58:C63"/>
    </sheetView>
  </sheetViews>
  <sheetFormatPr defaultRowHeight="14.5" x14ac:dyDescent="0.35"/>
  <cols>
    <col min="1" max="1" width="20.81640625" style="330" customWidth="1"/>
    <col min="2" max="2" width="22.81640625" style="330" customWidth="1"/>
    <col min="3" max="3" width="18" style="330" customWidth="1"/>
    <col min="4" max="4" width="19.26953125" style="367" customWidth="1"/>
    <col min="5" max="5" width="14.1796875" style="368" customWidth="1"/>
    <col min="6" max="6" width="13.453125" style="368" customWidth="1"/>
    <col min="7" max="7" width="17.453125" style="311" customWidth="1"/>
    <col min="8" max="8" width="9.1796875" style="311"/>
    <col min="9" max="9" width="19.7265625" style="311" customWidth="1"/>
    <col min="10" max="10" width="9.1796875" style="311"/>
    <col min="11" max="11" width="18" style="311" customWidth="1"/>
    <col min="12" max="256" width="9.1796875" style="311"/>
    <col min="257" max="257" width="20.81640625" style="311" customWidth="1"/>
    <col min="258" max="258" width="22.81640625" style="311" customWidth="1"/>
    <col min="259" max="259" width="18" style="311" customWidth="1"/>
    <col min="260" max="260" width="19.26953125" style="311" customWidth="1"/>
    <col min="261" max="261" width="14.1796875" style="311" customWidth="1"/>
    <col min="262" max="262" width="13.453125" style="311" customWidth="1"/>
    <col min="263" max="263" width="17.453125" style="311" customWidth="1"/>
    <col min="264" max="512" width="9.1796875" style="311"/>
    <col min="513" max="513" width="20.81640625" style="311" customWidth="1"/>
    <col min="514" max="514" width="22.81640625" style="311" customWidth="1"/>
    <col min="515" max="515" width="18" style="311" customWidth="1"/>
    <col min="516" max="516" width="19.26953125" style="311" customWidth="1"/>
    <col min="517" max="517" width="14.1796875" style="311" customWidth="1"/>
    <col min="518" max="518" width="13.453125" style="311" customWidth="1"/>
    <col min="519" max="519" width="17.453125" style="311" customWidth="1"/>
    <col min="520" max="768" width="9.1796875" style="311"/>
    <col min="769" max="769" width="20.81640625" style="311" customWidth="1"/>
    <col min="770" max="770" width="22.81640625" style="311" customWidth="1"/>
    <col min="771" max="771" width="18" style="311" customWidth="1"/>
    <col min="772" max="772" width="19.26953125" style="311" customWidth="1"/>
    <col min="773" max="773" width="14.1796875" style="311" customWidth="1"/>
    <col min="774" max="774" width="13.453125" style="311" customWidth="1"/>
    <col min="775" max="775" width="17.453125" style="311" customWidth="1"/>
    <col min="776" max="1024" width="9.1796875" style="311"/>
    <col min="1025" max="1025" width="20.81640625" style="311" customWidth="1"/>
    <col min="1026" max="1026" width="22.81640625" style="311" customWidth="1"/>
    <col min="1027" max="1027" width="18" style="311" customWidth="1"/>
    <col min="1028" max="1028" width="19.26953125" style="311" customWidth="1"/>
    <col min="1029" max="1029" width="14.1796875" style="311" customWidth="1"/>
    <col min="1030" max="1030" width="13.453125" style="311" customWidth="1"/>
    <col min="1031" max="1031" width="17.453125" style="311" customWidth="1"/>
    <col min="1032" max="1280" width="9.1796875" style="311"/>
    <col min="1281" max="1281" width="20.81640625" style="311" customWidth="1"/>
    <col min="1282" max="1282" width="22.81640625" style="311" customWidth="1"/>
    <col min="1283" max="1283" width="18" style="311" customWidth="1"/>
    <col min="1284" max="1284" width="19.26953125" style="311" customWidth="1"/>
    <col min="1285" max="1285" width="14.1796875" style="311" customWidth="1"/>
    <col min="1286" max="1286" width="13.453125" style="311" customWidth="1"/>
    <col min="1287" max="1287" width="17.453125" style="311" customWidth="1"/>
    <col min="1288" max="1536" width="9.1796875" style="311"/>
    <col min="1537" max="1537" width="20.81640625" style="311" customWidth="1"/>
    <col min="1538" max="1538" width="22.81640625" style="311" customWidth="1"/>
    <col min="1539" max="1539" width="18" style="311" customWidth="1"/>
    <col min="1540" max="1540" width="19.26953125" style="311" customWidth="1"/>
    <col min="1541" max="1541" width="14.1796875" style="311" customWidth="1"/>
    <col min="1542" max="1542" width="13.453125" style="311" customWidth="1"/>
    <col min="1543" max="1543" width="17.453125" style="311" customWidth="1"/>
    <col min="1544" max="1792" width="9.1796875" style="311"/>
    <col min="1793" max="1793" width="20.81640625" style="311" customWidth="1"/>
    <col min="1794" max="1794" width="22.81640625" style="311" customWidth="1"/>
    <col min="1795" max="1795" width="18" style="311" customWidth="1"/>
    <col min="1796" max="1796" width="19.26953125" style="311" customWidth="1"/>
    <col min="1797" max="1797" width="14.1796875" style="311" customWidth="1"/>
    <col min="1798" max="1798" width="13.453125" style="311" customWidth="1"/>
    <col min="1799" max="1799" width="17.453125" style="311" customWidth="1"/>
    <col min="1800" max="2048" width="9.1796875" style="311"/>
    <col min="2049" max="2049" width="20.81640625" style="311" customWidth="1"/>
    <col min="2050" max="2050" width="22.81640625" style="311" customWidth="1"/>
    <col min="2051" max="2051" width="18" style="311" customWidth="1"/>
    <col min="2052" max="2052" width="19.26953125" style="311" customWidth="1"/>
    <col min="2053" max="2053" width="14.1796875" style="311" customWidth="1"/>
    <col min="2054" max="2054" width="13.453125" style="311" customWidth="1"/>
    <col min="2055" max="2055" width="17.453125" style="311" customWidth="1"/>
    <col min="2056" max="2304" width="9.1796875" style="311"/>
    <col min="2305" max="2305" width="20.81640625" style="311" customWidth="1"/>
    <col min="2306" max="2306" width="22.81640625" style="311" customWidth="1"/>
    <col min="2307" max="2307" width="18" style="311" customWidth="1"/>
    <col min="2308" max="2308" width="19.26953125" style="311" customWidth="1"/>
    <col min="2309" max="2309" width="14.1796875" style="311" customWidth="1"/>
    <col min="2310" max="2310" width="13.453125" style="311" customWidth="1"/>
    <col min="2311" max="2311" width="17.453125" style="311" customWidth="1"/>
    <col min="2312" max="2560" width="9.1796875" style="311"/>
    <col min="2561" max="2561" width="20.81640625" style="311" customWidth="1"/>
    <col min="2562" max="2562" width="22.81640625" style="311" customWidth="1"/>
    <col min="2563" max="2563" width="18" style="311" customWidth="1"/>
    <col min="2564" max="2564" width="19.26953125" style="311" customWidth="1"/>
    <col min="2565" max="2565" width="14.1796875" style="311" customWidth="1"/>
    <col min="2566" max="2566" width="13.453125" style="311" customWidth="1"/>
    <col min="2567" max="2567" width="17.453125" style="311" customWidth="1"/>
    <col min="2568" max="2816" width="9.1796875" style="311"/>
    <col min="2817" max="2817" width="20.81640625" style="311" customWidth="1"/>
    <col min="2818" max="2818" width="22.81640625" style="311" customWidth="1"/>
    <col min="2819" max="2819" width="18" style="311" customWidth="1"/>
    <col min="2820" max="2820" width="19.26953125" style="311" customWidth="1"/>
    <col min="2821" max="2821" width="14.1796875" style="311" customWidth="1"/>
    <col min="2822" max="2822" width="13.453125" style="311" customWidth="1"/>
    <col min="2823" max="2823" width="17.453125" style="311" customWidth="1"/>
    <col min="2824" max="3072" width="9.1796875" style="311"/>
    <col min="3073" max="3073" width="20.81640625" style="311" customWidth="1"/>
    <col min="3074" max="3074" width="22.81640625" style="311" customWidth="1"/>
    <col min="3075" max="3075" width="18" style="311" customWidth="1"/>
    <col min="3076" max="3076" width="19.26953125" style="311" customWidth="1"/>
    <col min="3077" max="3077" width="14.1796875" style="311" customWidth="1"/>
    <col min="3078" max="3078" width="13.453125" style="311" customWidth="1"/>
    <col min="3079" max="3079" width="17.453125" style="311" customWidth="1"/>
    <col min="3080" max="3328" width="9.1796875" style="311"/>
    <col min="3329" max="3329" width="20.81640625" style="311" customWidth="1"/>
    <col min="3330" max="3330" width="22.81640625" style="311" customWidth="1"/>
    <col min="3331" max="3331" width="18" style="311" customWidth="1"/>
    <col min="3332" max="3332" width="19.26953125" style="311" customWidth="1"/>
    <col min="3333" max="3333" width="14.1796875" style="311" customWidth="1"/>
    <col min="3334" max="3334" width="13.453125" style="311" customWidth="1"/>
    <col min="3335" max="3335" width="17.453125" style="311" customWidth="1"/>
    <col min="3336" max="3584" width="9.1796875" style="311"/>
    <col min="3585" max="3585" width="20.81640625" style="311" customWidth="1"/>
    <col min="3586" max="3586" width="22.81640625" style="311" customWidth="1"/>
    <col min="3587" max="3587" width="18" style="311" customWidth="1"/>
    <col min="3588" max="3588" width="19.26953125" style="311" customWidth="1"/>
    <col min="3589" max="3589" width="14.1796875" style="311" customWidth="1"/>
    <col min="3590" max="3590" width="13.453125" style="311" customWidth="1"/>
    <col min="3591" max="3591" width="17.453125" style="311" customWidth="1"/>
    <col min="3592" max="3840" width="9.1796875" style="311"/>
    <col min="3841" max="3841" width="20.81640625" style="311" customWidth="1"/>
    <col min="3842" max="3842" width="22.81640625" style="311" customWidth="1"/>
    <col min="3843" max="3843" width="18" style="311" customWidth="1"/>
    <col min="3844" max="3844" width="19.26953125" style="311" customWidth="1"/>
    <col min="3845" max="3845" width="14.1796875" style="311" customWidth="1"/>
    <col min="3846" max="3846" width="13.453125" style="311" customWidth="1"/>
    <col min="3847" max="3847" width="17.453125" style="311" customWidth="1"/>
    <col min="3848" max="4096" width="9.1796875" style="311"/>
    <col min="4097" max="4097" width="20.81640625" style="311" customWidth="1"/>
    <col min="4098" max="4098" width="22.81640625" style="311" customWidth="1"/>
    <col min="4099" max="4099" width="18" style="311" customWidth="1"/>
    <col min="4100" max="4100" width="19.26953125" style="311" customWidth="1"/>
    <col min="4101" max="4101" width="14.1796875" style="311" customWidth="1"/>
    <col min="4102" max="4102" width="13.453125" style="311" customWidth="1"/>
    <col min="4103" max="4103" width="17.453125" style="311" customWidth="1"/>
    <col min="4104" max="4352" width="9.1796875" style="311"/>
    <col min="4353" max="4353" width="20.81640625" style="311" customWidth="1"/>
    <col min="4354" max="4354" width="22.81640625" style="311" customWidth="1"/>
    <col min="4355" max="4355" width="18" style="311" customWidth="1"/>
    <col min="4356" max="4356" width="19.26953125" style="311" customWidth="1"/>
    <col min="4357" max="4357" width="14.1796875" style="311" customWidth="1"/>
    <col min="4358" max="4358" width="13.453125" style="311" customWidth="1"/>
    <col min="4359" max="4359" width="17.453125" style="311" customWidth="1"/>
    <col min="4360" max="4608" width="9.1796875" style="311"/>
    <col min="4609" max="4609" width="20.81640625" style="311" customWidth="1"/>
    <col min="4610" max="4610" width="22.81640625" style="311" customWidth="1"/>
    <col min="4611" max="4611" width="18" style="311" customWidth="1"/>
    <col min="4612" max="4612" width="19.26953125" style="311" customWidth="1"/>
    <col min="4613" max="4613" width="14.1796875" style="311" customWidth="1"/>
    <col min="4614" max="4614" width="13.453125" style="311" customWidth="1"/>
    <col min="4615" max="4615" width="17.453125" style="311" customWidth="1"/>
    <col min="4616" max="4864" width="9.1796875" style="311"/>
    <col min="4865" max="4865" width="20.81640625" style="311" customWidth="1"/>
    <col min="4866" max="4866" width="22.81640625" style="311" customWidth="1"/>
    <col min="4867" max="4867" width="18" style="311" customWidth="1"/>
    <col min="4868" max="4868" width="19.26953125" style="311" customWidth="1"/>
    <col min="4869" max="4869" width="14.1796875" style="311" customWidth="1"/>
    <col min="4870" max="4870" width="13.453125" style="311" customWidth="1"/>
    <col min="4871" max="4871" width="17.453125" style="311" customWidth="1"/>
    <col min="4872" max="5120" width="9.1796875" style="311"/>
    <col min="5121" max="5121" width="20.81640625" style="311" customWidth="1"/>
    <col min="5122" max="5122" width="22.81640625" style="311" customWidth="1"/>
    <col min="5123" max="5123" width="18" style="311" customWidth="1"/>
    <col min="5124" max="5124" width="19.26953125" style="311" customWidth="1"/>
    <col min="5125" max="5125" width="14.1796875" style="311" customWidth="1"/>
    <col min="5126" max="5126" width="13.453125" style="311" customWidth="1"/>
    <col min="5127" max="5127" width="17.453125" style="311" customWidth="1"/>
    <col min="5128" max="5376" width="9.1796875" style="311"/>
    <col min="5377" max="5377" width="20.81640625" style="311" customWidth="1"/>
    <col min="5378" max="5378" width="22.81640625" style="311" customWidth="1"/>
    <col min="5379" max="5379" width="18" style="311" customWidth="1"/>
    <col min="5380" max="5380" width="19.26953125" style="311" customWidth="1"/>
    <col min="5381" max="5381" width="14.1796875" style="311" customWidth="1"/>
    <col min="5382" max="5382" width="13.453125" style="311" customWidth="1"/>
    <col min="5383" max="5383" width="17.453125" style="311" customWidth="1"/>
    <col min="5384" max="5632" width="9.1796875" style="311"/>
    <col min="5633" max="5633" width="20.81640625" style="311" customWidth="1"/>
    <col min="5634" max="5634" width="22.81640625" style="311" customWidth="1"/>
    <col min="5635" max="5635" width="18" style="311" customWidth="1"/>
    <col min="5636" max="5636" width="19.26953125" style="311" customWidth="1"/>
    <col min="5637" max="5637" width="14.1796875" style="311" customWidth="1"/>
    <col min="5638" max="5638" width="13.453125" style="311" customWidth="1"/>
    <col min="5639" max="5639" width="17.453125" style="311" customWidth="1"/>
    <col min="5640" max="5888" width="9.1796875" style="311"/>
    <col min="5889" max="5889" width="20.81640625" style="311" customWidth="1"/>
    <col min="5890" max="5890" width="22.81640625" style="311" customWidth="1"/>
    <col min="5891" max="5891" width="18" style="311" customWidth="1"/>
    <col min="5892" max="5892" width="19.26953125" style="311" customWidth="1"/>
    <col min="5893" max="5893" width="14.1796875" style="311" customWidth="1"/>
    <col min="5894" max="5894" width="13.453125" style="311" customWidth="1"/>
    <col min="5895" max="5895" width="17.453125" style="311" customWidth="1"/>
    <col min="5896" max="6144" width="9.1796875" style="311"/>
    <col min="6145" max="6145" width="20.81640625" style="311" customWidth="1"/>
    <col min="6146" max="6146" width="22.81640625" style="311" customWidth="1"/>
    <col min="6147" max="6147" width="18" style="311" customWidth="1"/>
    <col min="6148" max="6148" width="19.26953125" style="311" customWidth="1"/>
    <col min="6149" max="6149" width="14.1796875" style="311" customWidth="1"/>
    <col min="6150" max="6150" width="13.453125" style="311" customWidth="1"/>
    <col min="6151" max="6151" width="17.453125" style="311" customWidth="1"/>
    <col min="6152" max="6400" width="9.1796875" style="311"/>
    <col min="6401" max="6401" width="20.81640625" style="311" customWidth="1"/>
    <col min="6402" max="6402" width="22.81640625" style="311" customWidth="1"/>
    <col min="6403" max="6403" width="18" style="311" customWidth="1"/>
    <col min="6404" max="6404" width="19.26953125" style="311" customWidth="1"/>
    <col min="6405" max="6405" width="14.1796875" style="311" customWidth="1"/>
    <col min="6406" max="6406" width="13.453125" style="311" customWidth="1"/>
    <col min="6407" max="6407" width="17.453125" style="311" customWidth="1"/>
    <col min="6408" max="6656" width="9.1796875" style="311"/>
    <col min="6657" max="6657" width="20.81640625" style="311" customWidth="1"/>
    <col min="6658" max="6658" width="22.81640625" style="311" customWidth="1"/>
    <col min="6659" max="6659" width="18" style="311" customWidth="1"/>
    <col min="6660" max="6660" width="19.26953125" style="311" customWidth="1"/>
    <col min="6661" max="6661" width="14.1796875" style="311" customWidth="1"/>
    <col min="6662" max="6662" width="13.453125" style="311" customWidth="1"/>
    <col min="6663" max="6663" width="17.453125" style="311" customWidth="1"/>
    <col min="6664" max="6912" width="9.1796875" style="311"/>
    <col min="6913" max="6913" width="20.81640625" style="311" customWidth="1"/>
    <col min="6914" max="6914" width="22.81640625" style="311" customWidth="1"/>
    <col min="6915" max="6915" width="18" style="311" customWidth="1"/>
    <col min="6916" max="6916" width="19.26953125" style="311" customWidth="1"/>
    <col min="6917" max="6917" width="14.1796875" style="311" customWidth="1"/>
    <col min="6918" max="6918" width="13.453125" style="311" customWidth="1"/>
    <col min="6919" max="6919" width="17.453125" style="311" customWidth="1"/>
    <col min="6920" max="7168" width="9.1796875" style="311"/>
    <col min="7169" max="7169" width="20.81640625" style="311" customWidth="1"/>
    <col min="7170" max="7170" width="22.81640625" style="311" customWidth="1"/>
    <col min="7171" max="7171" width="18" style="311" customWidth="1"/>
    <col min="7172" max="7172" width="19.26953125" style="311" customWidth="1"/>
    <col min="7173" max="7173" width="14.1796875" style="311" customWidth="1"/>
    <col min="7174" max="7174" width="13.453125" style="311" customWidth="1"/>
    <col min="7175" max="7175" width="17.453125" style="311" customWidth="1"/>
    <col min="7176" max="7424" width="9.1796875" style="311"/>
    <col min="7425" max="7425" width="20.81640625" style="311" customWidth="1"/>
    <col min="7426" max="7426" width="22.81640625" style="311" customWidth="1"/>
    <col min="7427" max="7427" width="18" style="311" customWidth="1"/>
    <col min="7428" max="7428" width="19.26953125" style="311" customWidth="1"/>
    <col min="7429" max="7429" width="14.1796875" style="311" customWidth="1"/>
    <col min="7430" max="7430" width="13.453125" style="311" customWidth="1"/>
    <col min="7431" max="7431" width="17.453125" style="311" customWidth="1"/>
    <col min="7432" max="7680" width="9.1796875" style="311"/>
    <col min="7681" max="7681" width="20.81640625" style="311" customWidth="1"/>
    <col min="7682" max="7682" width="22.81640625" style="311" customWidth="1"/>
    <col min="7683" max="7683" width="18" style="311" customWidth="1"/>
    <col min="7684" max="7684" width="19.26953125" style="311" customWidth="1"/>
    <col min="7685" max="7685" width="14.1796875" style="311" customWidth="1"/>
    <col min="7686" max="7686" width="13.453125" style="311" customWidth="1"/>
    <col min="7687" max="7687" width="17.453125" style="311" customWidth="1"/>
    <col min="7688" max="7936" width="9.1796875" style="311"/>
    <col min="7937" max="7937" width="20.81640625" style="311" customWidth="1"/>
    <col min="7938" max="7938" width="22.81640625" style="311" customWidth="1"/>
    <col min="7939" max="7939" width="18" style="311" customWidth="1"/>
    <col min="7940" max="7940" width="19.26953125" style="311" customWidth="1"/>
    <col min="7941" max="7941" width="14.1796875" style="311" customWidth="1"/>
    <col min="7942" max="7942" width="13.453125" style="311" customWidth="1"/>
    <col min="7943" max="7943" width="17.453125" style="311" customWidth="1"/>
    <col min="7944" max="8192" width="9.1796875" style="311"/>
    <col min="8193" max="8193" width="20.81640625" style="311" customWidth="1"/>
    <col min="8194" max="8194" width="22.81640625" style="311" customWidth="1"/>
    <col min="8195" max="8195" width="18" style="311" customWidth="1"/>
    <col min="8196" max="8196" width="19.26953125" style="311" customWidth="1"/>
    <col min="8197" max="8197" width="14.1796875" style="311" customWidth="1"/>
    <col min="8198" max="8198" width="13.453125" style="311" customWidth="1"/>
    <col min="8199" max="8199" width="17.453125" style="311" customWidth="1"/>
    <col min="8200" max="8448" width="9.1796875" style="311"/>
    <col min="8449" max="8449" width="20.81640625" style="311" customWidth="1"/>
    <col min="8450" max="8450" width="22.81640625" style="311" customWidth="1"/>
    <col min="8451" max="8451" width="18" style="311" customWidth="1"/>
    <col min="8452" max="8452" width="19.26953125" style="311" customWidth="1"/>
    <col min="8453" max="8453" width="14.1796875" style="311" customWidth="1"/>
    <col min="8454" max="8454" width="13.453125" style="311" customWidth="1"/>
    <col min="8455" max="8455" width="17.453125" style="311" customWidth="1"/>
    <col min="8456" max="8704" width="9.1796875" style="311"/>
    <col min="8705" max="8705" width="20.81640625" style="311" customWidth="1"/>
    <col min="8706" max="8706" width="22.81640625" style="311" customWidth="1"/>
    <col min="8707" max="8707" width="18" style="311" customWidth="1"/>
    <col min="8708" max="8708" width="19.26953125" style="311" customWidth="1"/>
    <col min="8709" max="8709" width="14.1796875" style="311" customWidth="1"/>
    <col min="8710" max="8710" width="13.453125" style="311" customWidth="1"/>
    <col min="8711" max="8711" width="17.453125" style="311" customWidth="1"/>
    <col min="8712" max="8960" width="9.1796875" style="311"/>
    <col min="8961" max="8961" width="20.81640625" style="311" customWidth="1"/>
    <col min="8962" max="8962" width="22.81640625" style="311" customWidth="1"/>
    <col min="8963" max="8963" width="18" style="311" customWidth="1"/>
    <col min="8964" max="8964" width="19.26953125" style="311" customWidth="1"/>
    <col min="8965" max="8965" width="14.1796875" style="311" customWidth="1"/>
    <col min="8966" max="8966" width="13.453125" style="311" customWidth="1"/>
    <col min="8967" max="8967" width="17.453125" style="311" customWidth="1"/>
    <col min="8968" max="9216" width="9.1796875" style="311"/>
    <col min="9217" max="9217" width="20.81640625" style="311" customWidth="1"/>
    <col min="9218" max="9218" width="22.81640625" style="311" customWidth="1"/>
    <col min="9219" max="9219" width="18" style="311" customWidth="1"/>
    <col min="9220" max="9220" width="19.26953125" style="311" customWidth="1"/>
    <col min="9221" max="9221" width="14.1796875" style="311" customWidth="1"/>
    <col min="9222" max="9222" width="13.453125" style="311" customWidth="1"/>
    <col min="9223" max="9223" width="17.453125" style="311" customWidth="1"/>
    <col min="9224" max="9472" width="9.1796875" style="311"/>
    <col min="9473" max="9473" width="20.81640625" style="311" customWidth="1"/>
    <col min="9474" max="9474" width="22.81640625" style="311" customWidth="1"/>
    <col min="9475" max="9475" width="18" style="311" customWidth="1"/>
    <col min="9476" max="9476" width="19.26953125" style="311" customWidth="1"/>
    <col min="9477" max="9477" width="14.1796875" style="311" customWidth="1"/>
    <col min="9478" max="9478" width="13.453125" style="311" customWidth="1"/>
    <col min="9479" max="9479" width="17.453125" style="311" customWidth="1"/>
    <col min="9480" max="9728" width="9.1796875" style="311"/>
    <col min="9729" max="9729" width="20.81640625" style="311" customWidth="1"/>
    <col min="9730" max="9730" width="22.81640625" style="311" customWidth="1"/>
    <col min="9731" max="9731" width="18" style="311" customWidth="1"/>
    <col min="9732" max="9732" width="19.26953125" style="311" customWidth="1"/>
    <col min="9733" max="9733" width="14.1796875" style="311" customWidth="1"/>
    <col min="9734" max="9734" width="13.453125" style="311" customWidth="1"/>
    <col min="9735" max="9735" width="17.453125" style="311" customWidth="1"/>
    <col min="9736" max="9984" width="9.1796875" style="311"/>
    <col min="9985" max="9985" width="20.81640625" style="311" customWidth="1"/>
    <col min="9986" max="9986" width="22.81640625" style="311" customWidth="1"/>
    <col min="9987" max="9987" width="18" style="311" customWidth="1"/>
    <col min="9988" max="9988" width="19.26953125" style="311" customWidth="1"/>
    <col min="9989" max="9989" width="14.1796875" style="311" customWidth="1"/>
    <col min="9990" max="9990" width="13.453125" style="311" customWidth="1"/>
    <col min="9991" max="9991" width="17.453125" style="311" customWidth="1"/>
    <col min="9992" max="10240" width="9.1796875" style="311"/>
    <col min="10241" max="10241" width="20.81640625" style="311" customWidth="1"/>
    <col min="10242" max="10242" width="22.81640625" style="311" customWidth="1"/>
    <col min="10243" max="10243" width="18" style="311" customWidth="1"/>
    <col min="10244" max="10244" width="19.26953125" style="311" customWidth="1"/>
    <col min="10245" max="10245" width="14.1796875" style="311" customWidth="1"/>
    <col min="10246" max="10246" width="13.453125" style="311" customWidth="1"/>
    <col min="10247" max="10247" width="17.453125" style="311" customWidth="1"/>
    <col min="10248" max="10496" width="9.1796875" style="311"/>
    <col min="10497" max="10497" width="20.81640625" style="311" customWidth="1"/>
    <col min="10498" max="10498" width="22.81640625" style="311" customWidth="1"/>
    <col min="10499" max="10499" width="18" style="311" customWidth="1"/>
    <col min="10500" max="10500" width="19.26953125" style="311" customWidth="1"/>
    <col min="10501" max="10501" width="14.1796875" style="311" customWidth="1"/>
    <col min="10502" max="10502" width="13.453125" style="311" customWidth="1"/>
    <col min="10503" max="10503" width="17.453125" style="311" customWidth="1"/>
    <col min="10504" max="10752" width="9.1796875" style="311"/>
    <col min="10753" max="10753" width="20.81640625" style="311" customWidth="1"/>
    <col min="10754" max="10754" width="22.81640625" style="311" customWidth="1"/>
    <col min="10755" max="10755" width="18" style="311" customWidth="1"/>
    <col min="10756" max="10756" width="19.26953125" style="311" customWidth="1"/>
    <col min="10757" max="10757" width="14.1796875" style="311" customWidth="1"/>
    <col min="10758" max="10758" width="13.453125" style="311" customWidth="1"/>
    <col min="10759" max="10759" width="17.453125" style="311" customWidth="1"/>
    <col min="10760" max="11008" width="9.1796875" style="311"/>
    <col min="11009" max="11009" width="20.81640625" style="311" customWidth="1"/>
    <col min="11010" max="11010" width="22.81640625" style="311" customWidth="1"/>
    <col min="11011" max="11011" width="18" style="311" customWidth="1"/>
    <col min="11012" max="11012" width="19.26953125" style="311" customWidth="1"/>
    <col min="11013" max="11013" width="14.1796875" style="311" customWidth="1"/>
    <col min="11014" max="11014" width="13.453125" style="311" customWidth="1"/>
    <col min="11015" max="11015" width="17.453125" style="311" customWidth="1"/>
    <col min="11016" max="11264" width="9.1796875" style="311"/>
    <col min="11265" max="11265" width="20.81640625" style="311" customWidth="1"/>
    <col min="11266" max="11266" width="22.81640625" style="311" customWidth="1"/>
    <col min="11267" max="11267" width="18" style="311" customWidth="1"/>
    <col min="11268" max="11268" width="19.26953125" style="311" customWidth="1"/>
    <col min="11269" max="11269" width="14.1796875" style="311" customWidth="1"/>
    <col min="11270" max="11270" width="13.453125" style="311" customWidth="1"/>
    <col min="11271" max="11271" width="17.453125" style="311" customWidth="1"/>
    <col min="11272" max="11520" width="9.1796875" style="311"/>
    <col min="11521" max="11521" width="20.81640625" style="311" customWidth="1"/>
    <col min="11522" max="11522" width="22.81640625" style="311" customWidth="1"/>
    <col min="11523" max="11523" width="18" style="311" customWidth="1"/>
    <col min="11524" max="11524" width="19.26953125" style="311" customWidth="1"/>
    <col min="11525" max="11525" width="14.1796875" style="311" customWidth="1"/>
    <col min="11526" max="11526" width="13.453125" style="311" customWidth="1"/>
    <col min="11527" max="11527" width="17.453125" style="311" customWidth="1"/>
    <col min="11528" max="11776" width="9.1796875" style="311"/>
    <col min="11777" max="11777" width="20.81640625" style="311" customWidth="1"/>
    <col min="11778" max="11778" width="22.81640625" style="311" customWidth="1"/>
    <col min="11779" max="11779" width="18" style="311" customWidth="1"/>
    <col min="11780" max="11780" width="19.26953125" style="311" customWidth="1"/>
    <col min="11781" max="11781" width="14.1796875" style="311" customWidth="1"/>
    <col min="11782" max="11782" width="13.453125" style="311" customWidth="1"/>
    <col min="11783" max="11783" width="17.453125" style="311" customWidth="1"/>
    <col min="11784" max="12032" width="9.1796875" style="311"/>
    <col min="12033" max="12033" width="20.81640625" style="311" customWidth="1"/>
    <col min="12034" max="12034" width="22.81640625" style="311" customWidth="1"/>
    <col min="12035" max="12035" width="18" style="311" customWidth="1"/>
    <col min="12036" max="12036" width="19.26953125" style="311" customWidth="1"/>
    <col min="12037" max="12037" width="14.1796875" style="311" customWidth="1"/>
    <col min="12038" max="12038" width="13.453125" style="311" customWidth="1"/>
    <col min="12039" max="12039" width="17.453125" style="311" customWidth="1"/>
    <col min="12040" max="12288" width="9.1796875" style="311"/>
    <col min="12289" max="12289" width="20.81640625" style="311" customWidth="1"/>
    <col min="12290" max="12290" width="22.81640625" style="311" customWidth="1"/>
    <col min="12291" max="12291" width="18" style="311" customWidth="1"/>
    <col min="12292" max="12292" width="19.26953125" style="311" customWidth="1"/>
    <col min="12293" max="12293" width="14.1796875" style="311" customWidth="1"/>
    <col min="12294" max="12294" width="13.453125" style="311" customWidth="1"/>
    <col min="12295" max="12295" width="17.453125" style="311" customWidth="1"/>
    <col min="12296" max="12544" width="9.1796875" style="311"/>
    <col min="12545" max="12545" width="20.81640625" style="311" customWidth="1"/>
    <col min="12546" max="12546" width="22.81640625" style="311" customWidth="1"/>
    <col min="12547" max="12547" width="18" style="311" customWidth="1"/>
    <col min="12548" max="12548" width="19.26953125" style="311" customWidth="1"/>
    <col min="12549" max="12549" width="14.1796875" style="311" customWidth="1"/>
    <col min="12550" max="12550" width="13.453125" style="311" customWidth="1"/>
    <col min="12551" max="12551" width="17.453125" style="311" customWidth="1"/>
    <col min="12552" max="12800" width="9.1796875" style="311"/>
    <col min="12801" max="12801" width="20.81640625" style="311" customWidth="1"/>
    <col min="12802" max="12802" width="22.81640625" style="311" customWidth="1"/>
    <col min="12803" max="12803" width="18" style="311" customWidth="1"/>
    <col min="12804" max="12804" width="19.26953125" style="311" customWidth="1"/>
    <col min="12805" max="12805" width="14.1796875" style="311" customWidth="1"/>
    <col min="12806" max="12806" width="13.453125" style="311" customWidth="1"/>
    <col min="12807" max="12807" width="17.453125" style="311" customWidth="1"/>
    <col min="12808" max="13056" width="9.1796875" style="311"/>
    <col min="13057" max="13057" width="20.81640625" style="311" customWidth="1"/>
    <col min="13058" max="13058" width="22.81640625" style="311" customWidth="1"/>
    <col min="13059" max="13059" width="18" style="311" customWidth="1"/>
    <col min="13060" max="13060" width="19.26953125" style="311" customWidth="1"/>
    <col min="13061" max="13061" width="14.1796875" style="311" customWidth="1"/>
    <col min="13062" max="13062" width="13.453125" style="311" customWidth="1"/>
    <col min="13063" max="13063" width="17.453125" style="311" customWidth="1"/>
    <col min="13064" max="13312" width="9.1796875" style="311"/>
    <col min="13313" max="13313" width="20.81640625" style="311" customWidth="1"/>
    <col min="13314" max="13314" width="22.81640625" style="311" customWidth="1"/>
    <col min="13315" max="13315" width="18" style="311" customWidth="1"/>
    <col min="13316" max="13316" width="19.26953125" style="311" customWidth="1"/>
    <col min="13317" max="13317" width="14.1796875" style="311" customWidth="1"/>
    <col min="13318" max="13318" width="13.453125" style="311" customWidth="1"/>
    <col min="13319" max="13319" width="17.453125" style="311" customWidth="1"/>
    <col min="13320" max="13568" width="9.1796875" style="311"/>
    <col min="13569" max="13569" width="20.81640625" style="311" customWidth="1"/>
    <col min="13570" max="13570" width="22.81640625" style="311" customWidth="1"/>
    <col min="13571" max="13571" width="18" style="311" customWidth="1"/>
    <col min="13572" max="13572" width="19.26953125" style="311" customWidth="1"/>
    <col min="13573" max="13573" width="14.1796875" style="311" customWidth="1"/>
    <col min="13574" max="13574" width="13.453125" style="311" customWidth="1"/>
    <col min="13575" max="13575" width="17.453125" style="311" customWidth="1"/>
    <col min="13576" max="13824" width="9.1796875" style="311"/>
    <col min="13825" max="13825" width="20.81640625" style="311" customWidth="1"/>
    <col min="13826" max="13826" width="22.81640625" style="311" customWidth="1"/>
    <col min="13827" max="13827" width="18" style="311" customWidth="1"/>
    <col min="13828" max="13828" width="19.26953125" style="311" customWidth="1"/>
    <col min="13829" max="13829" width="14.1796875" style="311" customWidth="1"/>
    <col min="13830" max="13830" width="13.453125" style="311" customWidth="1"/>
    <col min="13831" max="13831" width="17.453125" style="311" customWidth="1"/>
    <col min="13832" max="14080" width="9.1796875" style="311"/>
    <col min="14081" max="14081" width="20.81640625" style="311" customWidth="1"/>
    <col min="14082" max="14082" width="22.81640625" style="311" customWidth="1"/>
    <col min="14083" max="14083" width="18" style="311" customWidth="1"/>
    <col min="14084" max="14084" width="19.26953125" style="311" customWidth="1"/>
    <col min="14085" max="14085" width="14.1796875" style="311" customWidth="1"/>
    <col min="14086" max="14086" width="13.453125" style="311" customWidth="1"/>
    <col min="14087" max="14087" width="17.453125" style="311" customWidth="1"/>
    <col min="14088" max="14336" width="9.1796875" style="311"/>
    <col min="14337" max="14337" width="20.81640625" style="311" customWidth="1"/>
    <col min="14338" max="14338" width="22.81640625" style="311" customWidth="1"/>
    <col min="14339" max="14339" width="18" style="311" customWidth="1"/>
    <col min="14340" max="14340" width="19.26953125" style="311" customWidth="1"/>
    <col min="14341" max="14341" width="14.1796875" style="311" customWidth="1"/>
    <col min="14342" max="14342" width="13.453125" style="311" customWidth="1"/>
    <col min="14343" max="14343" width="17.453125" style="311" customWidth="1"/>
    <col min="14344" max="14592" width="9.1796875" style="311"/>
    <col min="14593" max="14593" width="20.81640625" style="311" customWidth="1"/>
    <col min="14594" max="14594" width="22.81640625" style="311" customWidth="1"/>
    <col min="14595" max="14595" width="18" style="311" customWidth="1"/>
    <col min="14596" max="14596" width="19.26953125" style="311" customWidth="1"/>
    <col min="14597" max="14597" width="14.1796875" style="311" customWidth="1"/>
    <col min="14598" max="14598" width="13.453125" style="311" customWidth="1"/>
    <col min="14599" max="14599" width="17.453125" style="311" customWidth="1"/>
    <col min="14600" max="14848" width="9.1796875" style="311"/>
    <col min="14849" max="14849" width="20.81640625" style="311" customWidth="1"/>
    <col min="14850" max="14850" width="22.81640625" style="311" customWidth="1"/>
    <col min="14851" max="14851" width="18" style="311" customWidth="1"/>
    <col min="14852" max="14852" width="19.26953125" style="311" customWidth="1"/>
    <col min="14853" max="14853" width="14.1796875" style="311" customWidth="1"/>
    <col min="14854" max="14854" width="13.453125" style="311" customWidth="1"/>
    <col min="14855" max="14855" width="17.453125" style="311" customWidth="1"/>
    <col min="14856" max="15104" width="9.1796875" style="311"/>
    <col min="15105" max="15105" width="20.81640625" style="311" customWidth="1"/>
    <col min="15106" max="15106" width="22.81640625" style="311" customWidth="1"/>
    <col min="15107" max="15107" width="18" style="311" customWidth="1"/>
    <col min="15108" max="15108" width="19.26953125" style="311" customWidth="1"/>
    <col min="15109" max="15109" width="14.1796875" style="311" customWidth="1"/>
    <col min="15110" max="15110" width="13.453125" style="311" customWidth="1"/>
    <col min="15111" max="15111" width="17.453125" style="311" customWidth="1"/>
    <col min="15112" max="15360" width="9.1796875" style="311"/>
    <col min="15361" max="15361" width="20.81640625" style="311" customWidth="1"/>
    <col min="15362" max="15362" width="22.81640625" style="311" customWidth="1"/>
    <col min="15363" max="15363" width="18" style="311" customWidth="1"/>
    <col min="15364" max="15364" width="19.26953125" style="311" customWidth="1"/>
    <col min="15365" max="15365" width="14.1796875" style="311" customWidth="1"/>
    <col min="15366" max="15366" width="13.453125" style="311" customWidth="1"/>
    <col min="15367" max="15367" width="17.453125" style="311" customWidth="1"/>
    <col min="15368" max="15616" width="9.1796875" style="311"/>
    <col min="15617" max="15617" width="20.81640625" style="311" customWidth="1"/>
    <col min="15618" max="15618" width="22.81640625" style="311" customWidth="1"/>
    <col min="15619" max="15619" width="18" style="311" customWidth="1"/>
    <col min="15620" max="15620" width="19.26953125" style="311" customWidth="1"/>
    <col min="15621" max="15621" width="14.1796875" style="311" customWidth="1"/>
    <col min="15622" max="15622" width="13.453125" style="311" customWidth="1"/>
    <col min="15623" max="15623" width="17.453125" style="311" customWidth="1"/>
    <col min="15624" max="15872" width="9.1796875" style="311"/>
    <col min="15873" max="15873" width="20.81640625" style="311" customWidth="1"/>
    <col min="15874" max="15874" width="22.81640625" style="311" customWidth="1"/>
    <col min="15875" max="15875" width="18" style="311" customWidth="1"/>
    <col min="15876" max="15876" width="19.26953125" style="311" customWidth="1"/>
    <col min="15877" max="15877" width="14.1796875" style="311" customWidth="1"/>
    <col min="15878" max="15878" width="13.453125" style="311" customWidth="1"/>
    <col min="15879" max="15879" width="17.453125" style="311" customWidth="1"/>
    <col min="15880" max="16128" width="9.1796875" style="311"/>
    <col min="16129" max="16129" width="20.81640625" style="311" customWidth="1"/>
    <col min="16130" max="16130" width="22.81640625" style="311" customWidth="1"/>
    <col min="16131" max="16131" width="18" style="311" customWidth="1"/>
    <col min="16132" max="16132" width="19.26953125" style="311" customWidth="1"/>
    <col min="16133" max="16133" width="14.1796875" style="311" customWidth="1"/>
    <col min="16134" max="16134" width="13.453125" style="311" customWidth="1"/>
    <col min="16135" max="16135" width="17.453125" style="311" customWidth="1"/>
    <col min="16136" max="16384" width="9.1796875" style="311"/>
  </cols>
  <sheetData>
    <row r="1" spans="1:7" ht="37.5" customHeight="1" thickBot="1" x14ac:dyDescent="0.4">
      <c r="A1" s="387" t="s">
        <v>410</v>
      </c>
      <c r="B1" s="387"/>
      <c r="C1" s="387"/>
      <c r="D1" s="387"/>
      <c r="E1" s="387"/>
      <c r="F1" s="387"/>
      <c r="G1" s="387"/>
    </row>
    <row r="2" spans="1:7" ht="93" customHeight="1" thickBot="1" x14ac:dyDescent="0.4">
      <c r="A2" s="336" t="s">
        <v>0</v>
      </c>
      <c r="B2" s="336" t="s">
        <v>65</v>
      </c>
      <c r="C2" s="336" t="s">
        <v>66</v>
      </c>
      <c r="D2" s="337" t="s">
        <v>67</v>
      </c>
      <c r="E2" s="336" t="s">
        <v>68</v>
      </c>
      <c r="F2" s="336" t="s">
        <v>4</v>
      </c>
      <c r="G2" s="337" t="s">
        <v>69</v>
      </c>
    </row>
    <row r="3" spans="1:7" ht="12.75" customHeight="1" thickTop="1" x14ac:dyDescent="0.35">
      <c r="A3" s="359">
        <v>1</v>
      </c>
      <c r="B3" s="359">
        <v>2</v>
      </c>
      <c r="C3" s="359">
        <v>3</v>
      </c>
      <c r="D3" s="359">
        <v>4</v>
      </c>
      <c r="E3" s="359">
        <v>5</v>
      </c>
      <c r="F3" s="359">
        <v>6</v>
      </c>
      <c r="G3" s="359">
        <v>7</v>
      </c>
    </row>
    <row r="4" spans="1:7" x14ac:dyDescent="0.35">
      <c r="A4" s="339" t="s">
        <v>6</v>
      </c>
      <c r="B4" s="319">
        <v>4896</v>
      </c>
      <c r="C4" s="319">
        <v>5956</v>
      </c>
      <c r="D4" s="320">
        <v>82.202820685023497</v>
      </c>
      <c r="E4" s="319">
        <v>621</v>
      </c>
      <c r="F4" s="319">
        <v>735</v>
      </c>
      <c r="G4" s="320">
        <v>0.8448979591836735</v>
      </c>
    </row>
    <row r="5" spans="1:7" x14ac:dyDescent="0.35">
      <c r="A5" s="339" t="s">
        <v>7</v>
      </c>
      <c r="B5" s="319">
        <v>14741</v>
      </c>
      <c r="C5" s="319">
        <v>42957</v>
      </c>
      <c r="D5" s="320">
        <v>34.315711059897112</v>
      </c>
      <c r="E5" s="319">
        <v>6252</v>
      </c>
      <c r="F5" s="319">
        <v>12346</v>
      </c>
      <c r="G5" s="320">
        <v>0.50639883363032556</v>
      </c>
    </row>
    <row r="6" spans="1:7" x14ac:dyDescent="0.35">
      <c r="A6" s="339" t="s">
        <v>8</v>
      </c>
      <c r="B6" s="319">
        <v>6573</v>
      </c>
      <c r="C6" s="319">
        <v>17888</v>
      </c>
      <c r="D6" s="320">
        <v>36.74530411449016</v>
      </c>
      <c r="E6" s="319">
        <v>7664</v>
      </c>
      <c r="F6" s="319">
        <v>3620</v>
      </c>
      <c r="G6" s="320">
        <v>2.1171270718232043</v>
      </c>
    </row>
    <row r="7" spans="1:7" x14ac:dyDescent="0.35">
      <c r="A7" s="339" t="s">
        <v>9</v>
      </c>
      <c r="B7" s="319">
        <v>6763</v>
      </c>
      <c r="C7" s="319">
        <v>14351</v>
      </c>
      <c r="D7" s="320">
        <v>47.12563584419204</v>
      </c>
      <c r="E7" s="319">
        <v>2160</v>
      </c>
      <c r="F7" s="319">
        <v>7089</v>
      </c>
      <c r="G7" s="320">
        <v>0.3046974185357596</v>
      </c>
    </row>
    <row r="8" spans="1:7" x14ac:dyDescent="0.35">
      <c r="A8" s="339" t="s">
        <v>10</v>
      </c>
      <c r="B8" s="319">
        <v>13310</v>
      </c>
      <c r="C8" s="319">
        <v>36327</v>
      </c>
      <c r="D8" s="320">
        <v>36.639414209816387</v>
      </c>
      <c r="E8" s="319">
        <v>4981</v>
      </c>
      <c r="F8" s="319">
        <v>8918</v>
      </c>
      <c r="G8" s="320">
        <v>0.55853330343126262</v>
      </c>
    </row>
    <row r="9" spans="1:7" x14ac:dyDescent="0.35">
      <c r="A9" s="339" t="s">
        <v>11</v>
      </c>
      <c r="B9" s="319">
        <v>23119</v>
      </c>
      <c r="C9" s="319">
        <v>53864</v>
      </c>
      <c r="D9" s="320">
        <v>42.921060448537055</v>
      </c>
      <c r="E9" s="319">
        <v>3471</v>
      </c>
      <c r="F9" s="319">
        <v>8496</v>
      </c>
      <c r="G9" s="320">
        <v>0.408545197740113</v>
      </c>
    </row>
    <row r="10" spans="1:7" x14ac:dyDescent="0.35">
      <c r="A10" s="339" t="s">
        <v>12</v>
      </c>
      <c r="B10" s="319">
        <v>8443</v>
      </c>
      <c r="C10" s="319">
        <v>12001</v>
      </c>
      <c r="D10" s="320">
        <v>70.352470627447715</v>
      </c>
      <c r="E10" s="319">
        <v>956</v>
      </c>
      <c r="F10" s="319">
        <v>3667</v>
      </c>
      <c r="G10" s="320">
        <v>0.26070357240250885</v>
      </c>
    </row>
    <row r="11" spans="1:7" x14ac:dyDescent="0.35">
      <c r="A11" s="339" t="s">
        <v>13</v>
      </c>
      <c r="B11" s="364"/>
      <c r="C11" s="364"/>
      <c r="D11" s="343"/>
      <c r="E11" s="364">
        <v>1189</v>
      </c>
      <c r="F11" s="364">
        <v>2437</v>
      </c>
      <c r="G11" s="343">
        <v>0.487894952810833</v>
      </c>
    </row>
    <row r="12" spans="1:7" x14ac:dyDescent="0.35">
      <c r="A12" s="339" t="s">
        <v>14</v>
      </c>
      <c r="B12" s="319">
        <v>19781</v>
      </c>
      <c r="C12" s="319">
        <v>56675</v>
      </c>
      <c r="D12" s="320">
        <v>34.902514336127041</v>
      </c>
      <c r="E12" s="319">
        <v>6142</v>
      </c>
      <c r="F12" s="319">
        <v>22850</v>
      </c>
      <c r="G12" s="320">
        <v>0.26879649890590812</v>
      </c>
    </row>
    <row r="13" spans="1:7" x14ac:dyDescent="0.35">
      <c r="A13" s="339" t="s">
        <v>15</v>
      </c>
      <c r="B13" s="319">
        <v>7457</v>
      </c>
      <c r="C13" s="319">
        <v>15172</v>
      </c>
      <c r="D13" s="320">
        <v>49.14974953862378</v>
      </c>
      <c r="E13" s="319">
        <v>1363</v>
      </c>
      <c r="F13" s="319">
        <v>3353</v>
      </c>
      <c r="G13" s="320">
        <v>0.40650164032209962</v>
      </c>
    </row>
    <row r="14" spans="1:7" x14ac:dyDescent="0.35">
      <c r="A14" s="339" t="s">
        <v>16</v>
      </c>
      <c r="B14" s="319">
        <v>21621</v>
      </c>
      <c r="C14" s="319">
        <v>39805</v>
      </c>
      <c r="D14" s="320">
        <v>54.317296822007286</v>
      </c>
      <c r="E14" s="319">
        <v>6805</v>
      </c>
      <c r="F14" s="319">
        <v>8115</v>
      </c>
      <c r="G14" s="320">
        <v>0.83857054836722122</v>
      </c>
    </row>
    <row r="15" spans="1:7" x14ac:dyDescent="0.35">
      <c r="A15" s="339" t="s">
        <v>17</v>
      </c>
      <c r="B15" s="319">
        <v>13629</v>
      </c>
      <c r="C15" s="319">
        <v>52231</v>
      </c>
      <c r="D15" s="320">
        <v>26.093699144186406</v>
      </c>
      <c r="E15" s="319">
        <v>4334</v>
      </c>
      <c r="F15" s="319">
        <v>13613</v>
      </c>
      <c r="G15" s="320">
        <v>0.31837214427385585</v>
      </c>
    </row>
    <row r="16" spans="1:7" x14ac:dyDescent="0.35">
      <c r="A16" s="339" t="s">
        <v>18</v>
      </c>
      <c r="B16" s="319">
        <v>5370</v>
      </c>
      <c r="C16" s="319">
        <v>18236</v>
      </c>
      <c r="D16" s="320">
        <v>29.447247203334065</v>
      </c>
      <c r="E16" s="319">
        <v>2245</v>
      </c>
      <c r="F16" s="319">
        <v>2998</v>
      </c>
      <c r="G16" s="320">
        <v>0.74883255503669111</v>
      </c>
    </row>
    <row r="17" spans="1:7" x14ac:dyDescent="0.35">
      <c r="A17" s="339" t="s">
        <v>19</v>
      </c>
      <c r="B17" s="319">
        <v>2445</v>
      </c>
      <c r="C17" s="319">
        <v>4613</v>
      </c>
      <c r="D17" s="320">
        <v>53.002384565358774</v>
      </c>
      <c r="E17" s="319">
        <v>197</v>
      </c>
      <c r="F17" s="319">
        <v>645</v>
      </c>
      <c r="G17" s="320">
        <v>0.3054263565891473</v>
      </c>
    </row>
    <row r="18" spans="1:7" x14ac:dyDescent="0.35">
      <c r="A18" s="339" t="s">
        <v>20</v>
      </c>
      <c r="B18" s="319">
        <v>8430</v>
      </c>
      <c r="C18" s="319">
        <v>15341</v>
      </c>
      <c r="D18" s="320">
        <v>54.950785476826802</v>
      </c>
      <c r="E18" s="319">
        <v>662</v>
      </c>
      <c r="F18" s="319">
        <v>2344</v>
      </c>
      <c r="G18" s="320">
        <v>0.28242320819112626</v>
      </c>
    </row>
    <row r="19" spans="1:7" x14ac:dyDescent="0.35">
      <c r="A19" s="339" t="s">
        <v>21</v>
      </c>
      <c r="B19" s="319">
        <v>16557</v>
      </c>
      <c r="C19" s="319">
        <v>30454</v>
      </c>
      <c r="D19" s="320">
        <v>54.367242398371317</v>
      </c>
      <c r="E19" s="319">
        <v>2425</v>
      </c>
      <c r="F19" s="319">
        <v>10196</v>
      </c>
      <c r="G19" s="320">
        <v>0.23783836798744606</v>
      </c>
    </row>
    <row r="20" spans="1:7" ht="16.5" customHeight="1" thickBot="1" x14ac:dyDescent="0.4">
      <c r="A20" s="342" t="s">
        <v>22</v>
      </c>
      <c r="B20" s="325">
        <f>SUM(B4:B19)</f>
        <v>173135</v>
      </c>
      <c r="C20" s="325">
        <f>SUM(C4:C19)</f>
        <v>415871</v>
      </c>
      <c r="D20" s="326">
        <f>B20*100/C20</f>
        <v>41.631900276768519</v>
      </c>
      <c r="E20" s="325">
        <f>SUM(E4:E19)</f>
        <v>51467</v>
      </c>
      <c r="F20" s="325">
        <f>SUM(F4:F19)</f>
        <v>111422</v>
      </c>
      <c r="G20" s="326">
        <f>E20/F20</f>
        <v>0.46191057421335102</v>
      </c>
    </row>
    <row r="21" spans="1:7" ht="16.5" customHeight="1" x14ac:dyDescent="0.35">
      <c r="A21" s="339" t="s">
        <v>25</v>
      </c>
      <c r="B21" s="365">
        <v>14238</v>
      </c>
      <c r="C21" s="365">
        <v>20327</v>
      </c>
      <c r="D21" s="366">
        <v>70.044768042505041</v>
      </c>
      <c r="E21" s="365">
        <v>964</v>
      </c>
      <c r="F21" s="365">
        <v>5146</v>
      </c>
      <c r="G21" s="366">
        <v>0.18732996502137583</v>
      </c>
    </row>
    <row r="22" spans="1:7" x14ac:dyDescent="0.35">
      <c r="A22" s="339" t="s">
        <v>23</v>
      </c>
      <c r="B22" s="319">
        <v>6230</v>
      </c>
      <c r="C22" s="319">
        <v>8274</v>
      </c>
      <c r="D22" s="320">
        <v>75.296108291032155</v>
      </c>
      <c r="E22" s="319">
        <v>2225</v>
      </c>
      <c r="F22" s="319">
        <v>2139</v>
      </c>
      <c r="G22" s="320">
        <v>1.0402057035998129</v>
      </c>
    </row>
    <row r="23" spans="1:7" x14ac:dyDescent="0.35">
      <c r="A23" s="339" t="s">
        <v>24</v>
      </c>
      <c r="B23" s="319">
        <v>20348</v>
      </c>
      <c r="C23" s="319">
        <v>23284</v>
      </c>
      <c r="D23" s="320">
        <v>87.390482734925271</v>
      </c>
      <c r="E23" s="319">
        <v>5865</v>
      </c>
      <c r="F23" s="319">
        <v>11657</v>
      </c>
      <c r="G23" s="320">
        <v>0.50313116582311057</v>
      </c>
    </row>
    <row r="24" spans="1:7" ht="22.5" customHeight="1" thickBot="1" x14ac:dyDescent="0.4">
      <c r="A24" s="342" t="s">
        <v>26</v>
      </c>
      <c r="B24" s="325">
        <f>SUM(B20:B23)</f>
        <v>213951</v>
      </c>
      <c r="C24" s="325">
        <f>SUM(C20:C23)</f>
        <v>467756</v>
      </c>
      <c r="D24" s="326">
        <f>B24*100/C24</f>
        <v>45.739872925200316</v>
      </c>
      <c r="E24" s="325">
        <f>SUM(E20:E23)</f>
        <v>60521</v>
      </c>
      <c r="F24" s="325">
        <f>SUM(F20:F23)</f>
        <v>130364</v>
      </c>
      <c r="G24" s="326">
        <f>E24/F24</f>
        <v>0.46424626430609678</v>
      </c>
    </row>
    <row r="25" spans="1:7" ht="34.5" customHeight="1" x14ac:dyDescent="0.35"/>
    <row r="26" spans="1:7" ht="32.25" customHeight="1" thickBot="1" x14ac:dyDescent="0.4">
      <c r="A26" s="384" t="s">
        <v>411</v>
      </c>
      <c r="B26" s="384"/>
      <c r="C26" s="384"/>
      <c r="D26" s="384"/>
      <c r="E26" s="384"/>
      <c r="F26" s="384"/>
      <c r="G26" s="384"/>
    </row>
    <row r="27" spans="1:7" ht="93" customHeight="1" thickBot="1" x14ac:dyDescent="0.4">
      <c r="A27" s="336" t="s">
        <v>0</v>
      </c>
      <c r="B27" s="336" t="s">
        <v>27</v>
      </c>
      <c r="C27" s="336" t="s">
        <v>70</v>
      </c>
      <c r="D27" s="337" t="s">
        <v>71</v>
      </c>
      <c r="E27" s="336" t="s">
        <v>72</v>
      </c>
      <c r="F27" s="336" t="s">
        <v>70</v>
      </c>
      <c r="G27" s="337" t="s">
        <v>73</v>
      </c>
    </row>
    <row r="28" spans="1:7" ht="12.75" customHeight="1" thickTop="1" x14ac:dyDescent="0.35">
      <c r="A28" s="359">
        <v>1</v>
      </c>
      <c r="B28" s="359">
        <v>2</v>
      </c>
      <c r="C28" s="359">
        <v>3</v>
      </c>
      <c r="D28" s="359">
        <v>4</v>
      </c>
      <c r="E28" s="359">
        <v>5</v>
      </c>
      <c r="F28" s="359">
        <v>6</v>
      </c>
      <c r="G28" s="359">
        <v>7</v>
      </c>
    </row>
    <row r="29" spans="1:7" ht="15" customHeight="1" x14ac:dyDescent="0.35">
      <c r="A29" s="339" t="s">
        <v>6</v>
      </c>
      <c r="B29" s="319">
        <v>1336</v>
      </c>
      <c r="C29" s="319">
        <v>12479</v>
      </c>
      <c r="D29" s="320">
        <v>10.705986056575046</v>
      </c>
      <c r="E29" s="319">
        <v>7179</v>
      </c>
      <c r="F29" s="319">
        <v>12479</v>
      </c>
      <c r="G29" s="320">
        <v>57.528648128856474</v>
      </c>
    </row>
    <row r="30" spans="1:7" x14ac:dyDescent="0.35">
      <c r="A30" s="339" t="s">
        <v>7</v>
      </c>
      <c r="B30" s="319">
        <v>10011</v>
      </c>
      <c r="C30" s="319">
        <v>66688</v>
      </c>
      <c r="D30" s="320">
        <v>15.011696257197697</v>
      </c>
      <c r="E30" s="319">
        <v>26968</v>
      </c>
      <c r="F30" s="319">
        <v>66688</v>
      </c>
      <c r="G30" s="320">
        <v>40.439059500959694</v>
      </c>
    </row>
    <row r="31" spans="1:7" x14ac:dyDescent="0.35">
      <c r="A31" s="339" t="s">
        <v>8</v>
      </c>
      <c r="B31" s="319">
        <v>805</v>
      </c>
      <c r="C31" s="319">
        <v>25618</v>
      </c>
      <c r="D31" s="320">
        <v>3.142321804980873</v>
      </c>
      <c r="E31" s="319">
        <v>11180</v>
      </c>
      <c r="F31" s="319">
        <v>25618</v>
      </c>
      <c r="G31" s="320">
        <v>43.641189788430012</v>
      </c>
    </row>
    <row r="32" spans="1:7" x14ac:dyDescent="0.35">
      <c r="A32" s="339" t="s">
        <v>9</v>
      </c>
      <c r="B32" s="319">
        <v>3724</v>
      </c>
      <c r="C32" s="319">
        <v>26495</v>
      </c>
      <c r="D32" s="320">
        <v>14.055482166446501</v>
      </c>
      <c r="E32" s="319">
        <v>15101</v>
      </c>
      <c r="F32" s="319">
        <v>26495</v>
      </c>
      <c r="G32" s="320">
        <v>56.99565955840724</v>
      </c>
    </row>
    <row r="33" spans="1:7" x14ac:dyDescent="0.35">
      <c r="A33" s="339" t="s">
        <v>10</v>
      </c>
      <c r="B33" s="319">
        <v>387</v>
      </c>
      <c r="C33" s="319">
        <v>68239</v>
      </c>
      <c r="D33" s="320">
        <v>0.56999999999999995</v>
      </c>
      <c r="E33" s="319">
        <v>34561</v>
      </c>
      <c r="F33" s="319">
        <v>68239</v>
      </c>
      <c r="G33" s="320">
        <v>50.646990723779659</v>
      </c>
    </row>
    <row r="34" spans="1:7" x14ac:dyDescent="0.35">
      <c r="A34" s="339" t="s">
        <v>11</v>
      </c>
      <c r="B34" s="319">
        <v>7981</v>
      </c>
      <c r="C34" s="319">
        <v>67099</v>
      </c>
      <c r="D34" s="320">
        <v>11.894365042698103</v>
      </c>
      <c r="E34" s="319">
        <v>29816</v>
      </c>
      <c r="F34" s="319">
        <v>67099</v>
      </c>
      <c r="G34" s="320">
        <v>44.435833618980908</v>
      </c>
    </row>
    <row r="35" spans="1:7" x14ac:dyDescent="0.35">
      <c r="A35" s="339" t="s">
        <v>12</v>
      </c>
      <c r="B35" s="319">
        <v>99</v>
      </c>
      <c r="C35" s="319">
        <v>19057</v>
      </c>
      <c r="D35" s="320">
        <v>0.52</v>
      </c>
      <c r="E35" s="319">
        <v>10706</v>
      </c>
      <c r="F35" s="319">
        <v>19057</v>
      </c>
      <c r="G35" s="320">
        <v>56.178831925276803</v>
      </c>
    </row>
    <row r="36" spans="1:7" x14ac:dyDescent="0.35">
      <c r="A36" s="339" t="s">
        <v>13</v>
      </c>
      <c r="B36" s="364">
        <v>5618</v>
      </c>
      <c r="C36" s="364">
        <v>17171</v>
      </c>
      <c r="D36" s="343">
        <v>32.71795469104886</v>
      </c>
      <c r="E36" s="364">
        <v>7334</v>
      </c>
      <c r="F36" s="364">
        <v>17171</v>
      </c>
      <c r="G36" s="343">
        <v>42.711548541144957</v>
      </c>
    </row>
    <row r="37" spans="1:7" x14ac:dyDescent="0.35">
      <c r="A37" s="339" t="s">
        <v>14</v>
      </c>
      <c r="B37" s="319">
        <v>6425</v>
      </c>
      <c r="C37" s="319">
        <v>91725</v>
      </c>
      <c r="D37" s="320">
        <v>7.004633415099482</v>
      </c>
      <c r="E37" s="319">
        <v>37170</v>
      </c>
      <c r="F37" s="319">
        <v>91725</v>
      </c>
      <c r="G37" s="320">
        <v>40.5233033524121</v>
      </c>
    </row>
    <row r="38" spans="1:7" x14ac:dyDescent="0.35">
      <c r="A38" s="339" t="s">
        <v>15</v>
      </c>
      <c r="B38" s="319">
        <v>2011</v>
      </c>
      <c r="C38" s="319">
        <v>29315</v>
      </c>
      <c r="D38" s="320">
        <v>6.8599692989936889</v>
      </c>
      <c r="E38" s="319">
        <v>11665</v>
      </c>
      <c r="F38" s="319">
        <v>29315</v>
      </c>
      <c r="G38" s="320">
        <v>39.791915401671503</v>
      </c>
    </row>
    <row r="39" spans="1:7" x14ac:dyDescent="0.35">
      <c r="A39" s="339" t="s">
        <v>16</v>
      </c>
      <c r="B39" s="319">
        <v>1778</v>
      </c>
      <c r="C39" s="319">
        <v>64304</v>
      </c>
      <c r="D39" s="320">
        <v>2.7649912913660115</v>
      </c>
      <c r="E39" s="319">
        <v>33548</v>
      </c>
      <c r="F39" s="319">
        <v>64304</v>
      </c>
      <c r="G39" s="320">
        <v>52.170938044289628</v>
      </c>
    </row>
    <row r="40" spans="1:7" x14ac:dyDescent="0.35">
      <c r="A40" s="339" t="s">
        <v>17</v>
      </c>
      <c r="B40" s="319">
        <v>4354</v>
      </c>
      <c r="C40" s="319">
        <v>66334</v>
      </c>
      <c r="D40" s="320">
        <v>6.5637531281092647</v>
      </c>
      <c r="E40" s="319">
        <v>27634</v>
      </c>
      <c r="F40" s="319">
        <v>66334</v>
      </c>
      <c r="G40" s="320">
        <v>41.66</v>
      </c>
    </row>
    <row r="41" spans="1:7" x14ac:dyDescent="0.35">
      <c r="A41" s="339" t="s">
        <v>18</v>
      </c>
      <c r="B41" s="319">
        <v>1591</v>
      </c>
      <c r="C41" s="319">
        <v>16231</v>
      </c>
      <c r="D41" s="320">
        <v>9.8022303000431279</v>
      </c>
      <c r="E41" s="319">
        <v>9015</v>
      </c>
      <c r="F41" s="319">
        <v>16231</v>
      </c>
      <c r="G41" s="320">
        <v>55.541864333682454</v>
      </c>
    </row>
    <row r="42" spans="1:7" x14ac:dyDescent="0.35">
      <c r="A42" s="339" t="s">
        <v>19</v>
      </c>
      <c r="B42" s="319">
        <v>1632</v>
      </c>
      <c r="C42" s="319">
        <v>10397</v>
      </c>
      <c r="D42" s="320">
        <v>15.696835625661249</v>
      </c>
      <c r="E42" s="319">
        <v>3566</v>
      </c>
      <c r="F42" s="319">
        <v>10397</v>
      </c>
      <c r="G42" s="320">
        <v>34.298355294796579</v>
      </c>
    </row>
    <row r="43" spans="1:7" x14ac:dyDescent="0.35">
      <c r="A43" s="339" t="s">
        <v>20</v>
      </c>
      <c r="B43" s="319">
        <v>4130</v>
      </c>
      <c r="C43" s="319">
        <v>24307</v>
      </c>
      <c r="D43" s="320">
        <v>16.990990249722302</v>
      </c>
      <c r="E43" s="319">
        <v>10830</v>
      </c>
      <c r="F43" s="319">
        <v>24307</v>
      </c>
      <c r="G43" s="320">
        <v>44.555066441765746</v>
      </c>
    </row>
    <row r="44" spans="1:7" x14ac:dyDescent="0.35">
      <c r="A44" s="339" t="s">
        <v>21</v>
      </c>
      <c r="B44" s="319">
        <v>4219</v>
      </c>
      <c r="C44" s="319">
        <v>77701</v>
      </c>
      <c r="D44" s="320">
        <v>5.4297885484099311</v>
      </c>
      <c r="E44" s="319">
        <v>51212</v>
      </c>
      <c r="F44" s="319">
        <v>77701</v>
      </c>
      <c r="G44" s="320">
        <v>65.909061659438109</v>
      </c>
    </row>
    <row r="45" spans="1:7" s="350" customFormat="1" ht="24" customHeight="1" thickBot="1" x14ac:dyDescent="0.4">
      <c r="A45" s="342" t="s">
        <v>22</v>
      </c>
      <c r="B45" s="325">
        <f>SUM(B29:B44)</f>
        <v>56101</v>
      </c>
      <c r="C45" s="325">
        <f>SUM(C29:C44)</f>
        <v>683160</v>
      </c>
      <c r="D45" s="326">
        <f>B45/C45*100</f>
        <v>8.2119854792435145</v>
      </c>
      <c r="E45" s="325">
        <f>SUM(E29:E44)</f>
        <v>327485</v>
      </c>
      <c r="F45" s="325">
        <f>SUM(F29:F44)</f>
        <v>683160</v>
      </c>
      <c r="G45" s="326">
        <f>AVERAGE(G29:G44)</f>
        <v>47.939266644618243</v>
      </c>
    </row>
    <row r="46" spans="1:7" x14ac:dyDescent="0.35">
      <c r="A46" s="339" t="s">
        <v>25</v>
      </c>
      <c r="B46" s="365">
        <v>749</v>
      </c>
      <c r="C46" s="365">
        <v>20082</v>
      </c>
      <c r="D46" s="366">
        <v>3.7297081963947813</v>
      </c>
      <c r="E46" s="365">
        <v>11292</v>
      </c>
      <c r="F46" s="365">
        <v>20082</v>
      </c>
      <c r="G46" s="366">
        <v>56.229459217209445</v>
      </c>
    </row>
    <row r="47" spans="1:7" x14ac:dyDescent="0.35">
      <c r="A47" s="339" t="s">
        <v>23</v>
      </c>
      <c r="B47" s="319">
        <v>5016</v>
      </c>
      <c r="C47" s="319">
        <v>24099</v>
      </c>
      <c r="D47" s="320">
        <v>20.814141665629279</v>
      </c>
      <c r="E47" s="319">
        <v>6958</v>
      </c>
      <c r="F47" s="319">
        <v>24099</v>
      </c>
      <c r="G47" s="320">
        <v>28.872567326445083</v>
      </c>
    </row>
    <row r="48" spans="1:7" x14ac:dyDescent="0.35">
      <c r="A48" s="339" t="s">
        <v>24</v>
      </c>
      <c r="B48" s="319">
        <v>6168</v>
      </c>
      <c r="C48" s="319">
        <v>58568</v>
      </c>
      <c r="D48" s="320">
        <v>10.531348176478623</v>
      </c>
      <c r="E48" s="319">
        <v>18802</v>
      </c>
      <c r="F48" s="319">
        <v>58568</v>
      </c>
      <c r="G48" s="320">
        <v>32.102854801256662</v>
      </c>
    </row>
    <row r="49" spans="1:7" s="350" customFormat="1" ht="24" customHeight="1" thickBot="1" x14ac:dyDescent="0.4">
      <c r="A49" s="342" t="s">
        <v>26</v>
      </c>
      <c r="B49" s="325">
        <f>SUM(B45:B48)</f>
        <v>68034</v>
      </c>
      <c r="C49" s="325">
        <f>SUM(C45:C48)</f>
        <v>785909</v>
      </c>
      <c r="D49" s="326">
        <f>B49*100/C49</f>
        <v>8.6567274328198298</v>
      </c>
      <c r="E49" s="325">
        <f>SUM(E45:E48)</f>
        <v>364537</v>
      </c>
      <c r="F49" s="325">
        <f>SUM(F45:F48)</f>
        <v>785909</v>
      </c>
      <c r="G49" s="326">
        <f>AVERAGE(G45:G48)</f>
        <v>41.286036997382354</v>
      </c>
    </row>
    <row r="51" spans="1:7" ht="15" customHeight="1" x14ac:dyDescent="0.35"/>
    <row r="52" spans="1:7" ht="44.25" customHeight="1" thickBot="1" x14ac:dyDescent="0.4">
      <c r="A52" s="384" t="s">
        <v>412</v>
      </c>
      <c r="B52" s="384"/>
      <c r="C52" s="384"/>
      <c r="D52" s="384"/>
      <c r="E52" s="384"/>
      <c r="F52" s="384"/>
      <c r="G52" s="384"/>
    </row>
    <row r="53" spans="1:7" ht="139.5" customHeight="1" thickBot="1" x14ac:dyDescent="0.4">
      <c r="A53" s="336" t="s">
        <v>0</v>
      </c>
      <c r="B53" s="336" t="s">
        <v>74</v>
      </c>
      <c r="C53" s="336" t="s">
        <v>75</v>
      </c>
      <c r="D53" s="337" t="s">
        <v>76</v>
      </c>
      <c r="E53" s="369" t="s">
        <v>77</v>
      </c>
      <c r="F53" s="369" t="s">
        <v>75</v>
      </c>
      <c r="G53" s="338" t="s">
        <v>78</v>
      </c>
    </row>
    <row r="54" spans="1:7" ht="12.75" customHeight="1" thickTop="1" x14ac:dyDescent="0.35">
      <c r="A54" s="359">
        <v>1</v>
      </c>
      <c r="B54" s="359">
        <v>2</v>
      </c>
      <c r="C54" s="359">
        <v>3</v>
      </c>
      <c r="D54" s="359">
        <v>4</v>
      </c>
      <c r="E54" s="370">
        <v>5</v>
      </c>
      <c r="F54" s="370">
        <v>6</v>
      </c>
      <c r="G54" s="359">
        <v>7</v>
      </c>
    </row>
    <row r="55" spans="1:7" ht="15" customHeight="1" x14ac:dyDescent="0.35">
      <c r="A55" s="339" t="s">
        <v>6</v>
      </c>
      <c r="B55" s="319">
        <v>179</v>
      </c>
      <c r="C55" s="319">
        <v>1015</v>
      </c>
      <c r="D55" s="320">
        <v>17.635467980295566</v>
      </c>
      <c r="E55" s="319">
        <v>454</v>
      </c>
      <c r="F55" s="319">
        <v>1772</v>
      </c>
      <c r="G55" s="320">
        <v>25.620767494356659</v>
      </c>
    </row>
    <row r="56" spans="1:7" x14ac:dyDescent="0.35">
      <c r="A56" s="339" t="s">
        <v>7</v>
      </c>
      <c r="B56" s="319">
        <v>1665</v>
      </c>
      <c r="C56" s="319">
        <v>51175</v>
      </c>
      <c r="D56" s="320">
        <v>3.2535417684416221</v>
      </c>
      <c r="E56" s="319">
        <v>419</v>
      </c>
      <c r="F56" s="319">
        <v>24288</v>
      </c>
      <c r="G56" s="320">
        <v>1.7251317523056653</v>
      </c>
    </row>
    <row r="57" spans="1:7" ht="15" customHeight="1" x14ac:dyDescent="0.35">
      <c r="A57" s="339" t="s">
        <v>8</v>
      </c>
      <c r="B57" s="319">
        <v>228</v>
      </c>
      <c r="C57" s="319">
        <v>14293</v>
      </c>
      <c r="D57" s="320">
        <v>1.5951864549079968</v>
      </c>
      <c r="E57" s="319">
        <v>615</v>
      </c>
      <c r="F57" s="319">
        <v>7091</v>
      </c>
      <c r="G57" s="320">
        <v>8.6729657312085742</v>
      </c>
    </row>
    <row r="58" spans="1:7" x14ac:dyDescent="0.35">
      <c r="A58" s="339" t="s">
        <v>9</v>
      </c>
      <c r="B58" s="319"/>
      <c r="C58" s="319"/>
      <c r="D58" s="320">
        <v>1.924028365675334E-2</v>
      </c>
      <c r="E58" s="319">
        <v>523</v>
      </c>
      <c r="F58" s="319">
        <v>15146</v>
      </c>
      <c r="G58" s="320">
        <v>3.4530569127162285</v>
      </c>
    </row>
    <row r="59" spans="1:7" x14ac:dyDescent="0.35">
      <c r="A59" s="339" t="s">
        <v>10</v>
      </c>
      <c r="B59" s="319">
        <v>1322</v>
      </c>
      <c r="C59" s="319">
        <v>29370</v>
      </c>
      <c r="D59" s="320">
        <v>4.5011916922029283</v>
      </c>
      <c r="E59" s="319">
        <v>288</v>
      </c>
      <c r="F59" s="319">
        <v>12558</v>
      </c>
      <c r="G59" s="320">
        <v>2.2933588150979456</v>
      </c>
    </row>
    <row r="60" spans="1:7" x14ac:dyDescent="0.35">
      <c r="A60" s="339" t="s">
        <v>11</v>
      </c>
      <c r="B60" s="319">
        <v>1622</v>
      </c>
      <c r="C60" s="319">
        <v>41717</v>
      </c>
      <c r="D60" s="320">
        <v>3.8881031713689862</v>
      </c>
      <c r="E60" s="319">
        <v>1844</v>
      </c>
      <c r="F60" s="319">
        <v>18120</v>
      </c>
      <c r="G60" s="320">
        <v>10.176600441501103</v>
      </c>
    </row>
    <row r="61" spans="1:7" x14ac:dyDescent="0.35">
      <c r="A61" s="339" t="s">
        <v>12</v>
      </c>
      <c r="B61" s="319">
        <v>1623</v>
      </c>
      <c r="C61" s="319">
        <v>16060</v>
      </c>
      <c r="D61" s="320">
        <v>10.11</v>
      </c>
      <c r="E61" s="319">
        <v>787</v>
      </c>
      <c r="F61" s="319">
        <v>10891</v>
      </c>
      <c r="G61" s="320">
        <v>7.23</v>
      </c>
    </row>
    <row r="62" spans="1:7" x14ac:dyDescent="0.35">
      <c r="A62" s="339" t="s">
        <v>13</v>
      </c>
      <c r="B62" s="364">
        <v>545</v>
      </c>
      <c r="C62" s="364">
        <v>10731</v>
      </c>
      <c r="D62" s="343">
        <v>5.0787438262976421</v>
      </c>
      <c r="E62" s="364">
        <v>95</v>
      </c>
      <c r="F62" s="364">
        <v>7033</v>
      </c>
      <c r="G62" s="343">
        <v>1.3507749182425708</v>
      </c>
    </row>
    <row r="63" spans="1:7" x14ac:dyDescent="0.35">
      <c r="A63" s="339" t="s">
        <v>14</v>
      </c>
      <c r="B63" s="319"/>
      <c r="C63" s="319"/>
      <c r="D63" s="320"/>
      <c r="E63" s="319">
        <v>2099</v>
      </c>
      <c r="F63" s="319">
        <v>22285</v>
      </c>
      <c r="G63" s="320">
        <v>9.4188916311420243</v>
      </c>
    </row>
    <row r="64" spans="1:7" x14ac:dyDescent="0.35">
      <c r="A64" s="339" t="s">
        <v>15</v>
      </c>
      <c r="B64" s="319">
        <v>127</v>
      </c>
      <c r="C64" s="319">
        <v>14544</v>
      </c>
      <c r="D64" s="320">
        <v>0.87321232123212311</v>
      </c>
      <c r="E64" s="319">
        <v>1274</v>
      </c>
      <c r="F64" s="319">
        <v>12877</v>
      </c>
      <c r="G64" s="320">
        <v>9.8936087598043017</v>
      </c>
    </row>
    <row r="65" spans="1:7" x14ac:dyDescent="0.35">
      <c r="A65" s="339" t="s">
        <v>16</v>
      </c>
      <c r="B65" s="319">
        <v>1549</v>
      </c>
      <c r="C65" s="319">
        <v>37405</v>
      </c>
      <c r="D65" s="320">
        <v>4.1411575992514367</v>
      </c>
      <c r="E65" s="319">
        <v>5200</v>
      </c>
      <c r="F65" s="319">
        <v>26271</v>
      </c>
      <c r="G65" s="320">
        <v>19.793688858437058</v>
      </c>
    </row>
    <row r="66" spans="1:7" x14ac:dyDescent="0.35">
      <c r="A66" s="339" t="s">
        <v>17</v>
      </c>
      <c r="B66" s="319">
        <v>2227</v>
      </c>
      <c r="C66" s="319">
        <v>31890</v>
      </c>
      <c r="D66" s="320">
        <v>6.9833803700219503</v>
      </c>
      <c r="E66" s="319">
        <v>1138</v>
      </c>
      <c r="F66" s="319">
        <v>5880</v>
      </c>
      <c r="G66" s="320">
        <v>19.353741496598641</v>
      </c>
    </row>
    <row r="67" spans="1:7" x14ac:dyDescent="0.35">
      <c r="A67" s="339" t="s">
        <v>18</v>
      </c>
      <c r="B67" s="319">
        <v>184</v>
      </c>
      <c r="C67" s="319">
        <v>14731</v>
      </c>
      <c r="D67" s="320">
        <v>1.2490665942570089</v>
      </c>
      <c r="E67" s="319">
        <v>514</v>
      </c>
      <c r="F67" s="319">
        <v>6643</v>
      </c>
      <c r="G67" s="320">
        <v>7.7374680114406136</v>
      </c>
    </row>
    <row r="68" spans="1:7" x14ac:dyDescent="0.35">
      <c r="A68" s="339" t="s">
        <v>19</v>
      </c>
      <c r="B68" s="319">
        <v>368</v>
      </c>
      <c r="C68" s="319">
        <v>3222</v>
      </c>
      <c r="D68" s="320">
        <v>11.421477343265053</v>
      </c>
      <c r="E68" s="319">
        <v>308</v>
      </c>
      <c r="F68" s="319">
        <v>1461</v>
      </c>
      <c r="G68" s="320">
        <v>21.081451060917182</v>
      </c>
    </row>
    <row r="69" spans="1:7" x14ac:dyDescent="0.35">
      <c r="A69" s="339" t="s">
        <v>20</v>
      </c>
      <c r="B69" s="319">
        <v>1356</v>
      </c>
      <c r="C69" s="319">
        <v>11484</v>
      </c>
      <c r="D69" s="320">
        <v>11.80773249738767</v>
      </c>
      <c r="E69" s="319">
        <v>721</v>
      </c>
      <c r="F69" s="319">
        <v>2900</v>
      </c>
      <c r="G69" s="320">
        <v>24.862068965517242</v>
      </c>
    </row>
    <row r="70" spans="1:7" x14ac:dyDescent="0.35">
      <c r="A70" s="339" t="s">
        <v>21</v>
      </c>
      <c r="B70" s="319">
        <v>3259</v>
      </c>
      <c r="C70" s="319">
        <v>24011</v>
      </c>
      <c r="D70" s="320">
        <v>13.572945733205612</v>
      </c>
      <c r="E70" s="319">
        <v>1190</v>
      </c>
      <c r="F70" s="319">
        <v>11213</v>
      </c>
      <c r="G70" s="320">
        <v>10.612681708730937</v>
      </c>
    </row>
    <row r="71" spans="1:7" s="350" customFormat="1" ht="24" customHeight="1" thickBot="1" x14ac:dyDescent="0.4">
      <c r="A71" s="342" t="s">
        <v>22</v>
      </c>
      <c r="B71" s="325">
        <f>SUM(B55:B70)</f>
        <v>16254</v>
      </c>
      <c r="C71" s="325">
        <f>SUM(C55:C70)</f>
        <v>301648</v>
      </c>
      <c r="D71" s="326">
        <f>B71*100/C71</f>
        <v>5.388399724181828</v>
      </c>
      <c r="E71" s="325">
        <f>SUM(E55:E70)</f>
        <v>17469</v>
      </c>
      <c r="F71" s="325">
        <f>SUM(F55:F70)</f>
        <v>186429</v>
      </c>
      <c r="G71" s="326">
        <f>E71*100/F71</f>
        <v>9.3703232866131341</v>
      </c>
    </row>
    <row r="72" spans="1:7" x14ac:dyDescent="0.35">
      <c r="A72" s="339" t="s">
        <v>23</v>
      </c>
      <c r="B72" s="365">
        <v>1647</v>
      </c>
      <c r="C72" s="365">
        <v>6601</v>
      </c>
      <c r="D72" s="366">
        <v>24.950765035600668</v>
      </c>
      <c r="E72" s="365">
        <v>1015</v>
      </c>
      <c r="F72" s="365">
        <v>3018</v>
      </c>
      <c r="G72" s="366">
        <v>33.631544068919816</v>
      </c>
    </row>
    <row r="73" spans="1:7" x14ac:dyDescent="0.35">
      <c r="A73" s="339" t="s">
        <v>24</v>
      </c>
      <c r="B73" s="319">
        <v>1406</v>
      </c>
      <c r="C73" s="319">
        <v>19517</v>
      </c>
      <c r="D73" s="320">
        <v>7.203976020904852</v>
      </c>
      <c r="E73" s="319">
        <v>583</v>
      </c>
      <c r="F73" s="319">
        <v>23043</v>
      </c>
      <c r="G73" s="320">
        <v>2.5300525105238036</v>
      </c>
    </row>
    <row r="74" spans="1:7" s="350" customFormat="1" ht="17.25" customHeight="1" thickBot="1" x14ac:dyDescent="0.4">
      <c r="A74" s="342" t="s">
        <v>26</v>
      </c>
      <c r="B74" s="325">
        <f>SUM(B71:B73)</f>
        <v>19307</v>
      </c>
      <c r="C74" s="325">
        <f>SUM(C71:C73)</f>
        <v>327766</v>
      </c>
      <c r="D74" s="326">
        <f>B74*100/C74</f>
        <v>5.8904828444683099</v>
      </c>
      <c r="E74" s="325">
        <f>SUM(E71:E73)</f>
        <v>19067</v>
      </c>
      <c r="F74" s="325">
        <f>SUM(F71:F73)</f>
        <v>212490</v>
      </c>
      <c r="G74" s="326">
        <f>E74*100/F74</f>
        <v>8.9731281472069266</v>
      </c>
    </row>
  </sheetData>
  <mergeCells count="3">
    <mergeCell ref="A1:G1"/>
    <mergeCell ref="A26:G26"/>
    <mergeCell ref="A52:G52"/>
  </mergeCells>
  <pageMargins left="0.7" right="0.7" top="0.75" bottom="0.5" header="0.3" footer="0.3"/>
  <pageSetup paperSize="9" scale="84" orientation="landscape" r:id="rId1"/>
  <rowBreaks count="2" manualBreakCount="2">
    <brk id="25" max="16383" man="1"/>
    <brk id="51" max="6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H27" sqref="H27"/>
    </sheetView>
  </sheetViews>
  <sheetFormatPr defaultRowHeight="14.5" x14ac:dyDescent="0.35"/>
  <cols>
    <col min="1" max="1" width="23.26953125" style="48" customWidth="1"/>
    <col min="2" max="2" width="14.81640625" style="48" customWidth="1"/>
    <col min="3" max="3" width="18" style="48" customWidth="1"/>
    <col min="4" max="4" width="15.54296875" style="48" customWidth="1"/>
    <col min="5" max="5" width="16.54296875" style="48" customWidth="1"/>
    <col min="6" max="6" width="18.1796875" style="48" customWidth="1"/>
    <col min="7" max="7" width="16.26953125" style="48" customWidth="1"/>
    <col min="8" max="256" width="8.81640625" style="48"/>
    <col min="257" max="257" width="23.26953125" style="48" customWidth="1"/>
    <col min="258" max="258" width="14.81640625" style="48" customWidth="1"/>
    <col min="259" max="259" width="18" style="48" customWidth="1"/>
    <col min="260" max="260" width="15.54296875" style="48" customWidth="1"/>
    <col min="261" max="261" width="16.54296875" style="48" customWidth="1"/>
    <col min="262" max="262" width="18.1796875" style="48" customWidth="1"/>
    <col min="263" max="263" width="16.26953125" style="48" customWidth="1"/>
    <col min="264" max="512" width="8.81640625" style="48"/>
    <col min="513" max="513" width="23.26953125" style="48" customWidth="1"/>
    <col min="514" max="514" width="14.81640625" style="48" customWidth="1"/>
    <col min="515" max="515" width="18" style="48" customWidth="1"/>
    <col min="516" max="516" width="15.54296875" style="48" customWidth="1"/>
    <col min="517" max="517" width="16.54296875" style="48" customWidth="1"/>
    <col min="518" max="518" width="18.1796875" style="48" customWidth="1"/>
    <col min="519" max="519" width="16.26953125" style="48" customWidth="1"/>
    <col min="520" max="768" width="8.81640625" style="48"/>
    <col min="769" max="769" width="23.26953125" style="48" customWidth="1"/>
    <col min="770" max="770" width="14.81640625" style="48" customWidth="1"/>
    <col min="771" max="771" width="18" style="48" customWidth="1"/>
    <col min="772" max="772" width="15.54296875" style="48" customWidth="1"/>
    <col min="773" max="773" width="16.54296875" style="48" customWidth="1"/>
    <col min="774" max="774" width="18.1796875" style="48" customWidth="1"/>
    <col min="775" max="775" width="16.26953125" style="48" customWidth="1"/>
    <col min="776" max="1024" width="8.81640625" style="48"/>
    <col min="1025" max="1025" width="23.26953125" style="48" customWidth="1"/>
    <col min="1026" max="1026" width="14.81640625" style="48" customWidth="1"/>
    <col min="1027" max="1027" width="18" style="48" customWidth="1"/>
    <col min="1028" max="1028" width="15.54296875" style="48" customWidth="1"/>
    <col min="1029" max="1029" width="16.54296875" style="48" customWidth="1"/>
    <col min="1030" max="1030" width="18.1796875" style="48" customWidth="1"/>
    <col min="1031" max="1031" width="16.26953125" style="48" customWidth="1"/>
    <col min="1032" max="1280" width="8.81640625" style="48"/>
    <col min="1281" max="1281" width="23.26953125" style="48" customWidth="1"/>
    <col min="1282" max="1282" width="14.81640625" style="48" customWidth="1"/>
    <col min="1283" max="1283" width="18" style="48" customWidth="1"/>
    <col min="1284" max="1284" width="15.54296875" style="48" customWidth="1"/>
    <col min="1285" max="1285" width="16.54296875" style="48" customWidth="1"/>
    <col min="1286" max="1286" width="18.1796875" style="48" customWidth="1"/>
    <col min="1287" max="1287" width="16.26953125" style="48" customWidth="1"/>
    <col min="1288" max="1536" width="8.81640625" style="48"/>
    <col min="1537" max="1537" width="23.26953125" style="48" customWidth="1"/>
    <col min="1538" max="1538" width="14.81640625" style="48" customWidth="1"/>
    <col min="1539" max="1539" width="18" style="48" customWidth="1"/>
    <col min="1540" max="1540" width="15.54296875" style="48" customWidth="1"/>
    <col min="1541" max="1541" width="16.54296875" style="48" customWidth="1"/>
    <col min="1542" max="1542" width="18.1796875" style="48" customWidth="1"/>
    <col min="1543" max="1543" width="16.26953125" style="48" customWidth="1"/>
    <col min="1544" max="1792" width="8.81640625" style="48"/>
    <col min="1793" max="1793" width="23.26953125" style="48" customWidth="1"/>
    <col min="1794" max="1794" width="14.81640625" style="48" customWidth="1"/>
    <col min="1795" max="1795" width="18" style="48" customWidth="1"/>
    <col min="1796" max="1796" width="15.54296875" style="48" customWidth="1"/>
    <col min="1797" max="1797" width="16.54296875" style="48" customWidth="1"/>
    <col min="1798" max="1798" width="18.1796875" style="48" customWidth="1"/>
    <col min="1799" max="1799" width="16.26953125" style="48" customWidth="1"/>
    <col min="1800" max="2048" width="8.81640625" style="48"/>
    <col min="2049" max="2049" width="23.26953125" style="48" customWidth="1"/>
    <col min="2050" max="2050" width="14.81640625" style="48" customWidth="1"/>
    <col min="2051" max="2051" width="18" style="48" customWidth="1"/>
    <col min="2052" max="2052" width="15.54296875" style="48" customWidth="1"/>
    <col min="2053" max="2053" width="16.54296875" style="48" customWidth="1"/>
    <col min="2054" max="2054" width="18.1796875" style="48" customWidth="1"/>
    <col min="2055" max="2055" width="16.26953125" style="48" customWidth="1"/>
    <col min="2056" max="2304" width="8.81640625" style="48"/>
    <col min="2305" max="2305" width="23.26953125" style="48" customWidth="1"/>
    <col min="2306" max="2306" width="14.81640625" style="48" customWidth="1"/>
    <col min="2307" max="2307" width="18" style="48" customWidth="1"/>
    <col min="2308" max="2308" width="15.54296875" style="48" customWidth="1"/>
    <col min="2309" max="2309" width="16.54296875" style="48" customWidth="1"/>
    <col min="2310" max="2310" width="18.1796875" style="48" customWidth="1"/>
    <col min="2311" max="2311" width="16.26953125" style="48" customWidth="1"/>
    <col min="2312" max="2560" width="8.81640625" style="48"/>
    <col min="2561" max="2561" width="23.26953125" style="48" customWidth="1"/>
    <col min="2562" max="2562" width="14.81640625" style="48" customWidth="1"/>
    <col min="2563" max="2563" width="18" style="48" customWidth="1"/>
    <col min="2564" max="2564" width="15.54296875" style="48" customWidth="1"/>
    <col min="2565" max="2565" width="16.54296875" style="48" customWidth="1"/>
    <col min="2566" max="2566" width="18.1796875" style="48" customWidth="1"/>
    <col min="2567" max="2567" width="16.26953125" style="48" customWidth="1"/>
    <col min="2568" max="2816" width="8.81640625" style="48"/>
    <col min="2817" max="2817" width="23.26953125" style="48" customWidth="1"/>
    <col min="2818" max="2818" width="14.81640625" style="48" customWidth="1"/>
    <col min="2819" max="2819" width="18" style="48" customWidth="1"/>
    <col min="2820" max="2820" width="15.54296875" style="48" customWidth="1"/>
    <col min="2821" max="2821" width="16.54296875" style="48" customWidth="1"/>
    <col min="2822" max="2822" width="18.1796875" style="48" customWidth="1"/>
    <col min="2823" max="2823" width="16.26953125" style="48" customWidth="1"/>
    <col min="2824" max="3072" width="8.81640625" style="48"/>
    <col min="3073" max="3073" width="23.26953125" style="48" customWidth="1"/>
    <col min="3074" max="3074" width="14.81640625" style="48" customWidth="1"/>
    <col min="3075" max="3075" width="18" style="48" customWidth="1"/>
    <col min="3076" max="3076" width="15.54296875" style="48" customWidth="1"/>
    <col min="3077" max="3077" width="16.54296875" style="48" customWidth="1"/>
    <col min="3078" max="3078" width="18.1796875" style="48" customWidth="1"/>
    <col min="3079" max="3079" width="16.26953125" style="48" customWidth="1"/>
    <col min="3080" max="3328" width="8.81640625" style="48"/>
    <col min="3329" max="3329" width="23.26953125" style="48" customWidth="1"/>
    <col min="3330" max="3330" width="14.81640625" style="48" customWidth="1"/>
    <col min="3331" max="3331" width="18" style="48" customWidth="1"/>
    <col min="3332" max="3332" width="15.54296875" style="48" customWidth="1"/>
    <col min="3333" max="3333" width="16.54296875" style="48" customWidth="1"/>
    <col min="3334" max="3334" width="18.1796875" style="48" customWidth="1"/>
    <col min="3335" max="3335" width="16.26953125" style="48" customWidth="1"/>
    <col min="3336" max="3584" width="8.81640625" style="48"/>
    <col min="3585" max="3585" width="23.26953125" style="48" customWidth="1"/>
    <col min="3586" max="3586" width="14.81640625" style="48" customWidth="1"/>
    <col min="3587" max="3587" width="18" style="48" customWidth="1"/>
    <col min="3588" max="3588" width="15.54296875" style="48" customWidth="1"/>
    <col min="3589" max="3589" width="16.54296875" style="48" customWidth="1"/>
    <col min="3590" max="3590" width="18.1796875" style="48" customWidth="1"/>
    <col min="3591" max="3591" width="16.26953125" style="48" customWidth="1"/>
    <col min="3592" max="3840" width="8.81640625" style="48"/>
    <col min="3841" max="3841" width="23.26953125" style="48" customWidth="1"/>
    <col min="3842" max="3842" width="14.81640625" style="48" customWidth="1"/>
    <col min="3843" max="3843" width="18" style="48" customWidth="1"/>
    <col min="3844" max="3844" width="15.54296875" style="48" customWidth="1"/>
    <col min="3845" max="3845" width="16.54296875" style="48" customWidth="1"/>
    <col min="3846" max="3846" width="18.1796875" style="48" customWidth="1"/>
    <col min="3847" max="3847" width="16.26953125" style="48" customWidth="1"/>
    <col min="3848" max="4096" width="8.81640625" style="48"/>
    <col min="4097" max="4097" width="23.26953125" style="48" customWidth="1"/>
    <col min="4098" max="4098" width="14.81640625" style="48" customWidth="1"/>
    <col min="4099" max="4099" width="18" style="48" customWidth="1"/>
    <col min="4100" max="4100" width="15.54296875" style="48" customWidth="1"/>
    <col min="4101" max="4101" width="16.54296875" style="48" customWidth="1"/>
    <col min="4102" max="4102" width="18.1796875" style="48" customWidth="1"/>
    <col min="4103" max="4103" width="16.26953125" style="48" customWidth="1"/>
    <col min="4104" max="4352" width="8.81640625" style="48"/>
    <col min="4353" max="4353" width="23.26953125" style="48" customWidth="1"/>
    <col min="4354" max="4354" width="14.81640625" style="48" customWidth="1"/>
    <col min="4355" max="4355" width="18" style="48" customWidth="1"/>
    <col min="4356" max="4356" width="15.54296875" style="48" customWidth="1"/>
    <col min="4357" max="4357" width="16.54296875" style="48" customWidth="1"/>
    <col min="4358" max="4358" width="18.1796875" style="48" customWidth="1"/>
    <col min="4359" max="4359" width="16.26953125" style="48" customWidth="1"/>
    <col min="4360" max="4608" width="8.81640625" style="48"/>
    <col min="4609" max="4609" width="23.26953125" style="48" customWidth="1"/>
    <col min="4610" max="4610" width="14.81640625" style="48" customWidth="1"/>
    <col min="4611" max="4611" width="18" style="48" customWidth="1"/>
    <col min="4612" max="4612" width="15.54296875" style="48" customWidth="1"/>
    <col min="4613" max="4613" width="16.54296875" style="48" customWidth="1"/>
    <col min="4614" max="4614" width="18.1796875" style="48" customWidth="1"/>
    <col min="4615" max="4615" width="16.26953125" style="48" customWidth="1"/>
    <col min="4616" max="4864" width="8.81640625" style="48"/>
    <col min="4865" max="4865" width="23.26953125" style="48" customWidth="1"/>
    <col min="4866" max="4866" width="14.81640625" style="48" customWidth="1"/>
    <col min="4867" max="4867" width="18" style="48" customWidth="1"/>
    <col min="4868" max="4868" width="15.54296875" style="48" customWidth="1"/>
    <col min="4869" max="4869" width="16.54296875" style="48" customWidth="1"/>
    <col min="4870" max="4870" width="18.1796875" style="48" customWidth="1"/>
    <col min="4871" max="4871" width="16.26953125" style="48" customWidth="1"/>
    <col min="4872" max="5120" width="8.81640625" style="48"/>
    <col min="5121" max="5121" width="23.26953125" style="48" customWidth="1"/>
    <col min="5122" max="5122" width="14.81640625" style="48" customWidth="1"/>
    <col min="5123" max="5123" width="18" style="48" customWidth="1"/>
    <col min="5124" max="5124" width="15.54296875" style="48" customWidth="1"/>
    <col min="5125" max="5125" width="16.54296875" style="48" customWidth="1"/>
    <col min="5126" max="5126" width="18.1796875" style="48" customWidth="1"/>
    <col min="5127" max="5127" width="16.26953125" style="48" customWidth="1"/>
    <col min="5128" max="5376" width="8.81640625" style="48"/>
    <col min="5377" max="5377" width="23.26953125" style="48" customWidth="1"/>
    <col min="5378" max="5378" width="14.81640625" style="48" customWidth="1"/>
    <col min="5379" max="5379" width="18" style="48" customWidth="1"/>
    <col min="5380" max="5380" width="15.54296875" style="48" customWidth="1"/>
    <col min="5381" max="5381" width="16.54296875" style="48" customWidth="1"/>
    <col min="5382" max="5382" width="18.1796875" style="48" customWidth="1"/>
    <col min="5383" max="5383" width="16.26953125" style="48" customWidth="1"/>
    <col min="5384" max="5632" width="8.81640625" style="48"/>
    <col min="5633" max="5633" width="23.26953125" style="48" customWidth="1"/>
    <col min="5634" max="5634" width="14.81640625" style="48" customWidth="1"/>
    <col min="5635" max="5635" width="18" style="48" customWidth="1"/>
    <col min="5636" max="5636" width="15.54296875" style="48" customWidth="1"/>
    <col min="5637" max="5637" width="16.54296875" style="48" customWidth="1"/>
    <col min="5638" max="5638" width="18.1796875" style="48" customWidth="1"/>
    <col min="5639" max="5639" width="16.26953125" style="48" customWidth="1"/>
    <col min="5640" max="5888" width="8.81640625" style="48"/>
    <col min="5889" max="5889" width="23.26953125" style="48" customWidth="1"/>
    <col min="5890" max="5890" width="14.81640625" style="48" customWidth="1"/>
    <col min="5891" max="5891" width="18" style="48" customWidth="1"/>
    <col min="5892" max="5892" width="15.54296875" style="48" customWidth="1"/>
    <col min="5893" max="5893" width="16.54296875" style="48" customWidth="1"/>
    <col min="5894" max="5894" width="18.1796875" style="48" customWidth="1"/>
    <col min="5895" max="5895" width="16.26953125" style="48" customWidth="1"/>
    <col min="5896" max="6144" width="8.81640625" style="48"/>
    <col min="6145" max="6145" width="23.26953125" style="48" customWidth="1"/>
    <col min="6146" max="6146" width="14.81640625" style="48" customWidth="1"/>
    <col min="6147" max="6147" width="18" style="48" customWidth="1"/>
    <col min="6148" max="6148" width="15.54296875" style="48" customWidth="1"/>
    <col min="6149" max="6149" width="16.54296875" style="48" customWidth="1"/>
    <col min="6150" max="6150" width="18.1796875" style="48" customWidth="1"/>
    <col min="6151" max="6151" width="16.26953125" style="48" customWidth="1"/>
    <col min="6152" max="6400" width="8.81640625" style="48"/>
    <col min="6401" max="6401" width="23.26953125" style="48" customWidth="1"/>
    <col min="6402" max="6402" width="14.81640625" style="48" customWidth="1"/>
    <col min="6403" max="6403" width="18" style="48" customWidth="1"/>
    <col min="6404" max="6404" width="15.54296875" style="48" customWidth="1"/>
    <col min="6405" max="6405" width="16.54296875" style="48" customWidth="1"/>
    <col min="6406" max="6406" width="18.1796875" style="48" customWidth="1"/>
    <col min="6407" max="6407" width="16.26953125" style="48" customWidth="1"/>
    <col min="6408" max="6656" width="8.81640625" style="48"/>
    <col min="6657" max="6657" width="23.26953125" style="48" customWidth="1"/>
    <col min="6658" max="6658" width="14.81640625" style="48" customWidth="1"/>
    <col min="6659" max="6659" width="18" style="48" customWidth="1"/>
    <col min="6660" max="6660" width="15.54296875" style="48" customWidth="1"/>
    <col min="6661" max="6661" width="16.54296875" style="48" customWidth="1"/>
    <col min="6662" max="6662" width="18.1796875" style="48" customWidth="1"/>
    <col min="6663" max="6663" width="16.26953125" style="48" customWidth="1"/>
    <col min="6664" max="6912" width="8.81640625" style="48"/>
    <col min="6913" max="6913" width="23.26953125" style="48" customWidth="1"/>
    <col min="6914" max="6914" width="14.81640625" style="48" customWidth="1"/>
    <col min="6915" max="6915" width="18" style="48" customWidth="1"/>
    <col min="6916" max="6916" width="15.54296875" style="48" customWidth="1"/>
    <col min="6917" max="6917" width="16.54296875" style="48" customWidth="1"/>
    <col min="6918" max="6918" width="18.1796875" style="48" customWidth="1"/>
    <col min="6919" max="6919" width="16.26953125" style="48" customWidth="1"/>
    <col min="6920" max="7168" width="8.81640625" style="48"/>
    <col min="7169" max="7169" width="23.26953125" style="48" customWidth="1"/>
    <col min="7170" max="7170" width="14.81640625" style="48" customWidth="1"/>
    <col min="7171" max="7171" width="18" style="48" customWidth="1"/>
    <col min="7172" max="7172" width="15.54296875" style="48" customWidth="1"/>
    <col min="7173" max="7173" width="16.54296875" style="48" customWidth="1"/>
    <col min="7174" max="7174" width="18.1796875" style="48" customWidth="1"/>
    <col min="7175" max="7175" width="16.26953125" style="48" customWidth="1"/>
    <col min="7176" max="7424" width="8.81640625" style="48"/>
    <col min="7425" max="7425" width="23.26953125" style="48" customWidth="1"/>
    <col min="7426" max="7426" width="14.81640625" style="48" customWidth="1"/>
    <col min="7427" max="7427" width="18" style="48" customWidth="1"/>
    <col min="7428" max="7428" width="15.54296875" style="48" customWidth="1"/>
    <col min="7429" max="7429" width="16.54296875" style="48" customWidth="1"/>
    <col min="7430" max="7430" width="18.1796875" style="48" customWidth="1"/>
    <col min="7431" max="7431" width="16.26953125" style="48" customWidth="1"/>
    <col min="7432" max="7680" width="8.81640625" style="48"/>
    <col min="7681" max="7681" width="23.26953125" style="48" customWidth="1"/>
    <col min="7682" max="7682" width="14.81640625" style="48" customWidth="1"/>
    <col min="7683" max="7683" width="18" style="48" customWidth="1"/>
    <col min="7684" max="7684" width="15.54296875" style="48" customWidth="1"/>
    <col min="7685" max="7685" width="16.54296875" style="48" customWidth="1"/>
    <col min="7686" max="7686" width="18.1796875" style="48" customWidth="1"/>
    <col min="7687" max="7687" width="16.26953125" style="48" customWidth="1"/>
    <col min="7688" max="7936" width="8.81640625" style="48"/>
    <col min="7937" max="7937" width="23.26953125" style="48" customWidth="1"/>
    <col min="7938" max="7938" width="14.81640625" style="48" customWidth="1"/>
    <col min="7939" max="7939" width="18" style="48" customWidth="1"/>
    <col min="7940" max="7940" width="15.54296875" style="48" customWidth="1"/>
    <col min="7941" max="7941" width="16.54296875" style="48" customWidth="1"/>
    <col min="7942" max="7942" width="18.1796875" style="48" customWidth="1"/>
    <col min="7943" max="7943" width="16.26953125" style="48" customWidth="1"/>
    <col min="7944" max="8192" width="8.81640625" style="48"/>
    <col min="8193" max="8193" width="23.26953125" style="48" customWidth="1"/>
    <col min="8194" max="8194" width="14.81640625" style="48" customWidth="1"/>
    <col min="8195" max="8195" width="18" style="48" customWidth="1"/>
    <col min="8196" max="8196" width="15.54296875" style="48" customWidth="1"/>
    <col min="8197" max="8197" width="16.54296875" style="48" customWidth="1"/>
    <col min="8198" max="8198" width="18.1796875" style="48" customWidth="1"/>
    <col min="8199" max="8199" width="16.26953125" style="48" customWidth="1"/>
    <col min="8200" max="8448" width="8.81640625" style="48"/>
    <col min="8449" max="8449" width="23.26953125" style="48" customWidth="1"/>
    <col min="8450" max="8450" width="14.81640625" style="48" customWidth="1"/>
    <col min="8451" max="8451" width="18" style="48" customWidth="1"/>
    <col min="8452" max="8452" width="15.54296875" style="48" customWidth="1"/>
    <col min="8453" max="8453" width="16.54296875" style="48" customWidth="1"/>
    <col min="8454" max="8454" width="18.1796875" style="48" customWidth="1"/>
    <col min="8455" max="8455" width="16.26953125" style="48" customWidth="1"/>
    <col min="8456" max="8704" width="8.81640625" style="48"/>
    <col min="8705" max="8705" width="23.26953125" style="48" customWidth="1"/>
    <col min="8706" max="8706" width="14.81640625" style="48" customWidth="1"/>
    <col min="8707" max="8707" width="18" style="48" customWidth="1"/>
    <col min="8708" max="8708" width="15.54296875" style="48" customWidth="1"/>
    <col min="8709" max="8709" width="16.54296875" style="48" customWidth="1"/>
    <col min="8710" max="8710" width="18.1796875" style="48" customWidth="1"/>
    <col min="8711" max="8711" width="16.26953125" style="48" customWidth="1"/>
    <col min="8712" max="8960" width="8.81640625" style="48"/>
    <col min="8961" max="8961" width="23.26953125" style="48" customWidth="1"/>
    <col min="8962" max="8962" width="14.81640625" style="48" customWidth="1"/>
    <col min="8963" max="8963" width="18" style="48" customWidth="1"/>
    <col min="8964" max="8964" width="15.54296875" style="48" customWidth="1"/>
    <col min="8965" max="8965" width="16.54296875" style="48" customWidth="1"/>
    <col min="8966" max="8966" width="18.1796875" style="48" customWidth="1"/>
    <col min="8967" max="8967" width="16.26953125" style="48" customWidth="1"/>
    <col min="8968" max="9216" width="8.81640625" style="48"/>
    <col min="9217" max="9217" width="23.26953125" style="48" customWidth="1"/>
    <col min="9218" max="9218" width="14.81640625" style="48" customWidth="1"/>
    <col min="9219" max="9219" width="18" style="48" customWidth="1"/>
    <col min="9220" max="9220" width="15.54296875" style="48" customWidth="1"/>
    <col min="9221" max="9221" width="16.54296875" style="48" customWidth="1"/>
    <col min="9222" max="9222" width="18.1796875" style="48" customWidth="1"/>
    <col min="9223" max="9223" width="16.26953125" style="48" customWidth="1"/>
    <col min="9224" max="9472" width="8.81640625" style="48"/>
    <col min="9473" max="9473" width="23.26953125" style="48" customWidth="1"/>
    <col min="9474" max="9474" width="14.81640625" style="48" customWidth="1"/>
    <col min="9475" max="9475" width="18" style="48" customWidth="1"/>
    <col min="9476" max="9476" width="15.54296875" style="48" customWidth="1"/>
    <col min="9477" max="9477" width="16.54296875" style="48" customWidth="1"/>
    <col min="9478" max="9478" width="18.1796875" style="48" customWidth="1"/>
    <col min="9479" max="9479" width="16.26953125" style="48" customWidth="1"/>
    <col min="9480" max="9728" width="8.81640625" style="48"/>
    <col min="9729" max="9729" width="23.26953125" style="48" customWidth="1"/>
    <col min="9730" max="9730" width="14.81640625" style="48" customWidth="1"/>
    <col min="9731" max="9731" width="18" style="48" customWidth="1"/>
    <col min="9732" max="9732" width="15.54296875" style="48" customWidth="1"/>
    <col min="9733" max="9733" width="16.54296875" style="48" customWidth="1"/>
    <col min="9734" max="9734" width="18.1796875" style="48" customWidth="1"/>
    <col min="9735" max="9735" width="16.26953125" style="48" customWidth="1"/>
    <col min="9736" max="9984" width="8.81640625" style="48"/>
    <col min="9985" max="9985" width="23.26953125" style="48" customWidth="1"/>
    <col min="9986" max="9986" width="14.81640625" style="48" customWidth="1"/>
    <col min="9987" max="9987" width="18" style="48" customWidth="1"/>
    <col min="9988" max="9988" width="15.54296875" style="48" customWidth="1"/>
    <col min="9989" max="9989" width="16.54296875" style="48" customWidth="1"/>
    <col min="9990" max="9990" width="18.1796875" style="48" customWidth="1"/>
    <col min="9991" max="9991" width="16.26953125" style="48" customWidth="1"/>
    <col min="9992" max="10240" width="8.81640625" style="48"/>
    <col min="10241" max="10241" width="23.26953125" style="48" customWidth="1"/>
    <col min="10242" max="10242" width="14.81640625" style="48" customWidth="1"/>
    <col min="10243" max="10243" width="18" style="48" customWidth="1"/>
    <col min="10244" max="10244" width="15.54296875" style="48" customWidth="1"/>
    <col min="10245" max="10245" width="16.54296875" style="48" customWidth="1"/>
    <col min="10246" max="10246" width="18.1796875" style="48" customWidth="1"/>
    <col min="10247" max="10247" width="16.26953125" style="48" customWidth="1"/>
    <col min="10248" max="10496" width="8.81640625" style="48"/>
    <col min="10497" max="10497" width="23.26953125" style="48" customWidth="1"/>
    <col min="10498" max="10498" width="14.81640625" style="48" customWidth="1"/>
    <col min="10499" max="10499" width="18" style="48" customWidth="1"/>
    <col min="10500" max="10500" width="15.54296875" style="48" customWidth="1"/>
    <col min="10501" max="10501" width="16.54296875" style="48" customWidth="1"/>
    <col min="10502" max="10502" width="18.1796875" style="48" customWidth="1"/>
    <col min="10503" max="10503" width="16.26953125" style="48" customWidth="1"/>
    <col min="10504" max="10752" width="8.81640625" style="48"/>
    <col min="10753" max="10753" width="23.26953125" style="48" customWidth="1"/>
    <col min="10754" max="10754" width="14.81640625" style="48" customWidth="1"/>
    <col min="10755" max="10755" width="18" style="48" customWidth="1"/>
    <col min="10756" max="10756" width="15.54296875" style="48" customWidth="1"/>
    <col min="10757" max="10757" width="16.54296875" style="48" customWidth="1"/>
    <col min="10758" max="10758" width="18.1796875" style="48" customWidth="1"/>
    <col min="10759" max="10759" width="16.26953125" style="48" customWidth="1"/>
    <col min="10760" max="11008" width="8.81640625" style="48"/>
    <col min="11009" max="11009" width="23.26953125" style="48" customWidth="1"/>
    <col min="11010" max="11010" width="14.81640625" style="48" customWidth="1"/>
    <col min="11011" max="11011" width="18" style="48" customWidth="1"/>
    <col min="11012" max="11012" width="15.54296875" style="48" customWidth="1"/>
    <col min="11013" max="11013" width="16.54296875" style="48" customWidth="1"/>
    <col min="11014" max="11014" width="18.1796875" style="48" customWidth="1"/>
    <col min="11015" max="11015" width="16.26953125" style="48" customWidth="1"/>
    <col min="11016" max="11264" width="8.81640625" style="48"/>
    <col min="11265" max="11265" width="23.26953125" style="48" customWidth="1"/>
    <col min="11266" max="11266" width="14.81640625" style="48" customWidth="1"/>
    <col min="11267" max="11267" width="18" style="48" customWidth="1"/>
    <col min="11268" max="11268" width="15.54296875" style="48" customWidth="1"/>
    <col min="11269" max="11269" width="16.54296875" style="48" customWidth="1"/>
    <col min="11270" max="11270" width="18.1796875" style="48" customWidth="1"/>
    <col min="11271" max="11271" width="16.26953125" style="48" customWidth="1"/>
    <col min="11272" max="11520" width="8.81640625" style="48"/>
    <col min="11521" max="11521" width="23.26953125" style="48" customWidth="1"/>
    <col min="11522" max="11522" width="14.81640625" style="48" customWidth="1"/>
    <col min="11523" max="11523" width="18" style="48" customWidth="1"/>
    <col min="11524" max="11524" width="15.54296875" style="48" customWidth="1"/>
    <col min="11525" max="11525" width="16.54296875" style="48" customWidth="1"/>
    <col min="11526" max="11526" width="18.1796875" style="48" customWidth="1"/>
    <col min="11527" max="11527" width="16.26953125" style="48" customWidth="1"/>
    <col min="11528" max="11776" width="8.81640625" style="48"/>
    <col min="11777" max="11777" width="23.26953125" style="48" customWidth="1"/>
    <col min="11778" max="11778" width="14.81640625" style="48" customWidth="1"/>
    <col min="11779" max="11779" width="18" style="48" customWidth="1"/>
    <col min="11780" max="11780" width="15.54296875" style="48" customWidth="1"/>
    <col min="11781" max="11781" width="16.54296875" style="48" customWidth="1"/>
    <col min="11782" max="11782" width="18.1796875" style="48" customWidth="1"/>
    <col min="11783" max="11783" width="16.26953125" style="48" customWidth="1"/>
    <col min="11784" max="12032" width="8.81640625" style="48"/>
    <col min="12033" max="12033" width="23.26953125" style="48" customWidth="1"/>
    <col min="12034" max="12034" width="14.81640625" style="48" customWidth="1"/>
    <col min="12035" max="12035" width="18" style="48" customWidth="1"/>
    <col min="12036" max="12036" width="15.54296875" style="48" customWidth="1"/>
    <col min="12037" max="12037" width="16.54296875" style="48" customWidth="1"/>
    <col min="12038" max="12038" width="18.1796875" style="48" customWidth="1"/>
    <col min="12039" max="12039" width="16.26953125" style="48" customWidth="1"/>
    <col min="12040" max="12288" width="8.81640625" style="48"/>
    <col min="12289" max="12289" width="23.26953125" style="48" customWidth="1"/>
    <col min="12290" max="12290" width="14.81640625" style="48" customWidth="1"/>
    <col min="12291" max="12291" width="18" style="48" customWidth="1"/>
    <col min="12292" max="12292" width="15.54296875" style="48" customWidth="1"/>
    <col min="12293" max="12293" width="16.54296875" style="48" customWidth="1"/>
    <col min="12294" max="12294" width="18.1796875" style="48" customWidth="1"/>
    <col min="12295" max="12295" width="16.26953125" style="48" customWidth="1"/>
    <col min="12296" max="12544" width="8.81640625" style="48"/>
    <col min="12545" max="12545" width="23.26953125" style="48" customWidth="1"/>
    <col min="12546" max="12546" width="14.81640625" style="48" customWidth="1"/>
    <col min="12547" max="12547" width="18" style="48" customWidth="1"/>
    <col min="12548" max="12548" width="15.54296875" style="48" customWidth="1"/>
    <col min="12549" max="12549" width="16.54296875" style="48" customWidth="1"/>
    <col min="12550" max="12550" width="18.1796875" style="48" customWidth="1"/>
    <col min="12551" max="12551" width="16.26953125" style="48" customWidth="1"/>
    <col min="12552" max="12800" width="8.81640625" style="48"/>
    <col min="12801" max="12801" width="23.26953125" style="48" customWidth="1"/>
    <col min="12802" max="12802" width="14.81640625" style="48" customWidth="1"/>
    <col min="12803" max="12803" width="18" style="48" customWidth="1"/>
    <col min="12804" max="12804" width="15.54296875" style="48" customWidth="1"/>
    <col min="12805" max="12805" width="16.54296875" style="48" customWidth="1"/>
    <col min="12806" max="12806" width="18.1796875" style="48" customWidth="1"/>
    <col min="12807" max="12807" width="16.26953125" style="48" customWidth="1"/>
    <col min="12808" max="13056" width="8.81640625" style="48"/>
    <col min="13057" max="13057" width="23.26953125" style="48" customWidth="1"/>
    <col min="13058" max="13058" width="14.81640625" style="48" customWidth="1"/>
    <col min="13059" max="13059" width="18" style="48" customWidth="1"/>
    <col min="13060" max="13060" width="15.54296875" style="48" customWidth="1"/>
    <col min="13061" max="13061" width="16.54296875" style="48" customWidth="1"/>
    <col min="13062" max="13062" width="18.1796875" style="48" customWidth="1"/>
    <col min="13063" max="13063" width="16.26953125" style="48" customWidth="1"/>
    <col min="13064" max="13312" width="8.81640625" style="48"/>
    <col min="13313" max="13313" width="23.26953125" style="48" customWidth="1"/>
    <col min="13314" max="13314" width="14.81640625" style="48" customWidth="1"/>
    <col min="13315" max="13315" width="18" style="48" customWidth="1"/>
    <col min="13316" max="13316" width="15.54296875" style="48" customWidth="1"/>
    <col min="13317" max="13317" width="16.54296875" style="48" customWidth="1"/>
    <col min="13318" max="13318" width="18.1796875" style="48" customWidth="1"/>
    <col min="13319" max="13319" width="16.26953125" style="48" customWidth="1"/>
    <col min="13320" max="13568" width="8.81640625" style="48"/>
    <col min="13569" max="13569" width="23.26953125" style="48" customWidth="1"/>
    <col min="13570" max="13570" width="14.81640625" style="48" customWidth="1"/>
    <col min="13571" max="13571" width="18" style="48" customWidth="1"/>
    <col min="13572" max="13572" width="15.54296875" style="48" customWidth="1"/>
    <col min="13573" max="13573" width="16.54296875" style="48" customWidth="1"/>
    <col min="13574" max="13574" width="18.1796875" style="48" customWidth="1"/>
    <col min="13575" max="13575" width="16.26953125" style="48" customWidth="1"/>
    <col min="13576" max="13824" width="8.81640625" style="48"/>
    <col min="13825" max="13825" width="23.26953125" style="48" customWidth="1"/>
    <col min="13826" max="13826" width="14.81640625" style="48" customWidth="1"/>
    <col min="13827" max="13827" width="18" style="48" customWidth="1"/>
    <col min="13828" max="13828" width="15.54296875" style="48" customWidth="1"/>
    <col min="13829" max="13829" width="16.54296875" style="48" customWidth="1"/>
    <col min="13830" max="13830" width="18.1796875" style="48" customWidth="1"/>
    <col min="13831" max="13831" width="16.26953125" style="48" customWidth="1"/>
    <col min="13832" max="14080" width="8.81640625" style="48"/>
    <col min="14081" max="14081" width="23.26953125" style="48" customWidth="1"/>
    <col min="14082" max="14082" width="14.81640625" style="48" customWidth="1"/>
    <col min="14083" max="14083" width="18" style="48" customWidth="1"/>
    <col min="14084" max="14084" width="15.54296875" style="48" customWidth="1"/>
    <col min="14085" max="14085" width="16.54296875" style="48" customWidth="1"/>
    <col min="14086" max="14086" width="18.1796875" style="48" customWidth="1"/>
    <col min="14087" max="14087" width="16.26953125" style="48" customWidth="1"/>
    <col min="14088" max="14336" width="8.81640625" style="48"/>
    <col min="14337" max="14337" width="23.26953125" style="48" customWidth="1"/>
    <col min="14338" max="14338" width="14.81640625" style="48" customWidth="1"/>
    <col min="14339" max="14339" width="18" style="48" customWidth="1"/>
    <col min="14340" max="14340" width="15.54296875" style="48" customWidth="1"/>
    <col min="14341" max="14341" width="16.54296875" style="48" customWidth="1"/>
    <col min="14342" max="14342" width="18.1796875" style="48" customWidth="1"/>
    <col min="14343" max="14343" width="16.26953125" style="48" customWidth="1"/>
    <col min="14344" max="14592" width="8.81640625" style="48"/>
    <col min="14593" max="14593" width="23.26953125" style="48" customWidth="1"/>
    <col min="14594" max="14594" width="14.81640625" style="48" customWidth="1"/>
    <col min="14595" max="14595" width="18" style="48" customWidth="1"/>
    <col min="14596" max="14596" width="15.54296875" style="48" customWidth="1"/>
    <col min="14597" max="14597" width="16.54296875" style="48" customWidth="1"/>
    <col min="14598" max="14598" width="18.1796875" style="48" customWidth="1"/>
    <col min="14599" max="14599" width="16.26953125" style="48" customWidth="1"/>
    <col min="14600" max="14848" width="8.81640625" style="48"/>
    <col min="14849" max="14849" width="23.26953125" style="48" customWidth="1"/>
    <col min="14850" max="14850" width="14.81640625" style="48" customWidth="1"/>
    <col min="14851" max="14851" width="18" style="48" customWidth="1"/>
    <col min="14852" max="14852" width="15.54296875" style="48" customWidth="1"/>
    <col min="14853" max="14853" width="16.54296875" style="48" customWidth="1"/>
    <col min="14854" max="14854" width="18.1796875" style="48" customWidth="1"/>
    <col min="14855" max="14855" width="16.26953125" style="48" customWidth="1"/>
    <col min="14856" max="15104" width="8.81640625" style="48"/>
    <col min="15105" max="15105" width="23.26953125" style="48" customWidth="1"/>
    <col min="15106" max="15106" width="14.81640625" style="48" customWidth="1"/>
    <col min="15107" max="15107" width="18" style="48" customWidth="1"/>
    <col min="15108" max="15108" width="15.54296875" style="48" customWidth="1"/>
    <col min="15109" max="15109" width="16.54296875" style="48" customWidth="1"/>
    <col min="15110" max="15110" width="18.1796875" style="48" customWidth="1"/>
    <col min="15111" max="15111" width="16.26953125" style="48" customWidth="1"/>
    <col min="15112" max="15360" width="8.81640625" style="48"/>
    <col min="15361" max="15361" width="23.26953125" style="48" customWidth="1"/>
    <col min="15362" max="15362" width="14.81640625" style="48" customWidth="1"/>
    <col min="15363" max="15363" width="18" style="48" customWidth="1"/>
    <col min="15364" max="15364" width="15.54296875" style="48" customWidth="1"/>
    <col min="15365" max="15365" width="16.54296875" style="48" customWidth="1"/>
    <col min="15366" max="15366" width="18.1796875" style="48" customWidth="1"/>
    <col min="15367" max="15367" width="16.26953125" style="48" customWidth="1"/>
    <col min="15368" max="15616" width="8.81640625" style="48"/>
    <col min="15617" max="15617" width="23.26953125" style="48" customWidth="1"/>
    <col min="15618" max="15618" width="14.81640625" style="48" customWidth="1"/>
    <col min="15619" max="15619" width="18" style="48" customWidth="1"/>
    <col min="15620" max="15620" width="15.54296875" style="48" customWidth="1"/>
    <col min="15621" max="15621" width="16.54296875" style="48" customWidth="1"/>
    <col min="15622" max="15622" width="18.1796875" style="48" customWidth="1"/>
    <col min="15623" max="15623" width="16.26953125" style="48" customWidth="1"/>
    <col min="15624" max="15872" width="8.81640625" style="48"/>
    <col min="15873" max="15873" width="23.26953125" style="48" customWidth="1"/>
    <col min="15874" max="15874" width="14.81640625" style="48" customWidth="1"/>
    <col min="15875" max="15875" width="18" style="48" customWidth="1"/>
    <col min="15876" max="15876" width="15.54296875" style="48" customWidth="1"/>
    <col min="15877" max="15877" width="16.54296875" style="48" customWidth="1"/>
    <col min="15878" max="15878" width="18.1796875" style="48" customWidth="1"/>
    <col min="15879" max="15879" width="16.26953125" style="48" customWidth="1"/>
    <col min="15880" max="16128" width="8.81640625" style="48"/>
    <col min="16129" max="16129" width="23.26953125" style="48" customWidth="1"/>
    <col min="16130" max="16130" width="14.81640625" style="48" customWidth="1"/>
    <col min="16131" max="16131" width="18" style="48" customWidth="1"/>
    <col min="16132" max="16132" width="15.54296875" style="48" customWidth="1"/>
    <col min="16133" max="16133" width="16.54296875" style="48" customWidth="1"/>
    <col min="16134" max="16134" width="18.1796875" style="48" customWidth="1"/>
    <col min="16135" max="16135" width="16.26953125" style="48" customWidth="1"/>
    <col min="16136" max="16384" width="8.81640625" style="48"/>
  </cols>
  <sheetData>
    <row r="1" spans="1:17" ht="33" customHeight="1" thickBot="1" x14ac:dyDescent="0.4">
      <c r="A1" s="388" t="s">
        <v>365</v>
      </c>
      <c r="B1" s="389"/>
      <c r="C1" s="389"/>
      <c r="D1" s="389"/>
      <c r="E1" s="389"/>
      <c r="F1" s="389"/>
      <c r="G1" s="389"/>
    </row>
    <row r="2" spans="1:17" ht="95.25" customHeight="1" thickBot="1" x14ac:dyDescent="0.4">
      <c r="A2" s="8" t="s">
        <v>84</v>
      </c>
      <c r="B2" s="8" t="s">
        <v>85</v>
      </c>
      <c r="C2" s="8" t="s">
        <v>86</v>
      </c>
      <c r="D2" s="8" t="s">
        <v>87</v>
      </c>
      <c r="E2" s="2" t="s">
        <v>88</v>
      </c>
      <c r="F2" s="8" t="s">
        <v>89</v>
      </c>
      <c r="G2" s="2" t="s">
        <v>90</v>
      </c>
    </row>
    <row r="3" spans="1:17" ht="15.75" customHeight="1" thickTop="1" x14ac:dyDescent="0.3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  <c r="G3" s="26">
        <v>7</v>
      </c>
      <c r="K3" s="6"/>
      <c r="L3" s="69"/>
      <c r="M3" s="69"/>
      <c r="N3" s="69"/>
      <c r="O3" s="70"/>
      <c r="P3" s="69"/>
      <c r="Q3" s="70"/>
    </row>
    <row r="4" spans="1:17" x14ac:dyDescent="0.35">
      <c r="A4" s="50" t="s">
        <v>91</v>
      </c>
      <c r="B4" s="186">
        <v>275</v>
      </c>
      <c r="C4" s="186">
        <v>202</v>
      </c>
      <c r="D4" s="186">
        <v>63</v>
      </c>
      <c r="E4" s="186">
        <v>31.19</v>
      </c>
      <c r="F4" s="186">
        <v>202</v>
      </c>
      <c r="G4" s="52">
        <v>100</v>
      </c>
      <c r="K4" s="72"/>
      <c r="L4" s="73"/>
      <c r="M4" s="73"/>
      <c r="N4" s="73"/>
      <c r="O4" s="74"/>
      <c r="P4" s="73"/>
      <c r="Q4" s="74"/>
    </row>
    <row r="5" spans="1:17" x14ac:dyDescent="0.35">
      <c r="A5" s="50" t="s">
        <v>92</v>
      </c>
      <c r="B5" s="186">
        <v>1627</v>
      </c>
      <c r="C5" s="186">
        <v>1757</v>
      </c>
      <c r="D5" s="186">
        <v>547</v>
      </c>
      <c r="E5" s="186">
        <v>31.13</v>
      </c>
      <c r="F5" s="186">
        <v>1709</v>
      </c>
      <c r="G5" s="52">
        <v>97.27</v>
      </c>
      <c r="K5" s="72"/>
      <c r="L5" s="73"/>
      <c r="M5" s="73"/>
      <c r="N5" s="73"/>
      <c r="O5" s="74"/>
      <c r="P5" s="73"/>
      <c r="Q5" s="74"/>
    </row>
    <row r="6" spans="1:17" x14ac:dyDescent="0.35">
      <c r="A6" s="50" t="s">
        <v>93</v>
      </c>
      <c r="B6" s="186">
        <v>563</v>
      </c>
      <c r="C6" s="186">
        <v>555</v>
      </c>
      <c r="D6" s="186">
        <v>461</v>
      </c>
      <c r="E6" s="186">
        <v>83.06</v>
      </c>
      <c r="F6" s="186">
        <v>501</v>
      </c>
      <c r="G6" s="52">
        <v>90.27</v>
      </c>
      <c r="K6" s="72"/>
      <c r="L6" s="73"/>
      <c r="M6" s="73"/>
      <c r="N6" s="73"/>
      <c r="O6" s="74"/>
      <c r="P6" s="73"/>
      <c r="Q6" s="74"/>
    </row>
    <row r="7" spans="1:17" x14ac:dyDescent="0.35">
      <c r="A7" s="50" t="s">
        <v>94</v>
      </c>
      <c r="B7" s="186">
        <v>893</v>
      </c>
      <c r="C7" s="186">
        <v>706</v>
      </c>
      <c r="D7" s="186">
        <v>169</v>
      </c>
      <c r="E7" s="186">
        <v>23.94</v>
      </c>
      <c r="F7" s="186">
        <v>689</v>
      </c>
      <c r="G7" s="52">
        <v>97.59</v>
      </c>
      <c r="I7" s="48" t="s">
        <v>270</v>
      </c>
      <c r="K7" s="72"/>
      <c r="L7" s="73"/>
      <c r="M7" s="73"/>
      <c r="N7" s="73"/>
      <c r="O7" s="74"/>
      <c r="P7" s="73"/>
      <c r="Q7" s="74"/>
    </row>
    <row r="8" spans="1:17" x14ac:dyDescent="0.35">
      <c r="A8" s="50" t="s">
        <v>95</v>
      </c>
      <c r="B8" s="186">
        <v>1310</v>
      </c>
      <c r="C8" s="186">
        <v>1158</v>
      </c>
      <c r="D8" s="186">
        <v>883</v>
      </c>
      <c r="E8" s="186">
        <v>76.25</v>
      </c>
      <c r="F8" s="186">
        <v>882</v>
      </c>
      <c r="G8" s="52">
        <v>76.17</v>
      </c>
      <c r="K8" s="72"/>
      <c r="L8" s="73"/>
      <c r="M8" s="73"/>
      <c r="N8" s="73"/>
      <c r="O8" s="74"/>
      <c r="P8" s="73"/>
      <c r="Q8" s="74"/>
    </row>
    <row r="9" spans="1:17" x14ac:dyDescent="0.35">
      <c r="A9" s="50" t="s">
        <v>96</v>
      </c>
      <c r="B9" s="186">
        <v>1993</v>
      </c>
      <c r="C9" s="186">
        <v>1204</v>
      </c>
      <c r="D9" s="186">
        <v>547</v>
      </c>
      <c r="E9" s="186">
        <v>45.43</v>
      </c>
      <c r="F9" s="186">
        <v>904</v>
      </c>
      <c r="G9" s="52">
        <v>75.08</v>
      </c>
      <c r="K9" s="72"/>
      <c r="L9" s="73"/>
      <c r="M9" s="73"/>
      <c r="N9" s="73"/>
      <c r="O9" s="74"/>
      <c r="P9" s="73"/>
      <c r="Q9" s="74"/>
    </row>
    <row r="10" spans="1:17" x14ac:dyDescent="0.35">
      <c r="A10" s="50" t="s">
        <v>97</v>
      </c>
      <c r="B10" s="186">
        <v>601</v>
      </c>
      <c r="C10" s="186">
        <v>601</v>
      </c>
      <c r="D10" s="186">
        <v>501</v>
      </c>
      <c r="E10" s="186">
        <v>83.36</v>
      </c>
      <c r="F10" s="186">
        <v>601</v>
      </c>
      <c r="G10" s="52">
        <v>100</v>
      </c>
      <c r="K10" s="72"/>
      <c r="L10" s="73"/>
      <c r="M10" s="73"/>
      <c r="N10" s="73"/>
      <c r="O10" s="74"/>
      <c r="P10" s="73"/>
      <c r="Q10" s="74"/>
    </row>
    <row r="11" spans="1:17" x14ac:dyDescent="0.35">
      <c r="A11" s="50" t="s">
        <v>98</v>
      </c>
      <c r="B11" s="186">
        <v>525</v>
      </c>
      <c r="C11" s="186">
        <v>372</v>
      </c>
      <c r="D11" s="186">
        <v>314</v>
      </c>
      <c r="E11" s="186">
        <v>84.41</v>
      </c>
      <c r="F11" s="186">
        <v>314</v>
      </c>
      <c r="G11" s="52">
        <v>84.41</v>
      </c>
      <c r="K11" s="72"/>
      <c r="L11" s="73"/>
      <c r="M11" s="73"/>
      <c r="N11" s="73"/>
      <c r="O11" s="74"/>
      <c r="P11" s="73"/>
      <c r="Q11" s="74"/>
    </row>
    <row r="12" spans="1:17" x14ac:dyDescent="0.35">
      <c r="A12" s="50" t="s">
        <v>99</v>
      </c>
      <c r="B12" s="186">
        <v>2198</v>
      </c>
      <c r="C12" s="186">
        <v>1100</v>
      </c>
      <c r="D12" s="186">
        <v>562</v>
      </c>
      <c r="E12" s="186">
        <v>51.09</v>
      </c>
      <c r="F12" s="186">
        <v>711</v>
      </c>
      <c r="G12" s="52">
        <v>64.64</v>
      </c>
      <c r="K12" s="72"/>
      <c r="L12" s="73"/>
      <c r="M12" s="73"/>
      <c r="N12" s="73"/>
      <c r="O12" s="74"/>
      <c r="P12" s="73"/>
      <c r="Q12" s="74"/>
    </row>
    <row r="13" spans="1:17" x14ac:dyDescent="0.35">
      <c r="A13" s="50" t="s">
        <v>100</v>
      </c>
      <c r="B13" s="186">
        <v>846</v>
      </c>
      <c r="C13" s="186">
        <v>846</v>
      </c>
      <c r="D13" s="186">
        <v>229</v>
      </c>
      <c r="E13" s="186">
        <v>27.07</v>
      </c>
      <c r="F13" s="186">
        <v>846</v>
      </c>
      <c r="G13" s="52">
        <v>100</v>
      </c>
      <c r="K13" s="72"/>
      <c r="L13" s="73"/>
      <c r="M13" s="73"/>
      <c r="N13" s="73"/>
      <c r="O13" s="74"/>
      <c r="P13" s="73"/>
      <c r="Q13" s="74"/>
    </row>
    <row r="14" spans="1:17" x14ac:dyDescent="0.35">
      <c r="A14" s="50" t="s">
        <v>101</v>
      </c>
      <c r="B14" s="186">
        <v>1531</v>
      </c>
      <c r="C14" s="186">
        <v>1495</v>
      </c>
      <c r="D14" s="186">
        <v>1016</v>
      </c>
      <c r="E14" s="186">
        <v>67.959999999999994</v>
      </c>
      <c r="F14" s="186">
        <v>1495</v>
      </c>
      <c r="G14" s="52">
        <v>100</v>
      </c>
      <c r="K14" s="72"/>
      <c r="L14" s="73"/>
      <c r="M14" s="73"/>
      <c r="N14" s="73"/>
      <c r="O14" s="74"/>
      <c r="P14" s="73"/>
      <c r="Q14" s="74"/>
    </row>
    <row r="15" spans="1:17" x14ac:dyDescent="0.35">
      <c r="A15" s="50" t="s">
        <v>102</v>
      </c>
      <c r="B15" s="186">
        <v>1114</v>
      </c>
      <c r="C15" s="186">
        <v>875</v>
      </c>
      <c r="D15" s="186">
        <v>650</v>
      </c>
      <c r="E15" s="186">
        <v>74.290000000000006</v>
      </c>
      <c r="F15" s="186">
        <v>546</v>
      </c>
      <c r="G15" s="52">
        <v>62.4</v>
      </c>
      <c r="K15" s="72"/>
      <c r="L15" s="73"/>
      <c r="M15" s="73"/>
      <c r="N15" s="73"/>
      <c r="O15" s="74"/>
      <c r="P15" s="73"/>
      <c r="Q15" s="74"/>
    </row>
    <row r="16" spans="1:17" x14ac:dyDescent="0.35">
      <c r="A16" s="50" t="s">
        <v>103</v>
      </c>
      <c r="B16" s="186">
        <v>323</v>
      </c>
      <c r="C16" s="186">
        <v>303</v>
      </c>
      <c r="D16" s="186">
        <v>207</v>
      </c>
      <c r="E16" s="186">
        <v>68.319999999999993</v>
      </c>
      <c r="F16" s="186">
        <v>288</v>
      </c>
      <c r="G16" s="52">
        <v>95.05</v>
      </c>
      <c r="K16" s="72"/>
      <c r="L16" s="73"/>
      <c r="M16" s="73"/>
      <c r="N16" s="73"/>
      <c r="O16" s="74"/>
      <c r="P16" s="73"/>
      <c r="Q16" s="74"/>
    </row>
    <row r="17" spans="1:17" x14ac:dyDescent="0.35">
      <c r="A17" s="50" t="s">
        <v>104</v>
      </c>
      <c r="B17" s="186">
        <v>146</v>
      </c>
      <c r="C17" s="186">
        <v>146</v>
      </c>
      <c r="D17" s="186">
        <v>39</v>
      </c>
      <c r="E17" s="186">
        <v>26.71</v>
      </c>
      <c r="F17" s="186">
        <v>146</v>
      </c>
      <c r="G17" s="52">
        <v>100</v>
      </c>
      <c r="K17" s="72"/>
      <c r="L17" s="73"/>
      <c r="M17" s="73"/>
      <c r="N17" s="73"/>
      <c r="O17" s="74"/>
      <c r="P17" s="73"/>
      <c r="Q17" s="74"/>
    </row>
    <row r="18" spans="1:17" x14ac:dyDescent="0.35">
      <c r="A18" s="50" t="s">
        <v>105</v>
      </c>
      <c r="B18" s="186">
        <v>572</v>
      </c>
      <c r="C18" s="186">
        <v>454</v>
      </c>
      <c r="D18" s="186">
        <v>414</v>
      </c>
      <c r="E18" s="186">
        <v>91.19</v>
      </c>
      <c r="F18" s="186">
        <v>454</v>
      </c>
      <c r="G18" s="52">
        <v>100</v>
      </c>
      <c r="K18" s="72"/>
      <c r="L18" s="73"/>
      <c r="M18" s="73"/>
      <c r="N18" s="73"/>
      <c r="O18" s="74"/>
      <c r="P18" s="73"/>
      <c r="Q18" s="74"/>
    </row>
    <row r="19" spans="1:17" x14ac:dyDescent="0.35">
      <c r="A19" s="50" t="s">
        <v>106</v>
      </c>
      <c r="B19" s="186">
        <v>1736</v>
      </c>
      <c r="C19" s="186">
        <v>1522</v>
      </c>
      <c r="D19" s="186">
        <v>366</v>
      </c>
      <c r="E19" s="186">
        <v>24.05</v>
      </c>
      <c r="F19" s="186">
        <v>1363</v>
      </c>
      <c r="G19" s="52">
        <v>89.55</v>
      </c>
      <c r="K19" s="75"/>
      <c r="L19" s="75"/>
      <c r="M19" s="75"/>
      <c r="N19" s="75"/>
      <c r="O19" s="75"/>
      <c r="P19" s="75"/>
      <c r="Q19" s="75"/>
    </row>
    <row r="20" spans="1:17" ht="24" customHeight="1" x14ac:dyDescent="0.35">
      <c r="A20" s="215" t="s">
        <v>107</v>
      </c>
      <c r="B20" s="216">
        <f>SUM(B4:B19)</f>
        <v>16253</v>
      </c>
      <c r="C20" s="216">
        <f>SUM(C4:C19)</f>
        <v>13296</v>
      </c>
      <c r="D20" s="216">
        <f>SUM(D4:D19)</f>
        <v>6968</v>
      </c>
      <c r="E20" s="217">
        <f>D20/C20*100</f>
        <v>52.406738868832733</v>
      </c>
      <c r="F20" s="218">
        <f>SUM(F4:F19)</f>
        <v>11651</v>
      </c>
      <c r="G20" s="233">
        <f>F20/C20*100</f>
        <v>87.62785800240674</v>
      </c>
    </row>
    <row r="21" spans="1:17" ht="19.5" customHeight="1" x14ac:dyDescent="0.35">
      <c r="A21" s="219" t="s">
        <v>24</v>
      </c>
      <c r="B21" s="220">
        <v>116</v>
      </c>
      <c r="C21" s="220">
        <v>33</v>
      </c>
      <c r="D21" s="220">
        <v>7</v>
      </c>
      <c r="E21" s="220">
        <v>21.21</v>
      </c>
      <c r="F21" s="220">
        <v>9</v>
      </c>
      <c r="G21" s="234">
        <v>27.27</v>
      </c>
    </row>
    <row r="22" spans="1:17" ht="38.5" x14ac:dyDescent="0.35">
      <c r="A22" s="231" t="s">
        <v>331</v>
      </c>
      <c r="B22" s="232">
        <v>161</v>
      </c>
      <c r="C22" s="232">
        <v>142</v>
      </c>
      <c r="D22" s="232">
        <v>41</v>
      </c>
      <c r="E22" s="232">
        <v>28.87</v>
      </c>
      <c r="F22" s="232">
        <v>83</v>
      </c>
      <c r="G22" s="235">
        <v>58.45</v>
      </c>
    </row>
    <row r="23" spans="1:17" x14ac:dyDescent="0.35">
      <c r="A23" s="190" t="s">
        <v>23</v>
      </c>
      <c r="B23" s="200"/>
      <c r="C23" s="200"/>
      <c r="D23" s="200"/>
      <c r="E23" s="199"/>
      <c r="F23" s="200"/>
      <c r="G23" s="236"/>
    </row>
    <row r="24" spans="1:17" ht="16.5" customHeight="1" x14ac:dyDescent="0.35">
      <c r="A24" s="193" t="s">
        <v>25</v>
      </c>
      <c r="B24" s="203"/>
      <c r="C24" s="203"/>
      <c r="D24" s="203"/>
      <c r="E24" s="204"/>
      <c r="F24" s="205"/>
      <c r="G24" s="237"/>
    </row>
    <row r="25" spans="1:17" ht="23.25" customHeight="1" thickBot="1" x14ac:dyDescent="0.4">
      <c r="A25" s="229" t="s">
        <v>26</v>
      </c>
      <c r="B25" s="12">
        <f>B20+B21+B22+B23+B24</f>
        <v>16530</v>
      </c>
      <c r="C25" s="12">
        <f t="shared" ref="C25:F25" si="0">C20+C21+C22+C23+C24</f>
        <v>13471</v>
      </c>
      <c r="D25" s="12">
        <f t="shared" si="0"/>
        <v>7016</v>
      </c>
      <c r="E25" s="56">
        <f>D25/C25*100</f>
        <v>52.082250760893764</v>
      </c>
      <c r="F25" s="132">
        <f t="shared" si="0"/>
        <v>11743</v>
      </c>
      <c r="G25" s="59">
        <f>F25/C25*100</f>
        <v>87.172444510429813</v>
      </c>
    </row>
    <row r="26" spans="1:17" ht="15" customHeight="1" x14ac:dyDescent="0.35">
      <c r="E26" s="94"/>
    </row>
    <row r="27" spans="1:17" ht="15" customHeight="1" x14ac:dyDescent="0.35"/>
    <row r="28" spans="1:17" ht="15" customHeight="1" x14ac:dyDescent="0.35">
      <c r="B28" s="72"/>
      <c r="C28" s="73"/>
      <c r="D28" s="73"/>
      <c r="E28" s="73"/>
      <c r="F28" s="74"/>
      <c r="G28" s="73"/>
      <c r="H28" s="74"/>
    </row>
    <row r="29" spans="1:17" ht="15" customHeight="1" x14ac:dyDescent="0.35">
      <c r="B29" s="72"/>
      <c r="C29" s="73"/>
      <c r="D29" s="73"/>
      <c r="E29" s="73"/>
      <c r="F29" s="74"/>
      <c r="G29" s="73"/>
      <c r="H29" s="74"/>
    </row>
  </sheetData>
  <sortState ref="J3:Q18">
    <sortCondition ref="J3:J18"/>
  </sortState>
  <mergeCells count="1">
    <mergeCell ref="A1:G1"/>
  </mergeCell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0" zoomScaleNormal="100" workbookViewId="0">
      <selection activeCell="I26" sqref="I26"/>
    </sheetView>
  </sheetViews>
  <sheetFormatPr defaultColWidth="9.1796875" defaultRowHeight="14.5" x14ac:dyDescent="0.35"/>
  <cols>
    <col min="1" max="1" width="20.7265625" style="48" customWidth="1"/>
    <col min="2" max="2" width="12.453125" style="48" customWidth="1"/>
    <col min="3" max="3" width="11.26953125" style="48" customWidth="1"/>
    <col min="4" max="4" width="11.453125" style="48" customWidth="1"/>
    <col min="5" max="5" width="16.26953125" style="48" customWidth="1"/>
    <col min="6" max="6" width="6.453125" style="48" customWidth="1"/>
    <col min="7" max="7" width="7" style="48" customWidth="1"/>
    <col min="8" max="8" width="6.7265625" style="48" customWidth="1"/>
    <col min="9" max="9" width="9.1796875" style="48"/>
    <col min="10" max="10" width="11.7265625" style="48" customWidth="1"/>
    <col min="11" max="11" width="13.1796875" style="48" customWidth="1"/>
    <col min="12" max="16384" width="9.1796875" style="48"/>
  </cols>
  <sheetData>
    <row r="1" spans="1:13" ht="36" customHeight="1" thickBot="1" x14ac:dyDescent="0.4">
      <c r="A1" s="388" t="s">
        <v>366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3" ht="109.5" customHeight="1" thickBot="1" x14ac:dyDescent="0.4">
      <c r="A2" s="8" t="s">
        <v>118</v>
      </c>
      <c r="B2" s="8" t="s">
        <v>117</v>
      </c>
      <c r="C2" s="8" t="s">
        <v>116</v>
      </c>
      <c r="D2" s="8" t="s">
        <v>115</v>
      </c>
      <c r="E2" s="2" t="s">
        <v>114</v>
      </c>
      <c r="F2" s="212" t="s">
        <v>113</v>
      </c>
      <c r="G2" s="212" t="s">
        <v>112</v>
      </c>
      <c r="H2" s="212" t="s">
        <v>111</v>
      </c>
      <c r="I2" s="213" t="s">
        <v>110</v>
      </c>
      <c r="J2" s="8" t="s">
        <v>109</v>
      </c>
      <c r="K2" s="2" t="s">
        <v>108</v>
      </c>
    </row>
    <row r="3" spans="1:13" ht="15.75" customHeight="1" thickTop="1" x14ac:dyDescent="0.3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14">
        <v>6</v>
      </c>
      <c r="G3" s="214">
        <v>7</v>
      </c>
      <c r="H3" s="214">
        <v>8</v>
      </c>
      <c r="I3" s="214">
        <v>9</v>
      </c>
      <c r="J3" s="26">
        <v>10</v>
      </c>
      <c r="K3" s="26">
        <v>11</v>
      </c>
    </row>
    <row r="4" spans="1:13" x14ac:dyDescent="0.35">
      <c r="A4" s="90" t="s">
        <v>91</v>
      </c>
      <c r="B4" s="186">
        <v>263</v>
      </c>
      <c r="C4" s="186">
        <v>209</v>
      </c>
      <c r="D4" s="186">
        <v>151</v>
      </c>
      <c r="E4" s="186">
        <v>72.25</v>
      </c>
      <c r="F4" s="186">
        <v>69</v>
      </c>
      <c r="G4" s="186">
        <v>12</v>
      </c>
      <c r="H4" s="186">
        <v>29</v>
      </c>
      <c r="I4" s="186">
        <v>0.53</v>
      </c>
      <c r="J4" s="186">
        <v>209</v>
      </c>
      <c r="K4" s="186">
        <v>100</v>
      </c>
    </row>
    <row r="5" spans="1:13" x14ac:dyDescent="0.35">
      <c r="A5" s="90" t="s">
        <v>92</v>
      </c>
      <c r="B5" s="186">
        <v>1361</v>
      </c>
      <c r="C5" s="186">
        <v>1377</v>
      </c>
      <c r="D5" s="186">
        <v>434</v>
      </c>
      <c r="E5" s="186">
        <v>31.52</v>
      </c>
      <c r="F5" s="186">
        <v>1731</v>
      </c>
      <c r="G5" s="186">
        <v>95</v>
      </c>
      <c r="H5" s="186">
        <v>1569</v>
      </c>
      <c r="I5" s="186">
        <v>2.4700000000000002</v>
      </c>
      <c r="J5" s="186">
        <v>1332</v>
      </c>
      <c r="K5" s="186">
        <v>96.73</v>
      </c>
    </row>
    <row r="6" spans="1:13" x14ac:dyDescent="0.35">
      <c r="A6" s="90" t="s">
        <v>93</v>
      </c>
      <c r="B6" s="186">
        <v>415</v>
      </c>
      <c r="C6" s="186">
        <v>309</v>
      </c>
      <c r="D6" s="186">
        <v>202</v>
      </c>
      <c r="E6" s="186">
        <v>65.37</v>
      </c>
      <c r="F6" s="186">
        <v>158</v>
      </c>
      <c r="G6" s="186">
        <v>70</v>
      </c>
      <c r="H6" s="186">
        <v>58</v>
      </c>
      <c r="I6" s="186">
        <v>0.93</v>
      </c>
      <c r="J6" s="186">
        <v>307</v>
      </c>
      <c r="K6" s="186">
        <v>99.35</v>
      </c>
    </row>
    <row r="7" spans="1:13" x14ac:dyDescent="0.35">
      <c r="A7" s="90" t="s">
        <v>94</v>
      </c>
      <c r="B7" s="186">
        <v>917</v>
      </c>
      <c r="C7" s="186">
        <v>682</v>
      </c>
      <c r="D7" s="186">
        <v>318</v>
      </c>
      <c r="E7" s="186">
        <v>46.63</v>
      </c>
      <c r="F7" s="186">
        <v>794</v>
      </c>
      <c r="G7" s="186">
        <v>47</v>
      </c>
      <c r="H7" s="186">
        <v>618</v>
      </c>
      <c r="I7" s="186">
        <v>2.14</v>
      </c>
      <c r="J7" s="186">
        <v>628</v>
      </c>
      <c r="K7" s="186">
        <v>92.08</v>
      </c>
    </row>
    <row r="8" spans="1:13" x14ac:dyDescent="0.35">
      <c r="A8" s="90" t="s">
        <v>95</v>
      </c>
      <c r="B8" s="186">
        <v>1182</v>
      </c>
      <c r="C8" s="186">
        <v>1000</v>
      </c>
      <c r="D8" s="186">
        <v>729</v>
      </c>
      <c r="E8" s="186">
        <v>72.900000000000006</v>
      </c>
      <c r="F8" s="186">
        <v>272</v>
      </c>
      <c r="G8" s="186">
        <v>23</v>
      </c>
      <c r="H8" s="186">
        <v>192</v>
      </c>
      <c r="I8" s="186">
        <v>0.49</v>
      </c>
      <c r="J8" s="186">
        <v>732</v>
      </c>
      <c r="K8" s="186">
        <v>73.2</v>
      </c>
    </row>
    <row r="9" spans="1:13" x14ac:dyDescent="0.35">
      <c r="A9" s="90" t="s">
        <v>96</v>
      </c>
      <c r="B9" s="186">
        <v>1757</v>
      </c>
      <c r="C9" s="186">
        <v>1454</v>
      </c>
      <c r="D9" s="186">
        <v>739</v>
      </c>
      <c r="E9" s="186">
        <v>50.83</v>
      </c>
      <c r="F9" s="186">
        <v>484</v>
      </c>
      <c r="G9" s="186">
        <v>42</v>
      </c>
      <c r="H9" s="186">
        <v>400</v>
      </c>
      <c r="I9" s="186">
        <v>0.64</v>
      </c>
      <c r="J9" s="186">
        <v>1273</v>
      </c>
      <c r="K9" s="186">
        <v>87.55</v>
      </c>
      <c r="L9" s="206"/>
      <c r="M9" s="49"/>
    </row>
    <row r="10" spans="1:13" x14ac:dyDescent="0.35">
      <c r="A10" s="90" t="s">
        <v>97</v>
      </c>
      <c r="B10" s="186">
        <v>583</v>
      </c>
      <c r="C10" s="186">
        <v>480</v>
      </c>
      <c r="D10" s="186">
        <v>334</v>
      </c>
      <c r="E10" s="186">
        <v>69.58</v>
      </c>
      <c r="F10" s="186">
        <v>273</v>
      </c>
      <c r="G10" s="186">
        <v>36</v>
      </c>
      <c r="H10" s="186">
        <v>146</v>
      </c>
      <c r="I10" s="186">
        <v>0.95</v>
      </c>
      <c r="J10" s="186">
        <v>462</v>
      </c>
      <c r="K10" s="186">
        <v>96.25</v>
      </c>
      <c r="M10" s="48" t="s">
        <v>270</v>
      </c>
    </row>
    <row r="11" spans="1:13" x14ac:dyDescent="0.35">
      <c r="A11" s="90" t="s">
        <v>98</v>
      </c>
      <c r="B11" s="186">
        <v>515</v>
      </c>
      <c r="C11" s="186">
        <v>370</v>
      </c>
      <c r="D11" s="186">
        <v>179</v>
      </c>
      <c r="E11" s="186">
        <v>48.38</v>
      </c>
      <c r="F11" s="186">
        <v>384</v>
      </c>
      <c r="G11" s="186">
        <v>5</v>
      </c>
      <c r="H11" s="186">
        <v>48</v>
      </c>
      <c r="I11" s="186">
        <v>1.18</v>
      </c>
      <c r="J11" s="186">
        <v>334</v>
      </c>
      <c r="K11" s="186">
        <v>90.27</v>
      </c>
    </row>
    <row r="12" spans="1:13" x14ac:dyDescent="0.35">
      <c r="A12" s="90" t="s">
        <v>99</v>
      </c>
      <c r="B12" s="186">
        <v>1863</v>
      </c>
      <c r="C12" s="186">
        <v>969</v>
      </c>
      <c r="D12" s="186">
        <v>597</v>
      </c>
      <c r="E12" s="186">
        <v>61.61</v>
      </c>
      <c r="F12" s="186">
        <v>461</v>
      </c>
      <c r="G12" s="186">
        <v>19</v>
      </c>
      <c r="H12" s="186">
        <v>391</v>
      </c>
      <c r="I12" s="186">
        <v>0.9</v>
      </c>
      <c r="J12" s="186">
        <v>767</v>
      </c>
      <c r="K12" s="186">
        <v>79.150000000000006</v>
      </c>
    </row>
    <row r="13" spans="1:13" x14ac:dyDescent="0.35">
      <c r="A13" s="90" t="s">
        <v>100</v>
      </c>
      <c r="B13" s="186">
        <v>513</v>
      </c>
      <c r="C13" s="186">
        <v>146</v>
      </c>
      <c r="D13" s="186">
        <v>46</v>
      </c>
      <c r="E13" s="186">
        <v>31.51</v>
      </c>
      <c r="F13" s="186">
        <v>140</v>
      </c>
      <c r="G13" s="186">
        <v>8</v>
      </c>
      <c r="H13" s="186">
        <v>130</v>
      </c>
      <c r="I13" s="186">
        <v>1.9</v>
      </c>
      <c r="J13" s="186">
        <v>146</v>
      </c>
      <c r="K13" s="186">
        <v>100</v>
      </c>
    </row>
    <row r="14" spans="1:13" x14ac:dyDescent="0.35">
      <c r="A14" s="90" t="s">
        <v>101</v>
      </c>
      <c r="B14" s="186">
        <v>1643</v>
      </c>
      <c r="C14" s="186">
        <v>1571</v>
      </c>
      <c r="D14" s="186">
        <v>1089</v>
      </c>
      <c r="E14" s="186">
        <v>69.319999999999993</v>
      </c>
      <c r="F14" s="186">
        <v>493</v>
      </c>
      <c r="G14" s="186">
        <v>51</v>
      </c>
      <c r="H14" s="186">
        <v>371</v>
      </c>
      <c r="I14" s="186">
        <v>0.57999999999999996</v>
      </c>
      <c r="J14" s="186">
        <v>1571</v>
      </c>
      <c r="K14" s="186">
        <v>100</v>
      </c>
    </row>
    <row r="15" spans="1:13" x14ac:dyDescent="0.35">
      <c r="A15" s="90" t="s">
        <v>102</v>
      </c>
      <c r="B15" s="186">
        <v>1023</v>
      </c>
      <c r="C15" s="186">
        <v>671</v>
      </c>
      <c r="D15" s="186">
        <v>497</v>
      </c>
      <c r="E15" s="186">
        <v>74.069999999999993</v>
      </c>
      <c r="F15" s="186">
        <v>345</v>
      </c>
      <c r="G15" s="186">
        <v>320</v>
      </c>
      <c r="H15" s="186">
        <v>236</v>
      </c>
      <c r="I15" s="186">
        <v>1.34</v>
      </c>
      <c r="J15" s="186">
        <v>480</v>
      </c>
      <c r="K15" s="186">
        <v>71.540000000000006</v>
      </c>
    </row>
    <row r="16" spans="1:13" x14ac:dyDescent="0.35">
      <c r="A16" s="90" t="s">
        <v>103</v>
      </c>
      <c r="B16" s="186">
        <v>275</v>
      </c>
      <c r="C16" s="186">
        <v>233</v>
      </c>
      <c r="D16" s="186">
        <v>146</v>
      </c>
      <c r="E16" s="186">
        <v>62.66</v>
      </c>
      <c r="F16" s="186">
        <v>56</v>
      </c>
      <c r="G16" s="186">
        <v>168</v>
      </c>
      <c r="H16" s="186">
        <v>98</v>
      </c>
      <c r="I16" s="186">
        <v>1.38</v>
      </c>
      <c r="J16" s="186">
        <v>217</v>
      </c>
      <c r="K16" s="186">
        <v>93.13</v>
      </c>
    </row>
    <row r="17" spans="1:14" x14ac:dyDescent="0.35">
      <c r="A17" s="90" t="s">
        <v>104</v>
      </c>
      <c r="B17" s="186">
        <v>168</v>
      </c>
      <c r="C17" s="186">
        <v>58</v>
      </c>
      <c r="D17" s="186">
        <v>23</v>
      </c>
      <c r="E17" s="186">
        <v>39.659999999999997</v>
      </c>
      <c r="F17" s="186">
        <v>97</v>
      </c>
      <c r="G17" s="186">
        <v>17</v>
      </c>
      <c r="H17" s="186">
        <v>10</v>
      </c>
      <c r="I17" s="186">
        <v>2.14</v>
      </c>
      <c r="J17" s="186">
        <v>58</v>
      </c>
      <c r="K17" s="186">
        <v>100</v>
      </c>
    </row>
    <row r="18" spans="1:14" x14ac:dyDescent="0.35">
      <c r="A18" s="90" t="s">
        <v>105</v>
      </c>
      <c r="B18" s="186">
        <v>502</v>
      </c>
      <c r="C18" s="186">
        <v>302</v>
      </c>
      <c r="D18" s="186">
        <v>155</v>
      </c>
      <c r="E18" s="186">
        <v>51.32</v>
      </c>
      <c r="F18" s="186">
        <v>163</v>
      </c>
      <c r="G18" s="186">
        <v>33</v>
      </c>
      <c r="H18" s="186">
        <v>224</v>
      </c>
      <c r="I18" s="186">
        <v>1.39</v>
      </c>
      <c r="J18" s="186">
        <v>302</v>
      </c>
      <c r="K18" s="186">
        <v>100</v>
      </c>
    </row>
    <row r="19" spans="1:14" x14ac:dyDescent="0.35">
      <c r="A19" s="90" t="s">
        <v>106</v>
      </c>
      <c r="B19" s="186">
        <v>1629</v>
      </c>
      <c r="C19" s="186">
        <v>1213</v>
      </c>
      <c r="D19" s="186">
        <v>465</v>
      </c>
      <c r="E19" s="186">
        <v>38.33</v>
      </c>
      <c r="F19" s="186">
        <v>648</v>
      </c>
      <c r="G19" s="186">
        <v>59</v>
      </c>
      <c r="H19" s="186">
        <v>812</v>
      </c>
      <c r="I19" s="186">
        <v>1.25</v>
      </c>
      <c r="J19" s="186">
        <v>1164</v>
      </c>
      <c r="K19" s="186">
        <v>95.96</v>
      </c>
    </row>
    <row r="20" spans="1:14" ht="18" customHeight="1" thickBot="1" x14ac:dyDescent="0.4">
      <c r="A20" s="142" t="s">
        <v>107</v>
      </c>
      <c r="B20" s="187">
        <f>SUM(B4:B19)</f>
        <v>14609</v>
      </c>
      <c r="C20" s="187">
        <f>SUM(C4:C19)</f>
        <v>11044</v>
      </c>
      <c r="D20" s="187">
        <f>SUM(D4:D19)</f>
        <v>6104</v>
      </c>
      <c r="E20" s="56">
        <f>D20/C20*100</f>
        <v>55.269829771821797</v>
      </c>
      <c r="F20" s="187">
        <f>SUM(F4:F19)</f>
        <v>6568</v>
      </c>
      <c r="G20" s="187">
        <f>SUM(G4:G19)</f>
        <v>1005</v>
      </c>
      <c r="H20" s="187">
        <f>SUM(H4:H19)</f>
        <v>5332</v>
      </c>
      <c r="I20" s="56">
        <f>SUM(I4:I19)/16</f>
        <v>1.2631250000000001</v>
      </c>
      <c r="J20" s="187">
        <f>SUM(J4:J19)</f>
        <v>9982</v>
      </c>
      <c r="K20" s="56">
        <f>J20/C20*100</f>
        <v>90.38391886997465</v>
      </c>
      <c r="N20" s="48" t="s">
        <v>270</v>
      </c>
    </row>
    <row r="21" spans="1:14" ht="24" customHeight="1" x14ac:dyDescent="0.35">
      <c r="A21" s="207" t="s">
        <v>24</v>
      </c>
      <c r="B21" s="208">
        <v>118</v>
      </c>
      <c r="C21" s="208">
        <v>36</v>
      </c>
      <c r="D21" s="208">
        <v>20</v>
      </c>
      <c r="E21" s="208">
        <v>55.56</v>
      </c>
      <c r="F21" s="208">
        <v>18</v>
      </c>
      <c r="G21" s="208">
        <v>7</v>
      </c>
      <c r="H21" s="208">
        <v>44</v>
      </c>
      <c r="I21" s="208">
        <v>1.92</v>
      </c>
      <c r="J21" s="208">
        <v>8</v>
      </c>
      <c r="K21" s="208">
        <v>22.22</v>
      </c>
    </row>
    <row r="22" spans="1:14" ht="38.5" x14ac:dyDescent="0.35">
      <c r="A22" s="188" t="s">
        <v>331</v>
      </c>
      <c r="B22" s="189">
        <v>89</v>
      </c>
      <c r="C22" s="189">
        <v>78</v>
      </c>
      <c r="D22" s="189">
        <v>29</v>
      </c>
      <c r="E22" s="189">
        <v>37.18</v>
      </c>
      <c r="F22" s="189">
        <v>69</v>
      </c>
      <c r="G22" s="189">
        <v>26</v>
      </c>
      <c r="H22" s="189">
        <v>41</v>
      </c>
      <c r="I22" s="189">
        <v>1.74</v>
      </c>
      <c r="J22" s="189">
        <v>39</v>
      </c>
      <c r="K22" s="189">
        <v>50</v>
      </c>
    </row>
    <row r="23" spans="1:14" x14ac:dyDescent="0.35">
      <c r="A23" s="190" t="s">
        <v>23</v>
      </c>
      <c r="B23" s="200"/>
      <c r="C23" s="200"/>
      <c r="D23" s="200"/>
      <c r="E23" s="199"/>
      <c r="F23" s="200"/>
      <c r="G23" s="199"/>
      <c r="H23" s="200"/>
      <c r="I23" s="200"/>
      <c r="J23" s="199"/>
      <c r="K23" s="200"/>
    </row>
    <row r="24" spans="1:14" ht="19.5" customHeight="1" x14ac:dyDescent="0.35">
      <c r="A24" s="193" t="s">
        <v>25</v>
      </c>
      <c r="B24" s="203"/>
      <c r="C24" s="203"/>
      <c r="D24" s="203"/>
      <c r="E24" s="204"/>
      <c r="F24" s="205"/>
      <c r="G24" s="204"/>
      <c r="H24" s="203"/>
      <c r="I24" s="203"/>
      <c r="J24" s="204"/>
      <c r="K24" s="205"/>
    </row>
    <row r="25" spans="1:14" ht="19.5" customHeight="1" thickBot="1" x14ac:dyDescent="0.4">
      <c r="A25" s="229" t="s">
        <v>26</v>
      </c>
      <c r="B25" s="210">
        <f>SUM(B20:B24)</f>
        <v>14816</v>
      </c>
      <c r="C25" s="210">
        <f t="shared" ref="C25:D25" si="0">SUM(C20:C24)</f>
        <v>11158</v>
      </c>
      <c r="D25" s="210">
        <f t="shared" si="0"/>
        <v>6153</v>
      </c>
      <c r="E25" s="56">
        <f>D25/C25*100</f>
        <v>55.14429109159348</v>
      </c>
      <c r="F25" s="210">
        <f t="shared" ref="F25:J25" si="1">SUM(F20:F24)</f>
        <v>6655</v>
      </c>
      <c r="G25" s="210">
        <f t="shared" si="1"/>
        <v>1038</v>
      </c>
      <c r="H25" s="210">
        <f t="shared" si="1"/>
        <v>5417</v>
      </c>
      <c r="I25" s="230">
        <f>SUM(I20:I24)/3</f>
        <v>1.6410416666666665</v>
      </c>
      <c r="J25" s="210">
        <f t="shared" si="1"/>
        <v>10029</v>
      </c>
      <c r="K25" s="56">
        <f>J25/C25*100</f>
        <v>89.881699229252547</v>
      </c>
    </row>
    <row r="26" spans="1:14" x14ac:dyDescent="0.35">
      <c r="B26" s="6"/>
      <c r="C26" s="69"/>
      <c r="D26" s="69"/>
      <c r="E26" s="69"/>
      <c r="F26" s="70"/>
      <c r="G26" s="69"/>
      <c r="H26" s="69"/>
      <c r="I26" s="69"/>
      <c r="J26" s="70"/>
      <c r="K26" s="69"/>
      <c r="L26" s="70"/>
    </row>
    <row r="27" spans="1:14" x14ac:dyDescent="0.35">
      <c r="B27" s="72"/>
      <c r="C27" s="73"/>
      <c r="D27" s="73"/>
      <c r="E27" s="73"/>
      <c r="F27" s="74"/>
      <c r="G27" s="73"/>
      <c r="H27" s="73"/>
      <c r="I27" s="73"/>
      <c r="J27" s="74"/>
      <c r="K27" s="73"/>
      <c r="L27" s="74"/>
    </row>
    <row r="28" spans="1:14" x14ac:dyDescent="0.35">
      <c r="B28" s="72"/>
      <c r="C28" s="73"/>
      <c r="D28" s="73"/>
      <c r="E28" s="73"/>
      <c r="F28" s="74"/>
      <c r="G28" s="73"/>
      <c r="H28" s="73"/>
      <c r="I28" s="73"/>
      <c r="J28" s="74"/>
      <c r="K28" s="73"/>
      <c r="L28" s="74"/>
    </row>
    <row r="29" spans="1:14" x14ac:dyDescent="0.35">
      <c r="B29" s="72"/>
      <c r="C29" s="73"/>
      <c r="D29" s="73"/>
      <c r="E29" s="73"/>
      <c r="F29" s="74"/>
      <c r="G29" s="73"/>
      <c r="H29" s="73"/>
      <c r="I29" s="73"/>
      <c r="J29" s="74"/>
      <c r="K29" s="73"/>
      <c r="L29" s="74"/>
    </row>
    <row r="30" spans="1:14" x14ac:dyDescent="0.35">
      <c r="B30" s="72"/>
      <c r="C30" s="73"/>
      <c r="D30" s="73"/>
      <c r="E30" s="73"/>
      <c r="F30" s="74"/>
      <c r="G30" s="73"/>
      <c r="H30" s="73"/>
      <c r="I30" s="73"/>
      <c r="J30" s="74"/>
      <c r="K30" s="73"/>
      <c r="L30" s="74"/>
    </row>
    <row r="31" spans="1:14" x14ac:dyDescent="0.35">
      <c r="B31" s="72"/>
      <c r="C31" s="73"/>
      <c r="D31" s="73"/>
      <c r="E31" s="73"/>
      <c r="F31" s="74"/>
      <c r="G31" s="73"/>
      <c r="H31" s="73"/>
      <c r="I31" s="73"/>
      <c r="J31" s="74"/>
      <c r="K31" s="73"/>
      <c r="L31" s="74"/>
    </row>
    <row r="32" spans="1:14" x14ac:dyDescent="0.35">
      <c r="B32" s="72"/>
      <c r="C32" s="73"/>
      <c r="D32" s="73"/>
      <c r="E32" s="73"/>
      <c r="F32" s="74"/>
      <c r="G32" s="73"/>
      <c r="H32" s="73"/>
      <c r="I32" s="73"/>
      <c r="J32" s="74"/>
      <c r="K32" s="73"/>
      <c r="L32" s="74"/>
    </row>
    <row r="33" spans="2:12" ht="15" customHeight="1" x14ac:dyDescent="0.35">
      <c r="B33" s="72"/>
      <c r="C33" s="73"/>
      <c r="D33" s="73"/>
      <c r="E33" s="73"/>
      <c r="F33" s="74"/>
      <c r="G33" s="73"/>
      <c r="H33" s="73"/>
      <c r="I33" s="73"/>
      <c r="J33" s="74"/>
      <c r="K33" s="73"/>
      <c r="L33" s="74"/>
    </row>
    <row r="34" spans="2:12" ht="15" customHeight="1" x14ac:dyDescent="0.35">
      <c r="B34" s="72"/>
      <c r="C34" s="73"/>
      <c r="D34" s="73"/>
      <c r="E34" s="73"/>
      <c r="F34" s="74"/>
      <c r="G34" s="73"/>
      <c r="H34" s="73"/>
      <c r="I34" s="73"/>
      <c r="J34" s="74"/>
      <c r="K34" s="73"/>
      <c r="L34" s="74"/>
    </row>
    <row r="35" spans="2:12" ht="15" customHeight="1" x14ac:dyDescent="0.35">
      <c r="B35" s="72"/>
      <c r="C35" s="73"/>
      <c r="D35" s="73"/>
      <c r="E35" s="73"/>
      <c r="F35" s="74"/>
      <c r="G35" s="73"/>
      <c r="H35" s="73"/>
      <c r="I35" s="73"/>
      <c r="J35" s="74"/>
      <c r="K35" s="73"/>
      <c r="L35" s="74"/>
    </row>
    <row r="36" spans="2:12" ht="15" customHeight="1" x14ac:dyDescent="0.35">
      <c r="B36" s="72"/>
      <c r="C36" s="73"/>
      <c r="D36" s="73"/>
      <c r="E36" s="73"/>
      <c r="F36" s="74"/>
      <c r="G36" s="73"/>
      <c r="H36" s="73"/>
      <c r="I36" s="73"/>
      <c r="J36" s="74"/>
      <c r="K36" s="73"/>
      <c r="L36" s="74"/>
    </row>
    <row r="37" spans="2:12" ht="15" customHeight="1" x14ac:dyDescent="0.35">
      <c r="B37" s="72"/>
      <c r="C37" s="73"/>
      <c r="D37" s="73"/>
      <c r="E37" s="73"/>
      <c r="F37" s="74"/>
      <c r="G37" s="73"/>
      <c r="H37" s="73"/>
      <c r="I37" s="73"/>
      <c r="J37" s="74"/>
      <c r="K37" s="73"/>
      <c r="L37" s="74"/>
    </row>
    <row r="38" spans="2:12" ht="15" customHeight="1" x14ac:dyDescent="0.35">
      <c r="B38" s="72"/>
      <c r="C38" s="73"/>
      <c r="D38" s="73"/>
      <c r="E38" s="73"/>
      <c r="F38" s="74"/>
      <c r="G38" s="73"/>
      <c r="H38" s="73"/>
      <c r="I38" s="73"/>
      <c r="J38" s="74"/>
      <c r="K38" s="73"/>
      <c r="L38" s="74"/>
    </row>
    <row r="39" spans="2:12" x14ac:dyDescent="0.35">
      <c r="B39" s="72"/>
      <c r="C39" s="73"/>
      <c r="D39" s="73"/>
      <c r="E39" s="73"/>
      <c r="F39" s="74"/>
      <c r="G39" s="73"/>
      <c r="H39" s="73"/>
      <c r="I39" s="73"/>
      <c r="J39" s="74"/>
      <c r="K39" s="73"/>
      <c r="L39" s="74"/>
    </row>
    <row r="40" spans="2:12" x14ac:dyDescent="0.35">
      <c r="B40" s="72"/>
      <c r="C40" s="73"/>
      <c r="D40" s="73"/>
      <c r="E40" s="73"/>
      <c r="F40" s="74"/>
      <c r="G40" s="73"/>
      <c r="H40" s="73"/>
      <c r="I40" s="73"/>
      <c r="J40" s="74"/>
      <c r="K40" s="73"/>
      <c r="L40" s="74"/>
    </row>
    <row r="41" spans="2:12" x14ac:dyDescent="0.35">
      <c r="B41" s="72"/>
      <c r="C41" s="73"/>
      <c r="D41" s="73"/>
      <c r="E41" s="73"/>
      <c r="F41" s="74"/>
      <c r="G41" s="73"/>
      <c r="H41" s="73"/>
      <c r="I41" s="73"/>
      <c r="J41" s="74"/>
      <c r="K41" s="73"/>
      <c r="L41" s="74"/>
    </row>
    <row r="42" spans="2:12" x14ac:dyDescent="0.35">
      <c r="B42" s="72"/>
      <c r="C42" s="73"/>
      <c r="D42" s="73"/>
      <c r="E42" s="73"/>
      <c r="F42" s="74"/>
      <c r="G42" s="73"/>
      <c r="H42" s="73"/>
      <c r="I42" s="73"/>
      <c r="J42" s="74"/>
      <c r="K42" s="73"/>
      <c r="L42" s="74"/>
    </row>
    <row r="43" spans="2:12" x14ac:dyDescent="0.35">
      <c r="B43" s="72"/>
      <c r="C43" s="73"/>
      <c r="D43" s="73"/>
      <c r="E43" s="73"/>
      <c r="F43" s="74"/>
      <c r="G43" s="73"/>
      <c r="H43" s="73"/>
      <c r="I43" s="73"/>
      <c r="J43" s="74"/>
      <c r="K43" s="73"/>
      <c r="L43" s="74"/>
    </row>
    <row r="44" spans="2:12" x14ac:dyDescent="0.35"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</row>
  </sheetData>
  <sortState ref="A26:L44">
    <sortCondition ref="A26:A44"/>
  </sortState>
  <mergeCells count="1">
    <mergeCell ref="A1:K1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6" zoomScaleNormal="100" workbookViewId="0">
      <selection activeCell="F25" sqref="F25"/>
    </sheetView>
  </sheetViews>
  <sheetFormatPr defaultColWidth="9.1796875" defaultRowHeight="14.5" x14ac:dyDescent="0.35"/>
  <cols>
    <col min="1" max="1" width="25.81640625" style="48" customWidth="1"/>
    <col min="2" max="2" width="15.26953125" style="48" customWidth="1"/>
    <col min="3" max="4" width="18.26953125" style="48" customWidth="1"/>
    <col min="5" max="5" width="17.453125" style="48" customWidth="1"/>
    <col min="6" max="6" width="27.7265625" style="48" customWidth="1"/>
    <col min="7" max="16384" width="9.1796875" style="48"/>
  </cols>
  <sheetData>
    <row r="1" spans="1:11" ht="30.75" customHeight="1" thickBot="1" x14ac:dyDescent="0.4">
      <c r="A1" s="388" t="s">
        <v>367</v>
      </c>
      <c r="B1" s="389"/>
      <c r="C1" s="389"/>
      <c r="D1" s="389"/>
      <c r="E1" s="389"/>
      <c r="F1" s="389"/>
    </row>
    <row r="2" spans="1:11" ht="111.75" customHeight="1" thickBot="1" x14ac:dyDescent="0.4">
      <c r="A2" s="8" t="s">
        <v>124</v>
      </c>
      <c r="B2" s="8" t="s">
        <v>123</v>
      </c>
      <c r="C2" s="8" t="s">
        <v>122</v>
      </c>
      <c r="D2" s="8" t="s">
        <v>121</v>
      </c>
      <c r="E2" s="8" t="s">
        <v>120</v>
      </c>
      <c r="F2" s="2" t="s">
        <v>119</v>
      </c>
    </row>
    <row r="3" spans="1:11" ht="15.75" customHeight="1" thickTop="1" x14ac:dyDescent="0.35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</row>
    <row r="4" spans="1:11" x14ac:dyDescent="0.35">
      <c r="A4" s="50" t="s">
        <v>91</v>
      </c>
      <c r="B4" s="186">
        <v>285</v>
      </c>
      <c r="C4" s="186">
        <v>227</v>
      </c>
      <c r="D4" s="186">
        <v>165</v>
      </c>
      <c r="E4" s="186">
        <v>88</v>
      </c>
      <c r="F4" s="52">
        <v>53.33</v>
      </c>
    </row>
    <row r="5" spans="1:11" x14ac:dyDescent="0.35">
      <c r="A5" s="50" t="s">
        <v>92</v>
      </c>
      <c r="B5" s="186">
        <v>1417</v>
      </c>
      <c r="C5" s="186">
        <v>1282</v>
      </c>
      <c r="D5" s="186">
        <v>755</v>
      </c>
      <c r="E5" s="186">
        <v>432</v>
      </c>
      <c r="F5" s="52">
        <v>57.22</v>
      </c>
    </row>
    <row r="6" spans="1:11" x14ac:dyDescent="0.35">
      <c r="A6" s="50" t="s">
        <v>93</v>
      </c>
      <c r="B6" s="186">
        <v>389</v>
      </c>
      <c r="C6" s="186">
        <v>446</v>
      </c>
      <c r="D6" s="186">
        <v>268</v>
      </c>
      <c r="E6" s="186">
        <v>200</v>
      </c>
      <c r="F6" s="52">
        <v>74.63</v>
      </c>
      <c r="G6" s="206"/>
      <c r="H6" s="206"/>
      <c r="I6" s="206"/>
      <c r="J6" s="206"/>
      <c r="K6" s="206"/>
    </row>
    <row r="7" spans="1:11" x14ac:dyDescent="0.35">
      <c r="A7" s="50" t="s">
        <v>94</v>
      </c>
      <c r="B7" s="186">
        <v>917</v>
      </c>
      <c r="C7" s="186">
        <v>475</v>
      </c>
      <c r="D7" s="186">
        <v>264</v>
      </c>
      <c r="E7" s="186">
        <v>158</v>
      </c>
      <c r="F7" s="52">
        <v>59.85</v>
      </c>
    </row>
    <row r="8" spans="1:11" x14ac:dyDescent="0.35">
      <c r="A8" s="50" t="s">
        <v>95</v>
      </c>
      <c r="B8" s="51"/>
      <c r="C8" s="51"/>
      <c r="D8" s="51"/>
      <c r="E8" s="51"/>
      <c r="F8" s="52"/>
    </row>
    <row r="9" spans="1:11" x14ac:dyDescent="0.35">
      <c r="A9" s="50" t="s">
        <v>96</v>
      </c>
      <c r="B9" s="186">
        <v>1777</v>
      </c>
      <c r="C9" s="186">
        <v>786</v>
      </c>
      <c r="D9" s="186">
        <v>420</v>
      </c>
      <c r="E9" s="186">
        <v>268</v>
      </c>
      <c r="F9" s="52">
        <v>63.81</v>
      </c>
    </row>
    <row r="10" spans="1:11" x14ac:dyDescent="0.35">
      <c r="A10" s="50" t="s">
        <v>97</v>
      </c>
      <c r="B10" s="186">
        <v>567</v>
      </c>
      <c r="C10" s="186">
        <v>487</v>
      </c>
      <c r="D10" s="186">
        <v>150</v>
      </c>
      <c r="E10" s="186">
        <v>150</v>
      </c>
      <c r="F10" s="52">
        <v>100</v>
      </c>
    </row>
    <row r="11" spans="1:11" x14ac:dyDescent="0.35">
      <c r="A11" s="50" t="s">
        <v>98</v>
      </c>
      <c r="B11" s="51"/>
      <c r="C11" s="51"/>
      <c r="D11" s="51"/>
      <c r="E11" s="51"/>
      <c r="F11" s="52"/>
    </row>
    <row r="12" spans="1:11" x14ac:dyDescent="0.35">
      <c r="A12" s="50" t="s">
        <v>99</v>
      </c>
      <c r="B12" s="186">
        <v>1815</v>
      </c>
      <c r="C12" s="186">
        <v>1166</v>
      </c>
      <c r="D12" s="186">
        <v>644</v>
      </c>
      <c r="E12" s="186">
        <v>356</v>
      </c>
      <c r="F12" s="52">
        <v>55.28</v>
      </c>
    </row>
    <row r="13" spans="1:11" x14ac:dyDescent="0.35">
      <c r="A13" s="50" t="s">
        <v>100</v>
      </c>
      <c r="B13" s="186">
        <v>575</v>
      </c>
      <c r="C13" s="186">
        <v>328</v>
      </c>
      <c r="D13" s="186">
        <v>84</v>
      </c>
      <c r="E13" s="186">
        <v>59</v>
      </c>
      <c r="F13" s="52">
        <v>70.239999999999995</v>
      </c>
    </row>
    <row r="14" spans="1:11" x14ac:dyDescent="0.35">
      <c r="A14" s="50" t="s">
        <v>101</v>
      </c>
      <c r="B14" s="186">
        <v>1571</v>
      </c>
      <c r="C14" s="186">
        <v>1498</v>
      </c>
      <c r="D14" s="186">
        <v>751</v>
      </c>
      <c r="E14" s="186">
        <v>338</v>
      </c>
      <c r="F14" s="52">
        <v>45.01</v>
      </c>
    </row>
    <row r="15" spans="1:11" x14ac:dyDescent="0.35">
      <c r="A15" s="50" t="s">
        <v>102</v>
      </c>
      <c r="B15" s="186">
        <v>1036</v>
      </c>
      <c r="C15" s="186">
        <v>726</v>
      </c>
      <c r="D15" s="186">
        <v>167</v>
      </c>
      <c r="E15" s="186">
        <v>90</v>
      </c>
      <c r="F15" s="52">
        <v>53.89</v>
      </c>
    </row>
    <row r="16" spans="1:11" x14ac:dyDescent="0.35">
      <c r="A16" s="50" t="s">
        <v>103</v>
      </c>
      <c r="B16" s="186">
        <v>300</v>
      </c>
      <c r="C16" s="186">
        <v>272</v>
      </c>
      <c r="D16" s="186">
        <v>215</v>
      </c>
      <c r="E16" s="186">
        <v>128</v>
      </c>
      <c r="F16" s="52">
        <v>59.53</v>
      </c>
    </row>
    <row r="17" spans="1:12" x14ac:dyDescent="0.35">
      <c r="A17" s="50" t="s">
        <v>104</v>
      </c>
      <c r="B17" s="186">
        <v>175</v>
      </c>
      <c r="C17" s="186">
        <v>56</v>
      </c>
      <c r="D17" s="186">
        <v>19</v>
      </c>
      <c r="E17" s="186">
        <v>15</v>
      </c>
      <c r="F17" s="52">
        <v>78.95</v>
      </c>
    </row>
    <row r="18" spans="1:12" x14ac:dyDescent="0.35">
      <c r="A18" s="50" t="s">
        <v>105</v>
      </c>
      <c r="B18" s="186">
        <v>485</v>
      </c>
      <c r="C18" s="186">
        <v>285</v>
      </c>
      <c r="D18" s="186">
        <v>180</v>
      </c>
      <c r="E18" s="186">
        <v>105</v>
      </c>
      <c r="F18" s="52">
        <v>58.33</v>
      </c>
    </row>
    <row r="19" spans="1:12" x14ac:dyDescent="0.35">
      <c r="A19" s="50" t="s">
        <v>106</v>
      </c>
      <c r="B19" s="186">
        <v>1651</v>
      </c>
      <c r="C19" s="186">
        <v>621</v>
      </c>
      <c r="D19" s="186">
        <v>346</v>
      </c>
      <c r="E19" s="186">
        <v>238</v>
      </c>
      <c r="F19" s="52">
        <v>68.790000000000006</v>
      </c>
    </row>
    <row r="20" spans="1:12" ht="18" customHeight="1" thickBot="1" x14ac:dyDescent="0.4">
      <c r="A20" s="54" t="s">
        <v>107</v>
      </c>
      <c r="B20" s="187">
        <f>SUM(B4:B19)</f>
        <v>12960</v>
      </c>
      <c r="C20" s="187">
        <f>SUM(C4:C19)</f>
        <v>8655</v>
      </c>
      <c r="D20" s="187">
        <f>SUM(D4:D19)</f>
        <v>4428</v>
      </c>
      <c r="E20" s="187">
        <f>SUM(E4:E19)</f>
        <v>2625</v>
      </c>
      <c r="F20" s="238">
        <f>E20/D20*100</f>
        <v>59.281842818428188</v>
      </c>
      <c r="G20" s="53"/>
      <c r="H20" s="53"/>
      <c r="I20" s="53"/>
      <c r="J20" s="53"/>
      <c r="K20" s="53"/>
      <c r="L20" s="53"/>
    </row>
    <row r="21" spans="1:12" x14ac:dyDescent="0.35">
      <c r="A21" s="207" t="s">
        <v>24</v>
      </c>
      <c r="B21" s="208">
        <v>303</v>
      </c>
      <c r="C21" s="208">
        <v>0</v>
      </c>
      <c r="D21" s="208">
        <v>73</v>
      </c>
      <c r="E21" s="208">
        <v>33</v>
      </c>
      <c r="F21" s="239">
        <v>45.21</v>
      </c>
      <c r="G21" s="120"/>
      <c r="H21" s="42"/>
      <c r="I21" s="42"/>
      <c r="J21" s="120"/>
      <c r="K21" s="42"/>
      <c r="L21" s="53"/>
    </row>
    <row r="22" spans="1:12" ht="15.75" customHeight="1" x14ac:dyDescent="0.35">
      <c r="A22" s="188" t="s">
        <v>331</v>
      </c>
      <c r="B22" s="189">
        <v>63</v>
      </c>
      <c r="C22" s="189">
        <v>50</v>
      </c>
      <c r="D22" s="189">
        <v>20</v>
      </c>
      <c r="E22" s="189">
        <v>11</v>
      </c>
      <c r="F22" s="158">
        <v>55</v>
      </c>
      <c r="G22" s="120"/>
      <c r="H22" s="42"/>
      <c r="I22" s="42"/>
      <c r="J22" s="120"/>
      <c r="K22" s="42"/>
      <c r="L22" s="53"/>
    </row>
    <row r="23" spans="1:12" x14ac:dyDescent="0.35">
      <c r="A23" s="190" t="s">
        <v>23</v>
      </c>
      <c r="B23" s="200"/>
      <c r="C23" s="200"/>
      <c r="D23" s="200"/>
      <c r="E23" s="199"/>
      <c r="F23" s="236"/>
      <c r="G23" s="199"/>
      <c r="H23" s="200"/>
      <c r="I23" s="200"/>
      <c r="J23" s="199"/>
      <c r="K23" s="200"/>
      <c r="L23" s="53"/>
    </row>
    <row r="24" spans="1:12" ht="20.25" customHeight="1" x14ac:dyDescent="0.35">
      <c r="A24" s="193" t="s">
        <v>25</v>
      </c>
      <c r="B24" s="203"/>
      <c r="C24" s="203"/>
      <c r="D24" s="203"/>
      <c r="E24" s="204"/>
      <c r="F24" s="237"/>
      <c r="G24" s="57"/>
      <c r="H24" s="209"/>
      <c r="I24" s="209"/>
      <c r="J24" s="57"/>
      <c r="K24" s="201"/>
      <c r="L24" s="53"/>
    </row>
    <row r="25" spans="1:12" ht="20.25" customHeight="1" thickBot="1" x14ac:dyDescent="0.4">
      <c r="A25" s="229" t="s">
        <v>26</v>
      </c>
      <c r="B25" s="210">
        <f t="shared" ref="B25:D25" si="0">SUM(B20:B24)</f>
        <v>13326</v>
      </c>
      <c r="C25" s="210">
        <f t="shared" si="0"/>
        <v>8705</v>
      </c>
      <c r="D25" s="210">
        <f t="shared" si="0"/>
        <v>4521</v>
      </c>
      <c r="E25" s="210">
        <f>SUM(E20:E24)</f>
        <v>2669</v>
      </c>
      <c r="F25" s="238">
        <f>E25/D25*100</f>
        <v>59.035611590356119</v>
      </c>
      <c r="G25" s="53"/>
      <c r="H25" s="53"/>
      <c r="I25" s="53"/>
      <c r="J25" s="53"/>
      <c r="K25" s="53"/>
      <c r="L25" s="53"/>
    </row>
    <row r="26" spans="1:12" x14ac:dyDescent="0.35">
      <c r="G26" s="53"/>
      <c r="H26" s="53"/>
      <c r="I26" s="53"/>
      <c r="J26" s="53"/>
      <c r="K26" s="53"/>
      <c r="L26" s="53"/>
    </row>
    <row r="27" spans="1:12" x14ac:dyDescent="0.35">
      <c r="B27" s="6"/>
      <c r="C27" s="69"/>
      <c r="D27" s="69"/>
      <c r="E27" s="69"/>
      <c r="F27" s="69"/>
      <c r="G27" s="70"/>
      <c r="H27" s="53"/>
      <c r="I27" s="53"/>
      <c r="J27" s="53"/>
      <c r="K27" s="53"/>
      <c r="L27" s="53"/>
    </row>
    <row r="28" spans="1:12" x14ac:dyDescent="0.35">
      <c r="B28" s="72"/>
      <c r="C28" s="73"/>
      <c r="D28" s="73"/>
      <c r="E28" s="73"/>
      <c r="F28" s="73"/>
      <c r="G28" s="211"/>
    </row>
    <row r="29" spans="1:12" x14ac:dyDescent="0.35">
      <c r="B29" s="72"/>
      <c r="C29" s="73"/>
      <c r="D29" s="73"/>
      <c r="E29" s="73"/>
      <c r="F29" s="73"/>
      <c r="G29" s="74"/>
    </row>
    <row r="30" spans="1:12" x14ac:dyDescent="0.35">
      <c r="B30" s="72"/>
      <c r="C30" s="73"/>
      <c r="D30" s="73"/>
      <c r="E30" s="73"/>
      <c r="F30" s="73"/>
      <c r="G30" s="74"/>
    </row>
    <row r="31" spans="1:12" x14ac:dyDescent="0.35">
      <c r="B31" s="72"/>
      <c r="C31" s="73"/>
      <c r="D31" s="73"/>
      <c r="E31" s="73"/>
      <c r="F31" s="73"/>
      <c r="G31" s="74"/>
    </row>
    <row r="32" spans="1:12" x14ac:dyDescent="0.35">
      <c r="B32" s="72"/>
      <c r="C32" s="73"/>
      <c r="D32" s="73"/>
      <c r="E32" s="73"/>
      <c r="F32" s="73"/>
      <c r="G32" s="74"/>
    </row>
    <row r="33" spans="2:7" x14ac:dyDescent="0.35">
      <c r="B33" s="72"/>
      <c r="C33" s="73"/>
      <c r="D33" s="73"/>
      <c r="E33" s="73"/>
      <c r="F33" s="73"/>
      <c r="G33" s="74"/>
    </row>
    <row r="34" spans="2:7" x14ac:dyDescent="0.35">
      <c r="B34" s="72"/>
      <c r="C34" s="73"/>
      <c r="D34" s="73"/>
      <c r="E34" s="73"/>
      <c r="F34" s="73"/>
      <c r="G34" s="74"/>
    </row>
    <row r="35" spans="2:7" x14ac:dyDescent="0.35">
      <c r="B35" s="72"/>
      <c r="C35" s="73"/>
      <c r="D35" s="73"/>
      <c r="E35" s="73"/>
      <c r="F35" s="73"/>
      <c r="G35" s="74"/>
    </row>
    <row r="36" spans="2:7" x14ac:dyDescent="0.35">
      <c r="B36" s="72"/>
      <c r="C36" s="73"/>
      <c r="D36" s="73"/>
      <c r="E36" s="73"/>
      <c r="F36" s="73"/>
      <c r="G36" s="74"/>
    </row>
    <row r="37" spans="2:7" x14ac:dyDescent="0.35">
      <c r="B37" s="72"/>
      <c r="C37" s="73"/>
      <c r="D37" s="73"/>
      <c r="E37" s="73"/>
      <c r="F37" s="73"/>
      <c r="G37" s="74"/>
    </row>
    <row r="38" spans="2:7" x14ac:dyDescent="0.35">
      <c r="B38" s="72"/>
      <c r="C38" s="73"/>
      <c r="D38" s="73"/>
      <c r="E38" s="73"/>
      <c r="F38" s="73"/>
      <c r="G38" s="74"/>
    </row>
    <row r="39" spans="2:7" x14ac:dyDescent="0.35">
      <c r="B39" s="72"/>
      <c r="C39" s="73"/>
      <c r="D39" s="73"/>
      <c r="E39" s="73"/>
      <c r="F39" s="73"/>
      <c r="G39" s="74"/>
    </row>
    <row r="40" spans="2:7" x14ac:dyDescent="0.35">
      <c r="B40" s="72"/>
      <c r="C40" s="73"/>
      <c r="D40" s="73"/>
      <c r="E40" s="73"/>
      <c r="F40" s="73"/>
      <c r="G40" s="74"/>
    </row>
    <row r="41" spans="2:7" x14ac:dyDescent="0.35">
      <c r="B41" s="72"/>
      <c r="C41" s="73"/>
      <c r="D41" s="73"/>
      <c r="E41" s="73"/>
      <c r="F41" s="73"/>
      <c r="G41" s="74"/>
    </row>
    <row r="42" spans="2:7" x14ac:dyDescent="0.35">
      <c r="B42" s="72"/>
      <c r="C42" s="73"/>
      <c r="D42" s="73"/>
      <c r="E42" s="73"/>
      <c r="F42" s="73"/>
      <c r="G42" s="74"/>
    </row>
    <row r="43" spans="2:7" x14ac:dyDescent="0.35">
      <c r="B43" s="72"/>
      <c r="C43" s="73"/>
      <c r="D43" s="73"/>
      <c r="E43" s="73"/>
      <c r="F43" s="73"/>
      <c r="G43" s="74"/>
    </row>
    <row r="44" spans="2:7" x14ac:dyDescent="0.35">
      <c r="B44" s="72"/>
      <c r="C44" s="73"/>
      <c r="D44" s="73"/>
      <c r="E44" s="73"/>
      <c r="F44" s="73"/>
      <c r="G44" s="74"/>
    </row>
    <row r="45" spans="2:7" x14ac:dyDescent="0.35">
      <c r="B45" s="75"/>
      <c r="C45" s="75"/>
      <c r="D45" s="75"/>
      <c r="E45" s="75"/>
      <c r="F45" s="75"/>
      <c r="G45" s="75"/>
    </row>
  </sheetData>
  <sortState ref="A27:G45">
    <sortCondition ref="A27:A45"/>
  </sortState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A23" sqref="A23:XFD24"/>
    </sheetView>
  </sheetViews>
  <sheetFormatPr defaultColWidth="9.1796875" defaultRowHeight="14.5" x14ac:dyDescent="0.35"/>
  <cols>
    <col min="1" max="1" width="26.81640625" style="48" customWidth="1"/>
    <col min="2" max="2" width="18.54296875" style="48" customWidth="1"/>
    <col min="3" max="3" width="21.81640625" style="48" customWidth="1"/>
    <col min="4" max="4" width="19.81640625" style="48" customWidth="1"/>
    <col min="5" max="5" width="18.26953125" style="48" customWidth="1"/>
    <col min="6" max="6" width="28" style="48" customWidth="1"/>
    <col min="7" max="16384" width="9.1796875" style="48"/>
  </cols>
  <sheetData>
    <row r="1" spans="1:14" ht="35.25" customHeight="1" thickBot="1" x14ac:dyDescent="0.4">
      <c r="A1" s="388" t="s">
        <v>368</v>
      </c>
      <c r="B1" s="389"/>
      <c r="C1" s="389"/>
      <c r="D1" s="389"/>
      <c r="E1" s="389"/>
      <c r="F1" s="389"/>
    </row>
    <row r="2" spans="1:14" ht="92.25" customHeight="1" thickBot="1" x14ac:dyDescent="0.4">
      <c r="A2" s="8" t="s">
        <v>118</v>
      </c>
      <c r="B2" s="8" t="s">
        <v>129</v>
      </c>
      <c r="C2" s="8" t="s">
        <v>128</v>
      </c>
      <c r="D2" s="8" t="s">
        <v>127</v>
      </c>
      <c r="E2" s="8" t="s">
        <v>126</v>
      </c>
      <c r="F2" s="2" t="s">
        <v>125</v>
      </c>
    </row>
    <row r="3" spans="1:14" ht="12.75" customHeight="1" thickTop="1" x14ac:dyDescent="0.35">
      <c r="A3" s="197">
        <v>1</v>
      </c>
      <c r="B3" s="197">
        <v>2</v>
      </c>
      <c r="C3" s="197">
        <v>3</v>
      </c>
      <c r="D3" s="197">
        <v>4</v>
      </c>
      <c r="E3" s="197">
        <v>5</v>
      </c>
      <c r="F3" s="197">
        <v>6</v>
      </c>
      <c r="I3" s="6"/>
      <c r="J3" s="69"/>
      <c r="K3" s="69"/>
      <c r="L3" s="69"/>
      <c r="M3" s="69"/>
      <c r="N3" s="70"/>
    </row>
    <row r="4" spans="1:14" x14ac:dyDescent="0.35">
      <c r="A4" s="50" t="s">
        <v>91</v>
      </c>
      <c r="B4" s="186">
        <v>265</v>
      </c>
      <c r="C4" s="186">
        <v>45</v>
      </c>
      <c r="D4" s="186">
        <v>20</v>
      </c>
      <c r="E4" s="186">
        <v>16</v>
      </c>
      <c r="F4" s="52">
        <v>80</v>
      </c>
      <c r="I4" s="72"/>
      <c r="J4" s="73"/>
      <c r="K4" s="73"/>
      <c r="L4" s="73"/>
      <c r="M4" s="73"/>
      <c r="N4" s="74"/>
    </row>
    <row r="5" spans="1:14" x14ac:dyDescent="0.35">
      <c r="A5" s="50" t="s">
        <v>92</v>
      </c>
      <c r="B5" s="186">
        <v>1390</v>
      </c>
      <c r="C5" s="186">
        <v>941</v>
      </c>
      <c r="D5" s="186">
        <v>487</v>
      </c>
      <c r="E5" s="186">
        <v>358</v>
      </c>
      <c r="F5" s="52">
        <v>73.510000000000005</v>
      </c>
      <c r="I5" s="72"/>
      <c r="J5" s="73"/>
      <c r="K5" s="73"/>
      <c r="L5" s="73"/>
      <c r="M5" s="73"/>
      <c r="N5" s="74"/>
    </row>
    <row r="6" spans="1:14" x14ac:dyDescent="0.35">
      <c r="A6" s="50" t="s">
        <v>93</v>
      </c>
      <c r="B6" s="186">
        <v>414</v>
      </c>
      <c r="C6" s="186">
        <v>849</v>
      </c>
      <c r="D6" s="186">
        <v>500</v>
      </c>
      <c r="E6" s="186">
        <v>407</v>
      </c>
      <c r="F6" s="52">
        <v>81.400000000000006</v>
      </c>
      <c r="I6" s="72"/>
      <c r="J6" s="73"/>
      <c r="K6" s="73"/>
      <c r="L6" s="73"/>
      <c r="M6" s="73"/>
      <c r="N6" s="74"/>
    </row>
    <row r="7" spans="1:14" x14ac:dyDescent="0.35">
      <c r="A7" s="50" t="s">
        <v>94</v>
      </c>
      <c r="B7" s="186">
        <v>868</v>
      </c>
      <c r="C7" s="186">
        <v>64</v>
      </c>
      <c r="D7" s="186">
        <v>17</v>
      </c>
      <c r="E7" s="186">
        <v>6</v>
      </c>
      <c r="F7" s="52">
        <v>35.29</v>
      </c>
      <c r="I7" s="72"/>
      <c r="J7" s="73"/>
      <c r="K7" s="73"/>
      <c r="L7" s="73"/>
      <c r="M7" s="73"/>
      <c r="N7" s="74"/>
    </row>
    <row r="8" spans="1:14" x14ac:dyDescent="0.35">
      <c r="A8" s="50" t="s">
        <v>95</v>
      </c>
      <c r="B8" s="51"/>
      <c r="C8" s="51"/>
      <c r="D8" s="51"/>
      <c r="E8" s="51"/>
      <c r="F8" s="52"/>
      <c r="I8" s="72"/>
      <c r="J8" s="73"/>
      <c r="K8" s="73"/>
      <c r="L8" s="73"/>
      <c r="M8" s="73"/>
      <c r="N8" s="74"/>
    </row>
    <row r="9" spans="1:14" x14ac:dyDescent="0.35">
      <c r="A9" s="50" t="s">
        <v>96</v>
      </c>
      <c r="B9" s="186">
        <v>1570</v>
      </c>
      <c r="C9" s="186">
        <v>474</v>
      </c>
      <c r="D9" s="186">
        <v>169</v>
      </c>
      <c r="E9" s="186">
        <v>146</v>
      </c>
      <c r="F9" s="52">
        <v>86.39</v>
      </c>
      <c r="I9" s="72"/>
      <c r="J9" s="73"/>
      <c r="K9" s="73"/>
      <c r="L9" s="73"/>
      <c r="M9" s="73"/>
      <c r="N9" s="74"/>
    </row>
    <row r="10" spans="1:14" x14ac:dyDescent="0.35">
      <c r="A10" s="50" t="s">
        <v>97</v>
      </c>
      <c r="B10" s="186">
        <v>2917</v>
      </c>
      <c r="C10" s="186">
        <v>2135</v>
      </c>
      <c r="D10" s="186">
        <v>302</v>
      </c>
      <c r="E10" s="186">
        <v>150</v>
      </c>
      <c r="F10" s="52">
        <v>49.67</v>
      </c>
      <c r="I10" s="72"/>
      <c r="J10" s="73"/>
      <c r="K10" s="73"/>
      <c r="L10" s="73"/>
      <c r="M10" s="73"/>
      <c r="N10" s="74"/>
    </row>
    <row r="11" spans="1:14" x14ac:dyDescent="0.35">
      <c r="A11" s="50" t="s">
        <v>98</v>
      </c>
      <c r="B11" s="51"/>
      <c r="C11" s="51"/>
      <c r="D11" s="51"/>
      <c r="E11" s="51"/>
      <c r="F11" s="52"/>
      <c r="I11" s="72"/>
      <c r="J11" s="73"/>
      <c r="K11" s="73"/>
      <c r="L11" s="73"/>
      <c r="M11" s="73"/>
      <c r="N11" s="74"/>
    </row>
    <row r="12" spans="1:14" x14ac:dyDescent="0.35">
      <c r="A12" s="50" t="s">
        <v>99</v>
      </c>
      <c r="B12" s="186">
        <v>1618</v>
      </c>
      <c r="C12" s="186">
        <v>390</v>
      </c>
      <c r="D12" s="186">
        <v>172</v>
      </c>
      <c r="E12" s="186">
        <v>99</v>
      </c>
      <c r="F12" s="52">
        <v>57.56</v>
      </c>
      <c r="I12" s="72"/>
      <c r="J12" s="73"/>
      <c r="K12" s="73"/>
      <c r="L12" s="73"/>
      <c r="M12" s="73"/>
      <c r="N12" s="74"/>
    </row>
    <row r="13" spans="1:14" x14ac:dyDescent="0.35">
      <c r="A13" s="50" t="s">
        <v>100</v>
      </c>
      <c r="B13" s="186">
        <v>502</v>
      </c>
      <c r="C13" s="186">
        <v>35</v>
      </c>
      <c r="D13" s="186">
        <v>14</v>
      </c>
      <c r="E13" s="186">
        <v>12</v>
      </c>
      <c r="F13" s="52">
        <v>85.71</v>
      </c>
      <c r="I13" s="72"/>
      <c r="J13" s="73"/>
      <c r="K13" s="73"/>
      <c r="L13" s="73"/>
      <c r="M13" s="73"/>
      <c r="N13" s="74"/>
    </row>
    <row r="14" spans="1:14" x14ac:dyDescent="0.35">
      <c r="A14" s="50" t="s">
        <v>101</v>
      </c>
      <c r="B14" s="186">
        <v>793</v>
      </c>
      <c r="C14" s="186">
        <v>726</v>
      </c>
      <c r="D14" s="186">
        <v>242</v>
      </c>
      <c r="E14" s="186">
        <v>51</v>
      </c>
      <c r="F14" s="52">
        <v>21.07</v>
      </c>
      <c r="I14" s="72"/>
      <c r="J14" s="73"/>
      <c r="K14" s="73"/>
      <c r="L14" s="73"/>
      <c r="M14" s="73"/>
      <c r="N14" s="74"/>
    </row>
    <row r="15" spans="1:14" x14ac:dyDescent="0.35">
      <c r="A15" s="50" t="s">
        <v>102</v>
      </c>
      <c r="B15" s="186">
        <v>480</v>
      </c>
      <c r="C15" s="186">
        <v>312</v>
      </c>
      <c r="D15" s="186">
        <v>110</v>
      </c>
      <c r="E15" s="186">
        <v>55</v>
      </c>
      <c r="F15" s="52">
        <v>50</v>
      </c>
      <c r="I15" s="72"/>
      <c r="J15" s="73"/>
      <c r="K15" s="73"/>
      <c r="L15" s="73"/>
      <c r="M15" s="73"/>
      <c r="N15" s="74"/>
    </row>
    <row r="16" spans="1:14" x14ac:dyDescent="0.35">
      <c r="A16" s="50" t="s">
        <v>103</v>
      </c>
      <c r="B16" s="186">
        <v>995</v>
      </c>
      <c r="C16" s="186">
        <v>564</v>
      </c>
      <c r="D16" s="186">
        <v>220</v>
      </c>
      <c r="E16" s="186">
        <v>103</v>
      </c>
      <c r="F16" s="52">
        <v>46.82</v>
      </c>
      <c r="I16" s="72"/>
      <c r="J16" s="73"/>
      <c r="K16" s="73"/>
      <c r="L16" s="73"/>
      <c r="M16" s="73"/>
      <c r="N16" s="74"/>
    </row>
    <row r="17" spans="1:14" x14ac:dyDescent="0.35">
      <c r="A17" s="50" t="s">
        <v>104</v>
      </c>
      <c r="B17" s="186">
        <v>164</v>
      </c>
      <c r="C17" s="186">
        <v>26</v>
      </c>
      <c r="D17" s="186">
        <v>4</v>
      </c>
      <c r="E17" s="186">
        <v>2</v>
      </c>
      <c r="F17" s="52">
        <v>50</v>
      </c>
      <c r="I17" s="72"/>
      <c r="J17" s="73"/>
      <c r="K17" s="73"/>
      <c r="L17" s="73"/>
      <c r="M17" s="73"/>
      <c r="N17" s="74"/>
    </row>
    <row r="18" spans="1:14" x14ac:dyDescent="0.35">
      <c r="A18" s="50" t="s">
        <v>105</v>
      </c>
      <c r="B18" s="186">
        <v>2175</v>
      </c>
      <c r="C18" s="186">
        <v>485</v>
      </c>
      <c r="D18" s="186">
        <v>170</v>
      </c>
      <c r="E18" s="186">
        <v>85</v>
      </c>
      <c r="F18" s="52">
        <v>50</v>
      </c>
      <c r="I18" s="72"/>
      <c r="J18" s="73"/>
      <c r="K18" s="73"/>
      <c r="L18" s="73"/>
      <c r="M18" s="73"/>
      <c r="N18" s="74"/>
    </row>
    <row r="19" spans="1:14" x14ac:dyDescent="0.35">
      <c r="A19" s="50" t="s">
        <v>106</v>
      </c>
      <c r="B19" s="186">
        <v>848</v>
      </c>
      <c r="C19" s="186">
        <v>180</v>
      </c>
      <c r="D19" s="186">
        <v>104</v>
      </c>
      <c r="E19" s="186">
        <v>1</v>
      </c>
      <c r="F19" s="52">
        <v>0.96</v>
      </c>
      <c r="I19" s="72"/>
      <c r="J19" s="73"/>
      <c r="K19" s="73"/>
      <c r="L19" s="73"/>
      <c r="M19" s="73"/>
      <c r="N19" s="74"/>
    </row>
    <row r="20" spans="1:14" ht="15.75" customHeight="1" thickBot="1" x14ac:dyDescent="0.4">
      <c r="A20" s="54" t="s">
        <v>107</v>
      </c>
      <c r="B20" s="202">
        <f>SUM(B4:B19)</f>
        <v>14999</v>
      </c>
      <c r="C20" s="202">
        <f>SUM(C4:C19)</f>
        <v>7226</v>
      </c>
      <c r="D20" s="202">
        <f>SUM(D4:D19)</f>
        <v>2531</v>
      </c>
      <c r="E20" s="202">
        <f>SUM(E4:E19)</f>
        <v>1491</v>
      </c>
      <c r="F20" s="238">
        <f>E20/D20*100</f>
        <v>58.909521928091671</v>
      </c>
      <c r="I20" s="72"/>
      <c r="J20" s="73"/>
      <c r="K20" s="73"/>
      <c r="L20" s="73"/>
      <c r="M20" s="73"/>
      <c r="N20" s="74"/>
    </row>
    <row r="21" spans="1:14" ht="18" customHeight="1" x14ac:dyDescent="0.35">
      <c r="A21" s="188" t="s">
        <v>24</v>
      </c>
      <c r="B21" s="189">
        <v>624</v>
      </c>
      <c r="C21" s="189">
        <v>0</v>
      </c>
      <c r="D21" s="189">
        <v>26</v>
      </c>
      <c r="E21" s="189">
        <v>8</v>
      </c>
      <c r="F21" s="158">
        <v>30.77</v>
      </c>
      <c r="I21" s="75"/>
      <c r="J21" s="75"/>
      <c r="K21" s="75"/>
      <c r="L21" s="75"/>
      <c r="M21" s="75"/>
      <c r="N21" s="75"/>
    </row>
    <row r="22" spans="1:14" ht="38.5" x14ac:dyDescent="0.35">
      <c r="A22" s="188" t="s">
        <v>331</v>
      </c>
      <c r="B22" s="189">
        <v>49</v>
      </c>
      <c r="C22" s="189">
        <v>37</v>
      </c>
      <c r="D22" s="189">
        <v>11</v>
      </c>
      <c r="E22" s="189">
        <v>5</v>
      </c>
      <c r="F22" s="158">
        <v>45.45</v>
      </c>
    </row>
    <row r="23" spans="1:14" ht="23.25" customHeight="1" thickBot="1" x14ac:dyDescent="0.4">
      <c r="A23" s="143" t="s">
        <v>26</v>
      </c>
      <c r="B23" s="125">
        <f>SUM(B20:B22)</f>
        <v>15672</v>
      </c>
      <c r="C23" s="125">
        <f>SUM(C20:C22)</f>
        <v>7263</v>
      </c>
      <c r="D23" s="125">
        <f>SUM(D20:D22)</f>
        <v>2568</v>
      </c>
      <c r="E23" s="125">
        <f>SUM(E20:E22)</f>
        <v>1504</v>
      </c>
      <c r="F23" s="240">
        <f>E23/D23*100</f>
        <v>58.566978193146412</v>
      </c>
    </row>
  </sheetData>
  <sortState ref="H3:N21">
    <sortCondition ref="H3:H21"/>
  </sortState>
  <mergeCells count="1">
    <mergeCell ref="A1:F1"/>
  </mergeCells>
  <pageMargins left="0.45" right="0.45" top="0.7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A22" sqref="A22:XFD23"/>
    </sheetView>
  </sheetViews>
  <sheetFormatPr defaultColWidth="9.1796875" defaultRowHeight="14.5" x14ac:dyDescent="0.35"/>
  <cols>
    <col min="1" max="1" width="30.1796875" style="48" customWidth="1"/>
    <col min="2" max="2" width="30.7265625" style="48" customWidth="1"/>
    <col min="3" max="3" width="28.54296875" style="48" customWidth="1"/>
    <col min="4" max="4" width="31" style="48" customWidth="1"/>
    <col min="5" max="16384" width="9.1796875" style="48"/>
  </cols>
  <sheetData>
    <row r="1" spans="1:10" ht="24.75" customHeight="1" thickBot="1" x14ac:dyDescent="0.4">
      <c r="A1" s="388" t="s">
        <v>369</v>
      </c>
      <c r="B1" s="389"/>
      <c r="C1" s="389"/>
      <c r="D1" s="389"/>
    </row>
    <row r="2" spans="1:10" ht="76.5" customHeight="1" thickBot="1" x14ac:dyDescent="0.4">
      <c r="A2" s="8" t="s">
        <v>118</v>
      </c>
      <c r="B2" s="8" t="s">
        <v>132</v>
      </c>
      <c r="C2" s="8" t="s">
        <v>131</v>
      </c>
      <c r="D2" s="2" t="s">
        <v>130</v>
      </c>
    </row>
    <row r="3" spans="1:10" ht="12.75" customHeight="1" thickTop="1" x14ac:dyDescent="0.35">
      <c r="A3" s="197">
        <v>1</v>
      </c>
      <c r="B3" s="197">
        <v>2</v>
      </c>
      <c r="C3" s="197">
        <v>3</v>
      </c>
      <c r="D3" s="197">
        <v>4</v>
      </c>
      <c r="G3" s="6"/>
      <c r="H3" s="69"/>
      <c r="I3" s="69"/>
      <c r="J3" s="70"/>
    </row>
    <row r="4" spans="1:10" x14ac:dyDescent="0.35">
      <c r="A4" s="50" t="s">
        <v>91</v>
      </c>
      <c r="B4" s="186">
        <v>239</v>
      </c>
      <c r="C4" s="186">
        <v>27</v>
      </c>
      <c r="D4" s="52">
        <v>11.3</v>
      </c>
      <c r="G4" s="72"/>
      <c r="H4" s="73"/>
      <c r="I4" s="73"/>
      <c r="J4" s="74"/>
    </row>
    <row r="5" spans="1:10" x14ac:dyDescent="0.35">
      <c r="A5" s="50" t="s">
        <v>92</v>
      </c>
      <c r="B5" s="186">
        <v>1600</v>
      </c>
      <c r="C5" s="186">
        <v>231</v>
      </c>
      <c r="D5" s="52">
        <v>14.44</v>
      </c>
      <c r="G5" s="72"/>
      <c r="H5" s="73"/>
      <c r="I5" s="73"/>
      <c r="J5" s="74"/>
    </row>
    <row r="6" spans="1:10" x14ac:dyDescent="0.35">
      <c r="A6" s="50" t="s">
        <v>93</v>
      </c>
      <c r="B6" s="186">
        <v>675</v>
      </c>
      <c r="C6" s="186">
        <v>25</v>
      </c>
      <c r="D6" s="52">
        <v>3.7</v>
      </c>
      <c r="G6" s="72"/>
      <c r="H6" s="73"/>
      <c r="I6" s="73"/>
      <c r="J6" s="74"/>
    </row>
    <row r="7" spans="1:10" x14ac:dyDescent="0.35">
      <c r="A7" s="50" t="s">
        <v>94</v>
      </c>
      <c r="B7" s="186">
        <v>506</v>
      </c>
      <c r="C7" s="186">
        <v>85</v>
      </c>
      <c r="D7" s="52">
        <v>16.8</v>
      </c>
      <c r="G7" s="72"/>
      <c r="H7" s="73"/>
      <c r="I7" s="73"/>
      <c r="J7" s="74"/>
    </row>
    <row r="8" spans="1:10" x14ac:dyDescent="0.35">
      <c r="A8" s="50" t="s">
        <v>95</v>
      </c>
      <c r="B8" s="186">
        <v>1190</v>
      </c>
      <c r="C8" s="186">
        <v>519</v>
      </c>
      <c r="D8" s="52">
        <v>43.61</v>
      </c>
      <c r="G8" s="72"/>
      <c r="H8" s="73"/>
      <c r="I8" s="73"/>
      <c r="J8" s="74"/>
    </row>
    <row r="9" spans="1:10" x14ac:dyDescent="0.35">
      <c r="A9" s="50" t="s">
        <v>96</v>
      </c>
      <c r="B9" s="186">
        <v>1890</v>
      </c>
      <c r="C9" s="186">
        <v>76</v>
      </c>
      <c r="D9" s="52">
        <v>4.0199999999999996</v>
      </c>
      <c r="G9" s="72"/>
      <c r="H9" s="73"/>
      <c r="I9" s="73"/>
      <c r="J9" s="74"/>
    </row>
    <row r="10" spans="1:10" x14ac:dyDescent="0.35">
      <c r="A10" s="50" t="s">
        <v>97</v>
      </c>
      <c r="B10" s="186">
        <v>568</v>
      </c>
      <c r="C10" s="186">
        <v>298</v>
      </c>
      <c r="D10" s="52">
        <v>52.46</v>
      </c>
      <c r="G10" s="72"/>
      <c r="H10" s="73"/>
      <c r="I10" s="73"/>
      <c r="J10" s="74"/>
    </row>
    <row r="11" spans="1:10" x14ac:dyDescent="0.35">
      <c r="A11" s="50" t="s">
        <v>98</v>
      </c>
      <c r="B11" s="186">
        <v>433</v>
      </c>
      <c r="C11" s="186">
        <v>42</v>
      </c>
      <c r="D11" s="52">
        <v>9.6999999999999993</v>
      </c>
      <c r="G11" s="72"/>
      <c r="H11" s="73"/>
      <c r="I11" s="73"/>
      <c r="J11" s="74"/>
    </row>
    <row r="12" spans="1:10" x14ac:dyDescent="0.35">
      <c r="A12" s="50" t="s">
        <v>99</v>
      </c>
      <c r="B12" s="186">
        <v>2400</v>
      </c>
      <c r="C12" s="186">
        <v>302</v>
      </c>
      <c r="D12" s="52">
        <v>12.58</v>
      </c>
      <c r="G12" s="72"/>
      <c r="H12" s="73"/>
      <c r="I12" s="73"/>
      <c r="J12" s="74"/>
    </row>
    <row r="13" spans="1:10" x14ac:dyDescent="0.35">
      <c r="A13" s="50" t="s">
        <v>100</v>
      </c>
      <c r="B13" s="186">
        <v>653</v>
      </c>
      <c r="C13" s="186">
        <v>76</v>
      </c>
      <c r="D13" s="52">
        <v>11.64</v>
      </c>
      <c r="G13" s="72"/>
      <c r="H13" s="73"/>
      <c r="I13" s="73"/>
      <c r="J13" s="74"/>
    </row>
    <row r="14" spans="1:10" x14ac:dyDescent="0.35">
      <c r="A14" s="50" t="s">
        <v>101</v>
      </c>
      <c r="B14" s="186">
        <v>1900</v>
      </c>
      <c r="C14" s="186">
        <v>291</v>
      </c>
      <c r="D14" s="52">
        <v>15.32</v>
      </c>
      <c r="G14" s="72"/>
      <c r="H14" s="73"/>
      <c r="I14" s="73"/>
      <c r="J14" s="74"/>
    </row>
    <row r="15" spans="1:10" x14ac:dyDescent="0.35">
      <c r="A15" s="50" t="s">
        <v>102</v>
      </c>
      <c r="B15" s="186">
        <v>1127</v>
      </c>
      <c r="C15" s="186">
        <v>105</v>
      </c>
      <c r="D15" s="52">
        <v>9.32</v>
      </c>
      <c r="G15" s="72"/>
      <c r="H15" s="73"/>
      <c r="I15" s="73"/>
      <c r="J15" s="74"/>
    </row>
    <row r="16" spans="1:10" x14ac:dyDescent="0.35">
      <c r="A16" s="50" t="s">
        <v>103</v>
      </c>
      <c r="B16" s="186">
        <v>445</v>
      </c>
      <c r="C16" s="186">
        <v>122</v>
      </c>
      <c r="D16" s="52">
        <v>27.42</v>
      </c>
      <c r="G16" s="72"/>
      <c r="H16" s="73"/>
      <c r="I16" s="73"/>
      <c r="J16" s="74"/>
    </row>
    <row r="17" spans="1:10" x14ac:dyDescent="0.35">
      <c r="A17" s="50" t="s">
        <v>104</v>
      </c>
      <c r="B17" s="186">
        <v>172</v>
      </c>
      <c r="C17" s="186">
        <v>28</v>
      </c>
      <c r="D17" s="52">
        <v>16.28</v>
      </c>
      <c r="G17" s="72"/>
      <c r="H17" s="73"/>
      <c r="I17" s="73"/>
      <c r="J17" s="74"/>
    </row>
    <row r="18" spans="1:10" x14ac:dyDescent="0.35">
      <c r="A18" s="50" t="s">
        <v>105</v>
      </c>
      <c r="B18" s="186">
        <v>400</v>
      </c>
      <c r="C18" s="186">
        <v>11</v>
      </c>
      <c r="D18" s="52">
        <v>2.75</v>
      </c>
      <c r="G18" s="72"/>
      <c r="H18" s="73"/>
      <c r="I18" s="73"/>
      <c r="J18" s="74"/>
    </row>
    <row r="19" spans="1:10" x14ac:dyDescent="0.35">
      <c r="A19" s="50" t="s">
        <v>106</v>
      </c>
      <c r="B19" s="186">
        <v>2025</v>
      </c>
      <c r="C19" s="186">
        <v>81</v>
      </c>
      <c r="D19" s="52">
        <v>4</v>
      </c>
      <c r="G19" s="72"/>
      <c r="H19" s="73"/>
      <c r="I19" s="73"/>
      <c r="J19" s="74"/>
    </row>
    <row r="20" spans="1:10" ht="18" customHeight="1" thickBot="1" x14ac:dyDescent="0.4">
      <c r="A20" s="54" t="s">
        <v>107</v>
      </c>
      <c r="B20" s="187">
        <f>SUM(B4:B19)</f>
        <v>16223</v>
      </c>
      <c r="C20" s="187">
        <f>SUM(C4:C19)</f>
        <v>2319</v>
      </c>
      <c r="D20" s="59">
        <f>C20/B20*100</f>
        <v>14.294520125747395</v>
      </c>
      <c r="G20" s="72"/>
      <c r="H20" s="73"/>
      <c r="I20" s="73"/>
      <c r="J20" s="74"/>
    </row>
    <row r="21" spans="1:10" x14ac:dyDescent="0.35">
      <c r="A21" s="188" t="s">
        <v>24</v>
      </c>
      <c r="B21" s="189">
        <v>735</v>
      </c>
      <c r="C21" s="189">
        <v>534</v>
      </c>
      <c r="D21" s="158">
        <v>72.650000000000006</v>
      </c>
      <c r="E21" s="120"/>
      <c r="F21" s="42"/>
      <c r="G21" s="198"/>
      <c r="H21" s="75"/>
      <c r="I21" s="75"/>
      <c r="J21" s="75"/>
    </row>
    <row r="22" spans="1:10" ht="19.5" customHeight="1" x14ac:dyDescent="0.35">
      <c r="A22" s="193" t="s">
        <v>25</v>
      </c>
      <c r="B22" s="194">
        <v>102</v>
      </c>
      <c r="C22" s="194">
        <v>33</v>
      </c>
      <c r="D22" s="242">
        <v>32.35</v>
      </c>
      <c r="E22" s="57"/>
      <c r="F22" s="201"/>
    </row>
    <row r="23" spans="1:10" ht="19.5" customHeight="1" thickBot="1" x14ac:dyDescent="0.4">
      <c r="A23" s="143" t="s">
        <v>26</v>
      </c>
      <c r="B23" s="125">
        <f>SUM(B20:B22)</f>
        <v>17060</v>
      </c>
      <c r="C23" s="125">
        <f>SUM(C20:C22)</f>
        <v>2886</v>
      </c>
      <c r="D23" s="59">
        <f>C23/B23*100</f>
        <v>16.916764361078545</v>
      </c>
      <c r="E23" s="53"/>
      <c r="F23" s="53"/>
    </row>
    <row r="24" spans="1:10" x14ac:dyDescent="0.35">
      <c r="B24" s="9"/>
      <c r="C24" s="9"/>
      <c r="D24" s="9"/>
      <c r="E24" s="53"/>
      <c r="F24" s="53"/>
    </row>
  </sheetData>
  <sortState ref="F3:J21">
    <sortCondition ref="F3:F21"/>
  </sortState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9" zoomScaleNormal="100" workbookViewId="0">
      <selection activeCell="E22" sqref="E22"/>
    </sheetView>
  </sheetViews>
  <sheetFormatPr defaultColWidth="9.1796875" defaultRowHeight="14.5" x14ac:dyDescent="0.35"/>
  <cols>
    <col min="1" max="1" width="28.81640625" style="48" customWidth="1"/>
    <col min="2" max="2" width="16.26953125" style="48" customWidth="1"/>
    <col min="3" max="3" width="16" style="48" customWidth="1"/>
    <col min="4" max="4" width="17.54296875" style="48" customWidth="1"/>
    <col min="5" max="5" width="15" style="48" customWidth="1"/>
    <col min="6" max="6" width="14.1796875" style="48" customWidth="1"/>
    <col min="7" max="7" width="16.453125" style="48" customWidth="1"/>
    <col min="8" max="16384" width="9.1796875" style="48"/>
  </cols>
  <sheetData>
    <row r="1" spans="1:7" ht="33" customHeight="1" thickBot="1" x14ac:dyDescent="0.4">
      <c r="A1" s="388" t="s">
        <v>370</v>
      </c>
      <c r="B1" s="388"/>
      <c r="C1" s="388"/>
      <c r="D1" s="388"/>
      <c r="E1" s="388"/>
      <c r="F1" s="388"/>
      <c r="G1" s="388"/>
    </row>
    <row r="2" spans="1:7" ht="108" customHeight="1" thickBot="1" x14ac:dyDescent="0.4">
      <c r="A2" s="8" t="s">
        <v>118</v>
      </c>
      <c r="B2" s="8" t="s">
        <v>138</v>
      </c>
      <c r="C2" s="8" t="s">
        <v>137</v>
      </c>
      <c r="D2" s="2" t="s">
        <v>136</v>
      </c>
      <c r="E2" s="8" t="s">
        <v>135</v>
      </c>
      <c r="F2" s="8" t="s">
        <v>134</v>
      </c>
      <c r="G2" s="2" t="s">
        <v>133</v>
      </c>
    </row>
    <row r="3" spans="1:7" ht="12.75" customHeight="1" thickTop="1" x14ac:dyDescent="0.35">
      <c r="A3" s="184">
        <v>1</v>
      </c>
      <c r="B3" s="184">
        <v>2</v>
      </c>
      <c r="C3" s="184">
        <v>3</v>
      </c>
      <c r="D3" s="185">
        <v>4</v>
      </c>
      <c r="E3" s="184">
        <v>5</v>
      </c>
      <c r="F3" s="184">
        <v>6</v>
      </c>
      <c r="G3" s="185">
        <v>7</v>
      </c>
    </row>
    <row r="4" spans="1:7" x14ac:dyDescent="0.35">
      <c r="A4" s="178" t="s">
        <v>91</v>
      </c>
      <c r="B4" s="186">
        <v>614</v>
      </c>
      <c r="C4" s="186">
        <v>127</v>
      </c>
      <c r="D4" s="52">
        <v>20.68</v>
      </c>
      <c r="E4" s="186">
        <v>1863</v>
      </c>
      <c r="F4" s="186">
        <v>4</v>
      </c>
      <c r="G4" s="52">
        <v>0.21</v>
      </c>
    </row>
    <row r="5" spans="1:7" x14ac:dyDescent="0.35">
      <c r="A5" s="178" t="s">
        <v>92</v>
      </c>
      <c r="B5" s="186">
        <v>2473</v>
      </c>
      <c r="C5" s="186">
        <v>394</v>
      </c>
      <c r="D5" s="52">
        <v>15.93</v>
      </c>
      <c r="E5" s="186">
        <v>14316</v>
      </c>
      <c r="F5" s="186">
        <v>380</v>
      </c>
      <c r="G5" s="52">
        <v>2.65</v>
      </c>
    </row>
    <row r="6" spans="1:7" x14ac:dyDescent="0.35">
      <c r="A6" s="178" t="s">
        <v>93</v>
      </c>
      <c r="B6" s="186">
        <v>1426</v>
      </c>
      <c r="C6" s="186">
        <v>170</v>
      </c>
      <c r="D6" s="52">
        <v>11.92</v>
      </c>
      <c r="E6" s="186">
        <v>605</v>
      </c>
      <c r="F6" s="186">
        <v>2</v>
      </c>
      <c r="G6" s="52">
        <v>0.33</v>
      </c>
    </row>
    <row r="7" spans="1:7" x14ac:dyDescent="0.35">
      <c r="A7" s="178" t="s">
        <v>94</v>
      </c>
      <c r="B7" s="186">
        <v>2691</v>
      </c>
      <c r="C7" s="186">
        <v>598</v>
      </c>
      <c r="D7" s="52">
        <v>22.22</v>
      </c>
      <c r="E7" s="186">
        <v>6182</v>
      </c>
      <c r="F7" s="186">
        <v>94</v>
      </c>
      <c r="G7" s="52">
        <v>1.52</v>
      </c>
    </row>
    <row r="8" spans="1:7" x14ac:dyDescent="0.35">
      <c r="A8" s="178" t="s">
        <v>95</v>
      </c>
      <c r="B8" s="186">
        <v>1806</v>
      </c>
      <c r="C8" s="186">
        <v>1806</v>
      </c>
      <c r="D8" s="52">
        <v>100</v>
      </c>
      <c r="E8" s="186">
        <v>15231</v>
      </c>
      <c r="F8" s="186">
        <v>5032</v>
      </c>
      <c r="G8" s="52">
        <v>33.04</v>
      </c>
    </row>
    <row r="9" spans="1:7" x14ac:dyDescent="0.35">
      <c r="A9" s="178" t="s">
        <v>96</v>
      </c>
      <c r="B9" s="186">
        <v>1379</v>
      </c>
      <c r="C9" s="186">
        <v>406</v>
      </c>
      <c r="D9" s="52">
        <v>29.44</v>
      </c>
      <c r="E9" s="186">
        <v>5405</v>
      </c>
      <c r="F9" s="186">
        <v>70</v>
      </c>
      <c r="G9" s="52">
        <v>1.3</v>
      </c>
    </row>
    <row r="10" spans="1:7" x14ac:dyDescent="0.35">
      <c r="A10" s="178" t="s">
        <v>97</v>
      </c>
      <c r="B10" s="186">
        <v>14111</v>
      </c>
      <c r="C10" s="186">
        <v>703</v>
      </c>
      <c r="D10" s="52">
        <v>4.9800000000000004</v>
      </c>
      <c r="E10" s="186">
        <v>8164</v>
      </c>
      <c r="F10" s="186">
        <v>574</v>
      </c>
      <c r="G10" s="52">
        <v>7.03</v>
      </c>
    </row>
    <row r="11" spans="1:7" x14ac:dyDescent="0.35">
      <c r="A11" s="178" t="s">
        <v>98</v>
      </c>
      <c r="B11" s="186">
        <v>1396</v>
      </c>
      <c r="C11" s="186">
        <v>637</v>
      </c>
      <c r="D11" s="52">
        <v>45.63</v>
      </c>
      <c r="E11" s="186">
        <v>4726</v>
      </c>
      <c r="F11" s="186">
        <v>86</v>
      </c>
      <c r="G11" s="52">
        <v>1.82</v>
      </c>
    </row>
    <row r="12" spans="1:7" x14ac:dyDescent="0.35">
      <c r="A12" s="178" t="s">
        <v>99</v>
      </c>
      <c r="B12" s="186">
        <v>16135</v>
      </c>
      <c r="C12" s="186">
        <v>3316</v>
      </c>
      <c r="D12" s="52">
        <v>20.55</v>
      </c>
      <c r="E12" s="186">
        <v>49418</v>
      </c>
      <c r="F12" s="186">
        <v>209</v>
      </c>
      <c r="G12" s="52">
        <v>0.42</v>
      </c>
    </row>
    <row r="13" spans="1:7" x14ac:dyDescent="0.35">
      <c r="A13" s="178" t="s">
        <v>100</v>
      </c>
      <c r="B13" s="186">
        <v>7729</v>
      </c>
      <c r="C13" s="186">
        <v>611</v>
      </c>
      <c r="D13" s="52">
        <v>7.91</v>
      </c>
      <c r="E13" s="186">
        <v>56690</v>
      </c>
      <c r="F13" s="186">
        <v>301</v>
      </c>
      <c r="G13" s="52">
        <v>0.53</v>
      </c>
    </row>
    <row r="14" spans="1:7" x14ac:dyDescent="0.35">
      <c r="A14" s="178" t="s">
        <v>101</v>
      </c>
      <c r="B14" s="186">
        <v>10157</v>
      </c>
      <c r="C14" s="186">
        <v>1854</v>
      </c>
      <c r="D14" s="52">
        <v>18.25</v>
      </c>
      <c r="E14" s="186">
        <v>122395</v>
      </c>
      <c r="F14" s="186">
        <v>1040</v>
      </c>
      <c r="G14" s="52">
        <v>0.85</v>
      </c>
    </row>
    <row r="15" spans="1:7" x14ac:dyDescent="0.35">
      <c r="A15" s="178" t="s">
        <v>102</v>
      </c>
      <c r="B15" s="186">
        <v>4771</v>
      </c>
      <c r="C15" s="186">
        <v>622</v>
      </c>
      <c r="D15" s="52">
        <v>13.04</v>
      </c>
      <c r="E15" s="186">
        <v>16217</v>
      </c>
      <c r="F15" s="186">
        <v>98</v>
      </c>
      <c r="G15" s="52">
        <v>0.6</v>
      </c>
    </row>
    <row r="16" spans="1:7" x14ac:dyDescent="0.35">
      <c r="A16" s="178" t="s">
        <v>103</v>
      </c>
      <c r="B16" s="186">
        <v>2624</v>
      </c>
      <c r="C16" s="186">
        <v>797</v>
      </c>
      <c r="D16" s="52">
        <v>30.37</v>
      </c>
      <c r="E16" s="186">
        <v>651</v>
      </c>
      <c r="F16" s="186">
        <v>11</v>
      </c>
      <c r="G16" s="52">
        <v>1.69</v>
      </c>
    </row>
    <row r="17" spans="1:8" x14ac:dyDescent="0.35">
      <c r="A17" s="178" t="s">
        <v>104</v>
      </c>
      <c r="B17" s="186">
        <v>318</v>
      </c>
      <c r="C17" s="186">
        <v>154</v>
      </c>
      <c r="D17" s="52">
        <v>48.43</v>
      </c>
      <c r="E17" s="186">
        <v>1502</v>
      </c>
      <c r="F17" s="186">
        <v>1</v>
      </c>
      <c r="G17" s="52">
        <v>7.0000000000000007E-2</v>
      </c>
    </row>
    <row r="18" spans="1:8" x14ac:dyDescent="0.35">
      <c r="A18" s="178" t="s">
        <v>105</v>
      </c>
      <c r="B18" s="186">
        <v>541</v>
      </c>
      <c r="C18" s="186">
        <v>168</v>
      </c>
      <c r="D18" s="52">
        <v>31.05</v>
      </c>
      <c r="E18" s="186">
        <v>21897</v>
      </c>
      <c r="F18" s="186">
        <v>460</v>
      </c>
      <c r="G18" s="52">
        <v>2.1</v>
      </c>
    </row>
    <row r="19" spans="1:8" x14ac:dyDescent="0.35">
      <c r="A19" s="178" t="s">
        <v>106</v>
      </c>
      <c r="B19" s="186">
        <v>1027</v>
      </c>
      <c r="C19" s="186">
        <v>621</v>
      </c>
      <c r="D19" s="52">
        <v>60.47</v>
      </c>
      <c r="E19" s="186">
        <v>4184</v>
      </c>
      <c r="F19" s="186">
        <v>213</v>
      </c>
      <c r="G19" s="52">
        <v>5.09</v>
      </c>
    </row>
    <row r="20" spans="1:8" ht="15.75" customHeight="1" thickBot="1" x14ac:dyDescent="0.4">
      <c r="A20" s="54" t="s">
        <v>22</v>
      </c>
      <c r="B20" s="187">
        <f>SUM(B4:B19)</f>
        <v>69198</v>
      </c>
      <c r="C20" s="187">
        <f>SUM(C4:C19)</f>
        <v>12984</v>
      </c>
      <c r="D20" s="59">
        <f>C20/B20*100</f>
        <v>18.763548079424261</v>
      </c>
      <c r="E20" s="187">
        <f>SUM(E4:E19)</f>
        <v>329446</v>
      </c>
      <c r="F20" s="187">
        <f>SUM(F4:F19)</f>
        <v>8575</v>
      </c>
      <c r="G20" s="59">
        <f>F20/E20*100</f>
        <v>2.6028544890513166</v>
      </c>
    </row>
    <row r="21" spans="1:8" ht="23.25" customHeight="1" x14ac:dyDescent="0.35">
      <c r="A21" s="188" t="s">
        <v>24</v>
      </c>
      <c r="B21" s="189">
        <v>4254</v>
      </c>
      <c r="C21" s="189">
        <v>2789</v>
      </c>
      <c r="D21" s="158">
        <v>65.56</v>
      </c>
      <c r="E21" s="189">
        <v>7414</v>
      </c>
      <c r="F21" s="189">
        <v>624</v>
      </c>
      <c r="G21" s="158">
        <v>8.42</v>
      </c>
    </row>
    <row r="22" spans="1:8" ht="27.75" customHeight="1" x14ac:dyDescent="0.35">
      <c r="A22" s="188" t="s">
        <v>332</v>
      </c>
      <c r="B22" s="189">
        <v>172</v>
      </c>
      <c r="C22" s="189">
        <v>85</v>
      </c>
      <c r="D22" s="158">
        <v>49.42</v>
      </c>
      <c r="E22" s="189">
        <v>316</v>
      </c>
      <c r="F22" s="189">
        <v>35</v>
      </c>
      <c r="G22" s="158">
        <v>11.08</v>
      </c>
    </row>
    <row r="23" spans="1:8" x14ac:dyDescent="0.35">
      <c r="A23" s="190" t="s">
        <v>23</v>
      </c>
      <c r="B23" s="191"/>
      <c r="C23" s="191"/>
      <c r="D23" s="241"/>
      <c r="E23" s="192"/>
      <c r="F23" s="191"/>
      <c r="G23" s="241"/>
    </row>
    <row r="24" spans="1:8" x14ac:dyDescent="0.35">
      <c r="A24" s="193" t="s">
        <v>25</v>
      </c>
      <c r="B24" s="194">
        <v>25074</v>
      </c>
      <c r="C24" s="194">
        <v>7698</v>
      </c>
      <c r="D24" s="242">
        <v>30.7</v>
      </c>
      <c r="E24" s="195"/>
      <c r="F24" s="196"/>
      <c r="G24" s="243"/>
    </row>
    <row r="25" spans="1:8" ht="15.75" customHeight="1" thickBot="1" x14ac:dyDescent="0.4">
      <c r="A25" s="143" t="s">
        <v>26</v>
      </c>
      <c r="B25" s="125">
        <f>SUM(B20:B24)</f>
        <v>98698</v>
      </c>
      <c r="C25" s="125">
        <f>SUM(C20:C24)</f>
        <v>23556</v>
      </c>
      <c r="D25" s="240">
        <f>C25/B25*100</f>
        <v>23.866745020162515</v>
      </c>
      <c r="E25" s="125">
        <f>SUM(E20:E24)</f>
        <v>337176</v>
      </c>
      <c r="F25" s="125">
        <f>SUM(F20:F24)</f>
        <v>9234</v>
      </c>
      <c r="G25" s="59">
        <f>F25/E25*100</f>
        <v>2.7386290839205638</v>
      </c>
    </row>
    <row r="29" spans="1:8" x14ac:dyDescent="0.35">
      <c r="B29" s="6"/>
      <c r="C29" s="69"/>
      <c r="D29" s="69"/>
      <c r="E29" s="6"/>
      <c r="F29" s="69"/>
      <c r="G29" s="69"/>
      <c r="H29" s="70"/>
    </row>
    <row r="30" spans="1:8" x14ac:dyDescent="0.35">
      <c r="B30" s="72"/>
      <c r="C30" s="73"/>
      <c r="D30" s="73"/>
      <c r="E30" s="72"/>
      <c r="F30" s="73"/>
      <c r="G30" s="73"/>
      <c r="H30" s="74"/>
    </row>
    <row r="31" spans="1:8" x14ac:dyDescent="0.35">
      <c r="B31" s="72"/>
      <c r="C31" s="73"/>
      <c r="D31" s="73"/>
      <c r="E31" s="72"/>
      <c r="F31" s="73"/>
      <c r="G31" s="73"/>
      <c r="H31" s="74"/>
    </row>
    <row r="32" spans="1:8" x14ac:dyDescent="0.35">
      <c r="B32" s="72"/>
      <c r="C32" s="73"/>
      <c r="D32" s="73"/>
      <c r="E32" s="72"/>
      <c r="F32" s="73"/>
      <c r="G32" s="73"/>
      <c r="H32" s="74"/>
    </row>
    <row r="33" spans="2:8" x14ac:dyDescent="0.35">
      <c r="B33" s="72"/>
      <c r="C33" s="73"/>
      <c r="D33" s="73"/>
      <c r="E33" s="72"/>
      <c r="F33" s="73"/>
      <c r="G33" s="73"/>
      <c r="H33" s="74"/>
    </row>
    <row r="34" spans="2:8" x14ac:dyDescent="0.35">
      <c r="B34" s="72"/>
      <c r="C34" s="73"/>
      <c r="D34" s="73"/>
      <c r="E34" s="72"/>
      <c r="F34" s="73"/>
      <c r="G34" s="73"/>
      <c r="H34" s="74"/>
    </row>
    <row r="35" spans="2:8" x14ac:dyDescent="0.35">
      <c r="B35" s="72"/>
      <c r="C35" s="73"/>
      <c r="D35" s="73"/>
      <c r="E35" s="72"/>
      <c r="F35" s="73"/>
      <c r="G35" s="73"/>
      <c r="H35" s="74"/>
    </row>
    <row r="36" spans="2:8" x14ac:dyDescent="0.35">
      <c r="B36" s="72"/>
      <c r="C36" s="73"/>
      <c r="D36" s="73"/>
      <c r="E36" s="72"/>
      <c r="F36" s="73"/>
      <c r="G36" s="73"/>
      <c r="H36" s="74"/>
    </row>
    <row r="37" spans="2:8" x14ac:dyDescent="0.35">
      <c r="B37" s="72"/>
      <c r="C37" s="73"/>
      <c r="D37" s="73"/>
      <c r="E37" s="72"/>
      <c r="F37" s="73"/>
      <c r="G37" s="73"/>
      <c r="H37" s="74"/>
    </row>
    <row r="38" spans="2:8" x14ac:dyDescent="0.35">
      <c r="B38" s="72"/>
      <c r="C38" s="73"/>
      <c r="D38" s="73"/>
      <c r="E38" s="72"/>
      <c r="F38" s="73"/>
      <c r="G38" s="73"/>
      <c r="H38" s="74"/>
    </row>
    <row r="39" spans="2:8" x14ac:dyDescent="0.35">
      <c r="B39" s="72"/>
      <c r="C39" s="73"/>
      <c r="D39" s="73"/>
      <c r="E39" s="72"/>
      <c r="F39" s="73"/>
      <c r="G39" s="73"/>
      <c r="H39" s="74"/>
    </row>
    <row r="40" spans="2:8" x14ac:dyDescent="0.35">
      <c r="B40" s="72"/>
      <c r="C40" s="73"/>
      <c r="D40" s="73"/>
      <c r="E40" s="72"/>
      <c r="F40" s="73"/>
      <c r="G40" s="73"/>
      <c r="H40" s="74"/>
    </row>
    <row r="41" spans="2:8" x14ac:dyDescent="0.35">
      <c r="B41" s="72"/>
      <c r="C41" s="73"/>
      <c r="D41" s="73"/>
      <c r="E41" s="72"/>
      <c r="F41" s="73"/>
      <c r="G41" s="73"/>
      <c r="H41" s="74"/>
    </row>
    <row r="42" spans="2:8" x14ac:dyDescent="0.35">
      <c r="B42" s="72"/>
      <c r="C42" s="73"/>
      <c r="D42" s="73"/>
      <c r="E42" s="72"/>
      <c r="F42" s="73"/>
      <c r="G42" s="73"/>
      <c r="H42" s="74"/>
    </row>
    <row r="43" spans="2:8" x14ac:dyDescent="0.35">
      <c r="B43" s="72"/>
      <c r="C43" s="73"/>
      <c r="D43" s="73"/>
      <c r="E43" s="72"/>
      <c r="F43" s="73"/>
      <c r="G43" s="73"/>
      <c r="H43" s="74"/>
    </row>
    <row r="44" spans="2:8" x14ac:dyDescent="0.35">
      <c r="B44" s="72"/>
      <c r="C44" s="73"/>
      <c r="D44" s="73"/>
      <c r="E44" s="72"/>
      <c r="F44" s="73"/>
      <c r="G44" s="73"/>
      <c r="H44" s="74"/>
    </row>
    <row r="45" spans="2:8" x14ac:dyDescent="0.35">
      <c r="B45" s="72"/>
      <c r="C45" s="73"/>
      <c r="D45" s="73"/>
      <c r="E45" s="72"/>
      <c r="F45" s="73"/>
      <c r="G45" s="73"/>
      <c r="H45" s="74"/>
    </row>
    <row r="46" spans="2:8" x14ac:dyDescent="0.35">
      <c r="B46" s="72"/>
      <c r="C46" s="73"/>
      <c r="D46" s="73"/>
      <c r="E46" s="72"/>
      <c r="F46" s="73"/>
      <c r="G46" s="73"/>
      <c r="H46" s="74"/>
    </row>
    <row r="47" spans="2:8" x14ac:dyDescent="0.35">
      <c r="B47" s="72"/>
      <c r="C47" s="73"/>
      <c r="D47" s="73"/>
      <c r="E47" s="74"/>
      <c r="F47" s="75"/>
      <c r="G47" s="75"/>
      <c r="H47" s="75"/>
    </row>
    <row r="48" spans="2:8" x14ac:dyDescent="0.35">
      <c r="B48" s="75"/>
      <c r="C48" s="75"/>
      <c r="D48" s="75"/>
      <c r="E48" s="75"/>
    </row>
  </sheetData>
  <sortState ref="D29:H47">
    <sortCondition ref="D29:D47"/>
  </sortState>
  <mergeCells count="1">
    <mergeCell ref="A1:G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19</vt:i4>
      </vt:variant>
    </vt:vector>
  </HeadingPairs>
  <TitlesOfParts>
    <vt:vector size="45" baseType="lpstr">
      <vt:lpstr>Одрасли</vt:lpstr>
      <vt:lpstr>Деца</vt:lpstr>
      <vt:lpstr>Жена</vt:lpstr>
      <vt:lpstr>Стом 1</vt:lpstr>
      <vt:lpstr>Стом 2</vt:lpstr>
      <vt:lpstr>Стом3</vt:lpstr>
      <vt:lpstr>Стом4</vt:lpstr>
      <vt:lpstr>Стом5</vt:lpstr>
      <vt:lpstr>Стом 6 i 7</vt:lpstr>
      <vt:lpstr>Патронажа</vt:lpstr>
      <vt:lpstr>М рада</vt:lpstr>
      <vt:lpstr>Стари</vt:lpstr>
      <vt:lpstr>АТД1</vt:lpstr>
      <vt:lpstr>АТД2</vt:lpstr>
      <vt:lpstr>АТД3</vt:lpstr>
      <vt:lpstr>Кожно</vt:lpstr>
      <vt:lpstr>Хитна 1</vt:lpstr>
      <vt:lpstr>Хитна 2</vt:lpstr>
      <vt:lpstr>Хитна 3</vt:lpstr>
      <vt:lpstr>Хитна 4</vt:lpstr>
      <vt:lpstr>Апотека</vt:lpstr>
      <vt:lpstr>Конс спец</vt:lpstr>
      <vt:lpstr>Безбедност</vt:lpstr>
      <vt:lpstr>Приговори</vt:lpstr>
      <vt:lpstr>Комисија за к</vt:lpstr>
      <vt:lpstr>Еду</vt:lpstr>
      <vt:lpstr>Апотека!Print_Area</vt:lpstr>
      <vt:lpstr>Безбедност!Print_Area</vt:lpstr>
      <vt:lpstr>Еду!Print_Area</vt:lpstr>
      <vt:lpstr>Кожно!Print_Area</vt:lpstr>
      <vt:lpstr>'Комисија за к'!Print_Area</vt:lpstr>
      <vt:lpstr>'Конс спец'!Print_Area</vt:lpstr>
      <vt:lpstr>'М рада'!Print_Area</vt:lpstr>
      <vt:lpstr>Одрасли!Print_Area</vt:lpstr>
      <vt:lpstr>Патронажа!Print_Area</vt:lpstr>
      <vt:lpstr>'Стом 1'!Print_Area</vt:lpstr>
      <vt:lpstr>'Стом 2'!Print_Area</vt:lpstr>
      <vt:lpstr>'Стом 6 i 7'!Print_Area</vt:lpstr>
      <vt:lpstr>Стом3!Print_Area</vt:lpstr>
      <vt:lpstr>Стом4!Print_Area</vt:lpstr>
      <vt:lpstr>Стом5!Print_Area</vt:lpstr>
      <vt:lpstr>'Хитна 1'!Print_Area</vt:lpstr>
      <vt:lpstr>'Хитна 2'!Print_Area</vt:lpstr>
      <vt:lpstr>'Хитна 3'!Print_Area</vt:lpstr>
      <vt:lpstr>'Хитна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2020-11-03T17:18:29Z</dcterms:modified>
</cp:coreProperties>
</file>