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-12" windowWidth="12000" windowHeight="10140" firstSheet="19" activeTab="10"/>
  </bookViews>
  <sheets>
    <sheet name="Одрасли" sheetId="54" r:id="rId1"/>
    <sheet name="Деца" sheetId="55" r:id="rId2"/>
    <sheet name="Жена" sheetId="56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1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  <sheet name="Sheet2" sheetId="53" r:id="rId27"/>
  </sheets>
  <definedNames>
    <definedName name="_xlnm.Print_Area" localSheetId="20">Апотека!$A$1:$J$17</definedName>
    <definedName name="_xlnm.Print_Area" localSheetId="22">Безбедност!$A$1:$G$33</definedName>
    <definedName name="_xlnm.Print_Area" localSheetId="25">Еду!$A$1:$G$30</definedName>
    <definedName name="_xlnm.Print_Area" localSheetId="15">Кожно!$A$1:$H$10</definedName>
    <definedName name="_xlnm.Print_Area" localSheetId="24">'Комисија за к'!$A$1:$O$149</definedName>
    <definedName name="_xlnm.Print_Area" localSheetId="21">'Конс спец'!$A$1:$L$109</definedName>
    <definedName name="_xlnm.Print_Area" localSheetId="10">'М рада'!$A$1:$J$39</definedName>
    <definedName name="_xlnm.Print_Area" localSheetId="9">Патронажа!$A$1:$G$52</definedName>
    <definedName name="_xlnm.Print_Area" localSheetId="3">'Стом 1'!$A$1:$G$24</definedName>
    <definedName name="_xlnm.Print_Area" localSheetId="4">'Стом 2'!$A$1:$L$26</definedName>
    <definedName name="_xlnm.Print_Area" localSheetId="8">'Стом 6 i 7'!$A$1:$G$25</definedName>
    <definedName name="_xlnm.Print_Area" localSheetId="5">Стом3!$A$1:$F$25</definedName>
    <definedName name="_xlnm.Print_Area" localSheetId="6">Стом4!$A$1:$F$24</definedName>
    <definedName name="_xlnm.Print_Area" localSheetId="7">Стом5!$A$1:$E$24</definedName>
    <definedName name="_xlnm.Print_Area" localSheetId="16">'Хитна 1'!$A$1:$H$12</definedName>
    <definedName name="_xlnm.Print_Area" localSheetId="17">'Хитна 2'!$A$1:$L$10</definedName>
    <definedName name="_xlnm.Print_Area" localSheetId="18">'Хитна 3'!$A$1:$J$19</definedName>
    <definedName name="_xlnm.Print_Area" localSheetId="19">'Хитна 4'!$A$1:$H$17</definedName>
  </definedNames>
  <calcPr calcId="124519"/>
</workbook>
</file>

<file path=xl/calcChain.xml><?xml version="1.0" encoding="utf-8"?>
<calcChain xmlns="http://schemas.openxmlformats.org/spreadsheetml/2006/main">
  <c r="J4" i="33"/>
  <c r="I15"/>
  <c r="I13"/>
  <c r="I12"/>
  <c r="I11"/>
  <c r="I10"/>
  <c r="I9"/>
  <c r="I8"/>
  <c r="I7"/>
  <c r="I6"/>
  <c r="I5"/>
  <c r="I4"/>
  <c r="J18"/>
  <c r="I18"/>
  <c r="H18"/>
  <c r="L109" i="45"/>
  <c r="L97"/>
  <c r="L101"/>
  <c r="K101"/>
  <c r="K97"/>
  <c r="L75"/>
  <c r="L71"/>
  <c r="K71"/>
  <c r="L49"/>
  <c r="L45"/>
  <c r="H10" i="40"/>
  <c r="H11" i="41"/>
  <c r="G11"/>
  <c r="F11"/>
  <c r="J11" i="38"/>
  <c r="H11"/>
  <c r="I11"/>
  <c r="L10" i="40"/>
  <c r="I109" i="53"/>
  <c r="G109"/>
  <c r="F109"/>
  <c r="E109"/>
  <c r="H109" s="1"/>
  <c r="D109"/>
  <c r="C109"/>
  <c r="B109"/>
  <c r="F101"/>
  <c r="I101" s="1"/>
  <c r="D101"/>
  <c r="B101"/>
  <c r="L97"/>
  <c r="K97"/>
  <c r="I97"/>
  <c r="G97"/>
  <c r="G101" s="1"/>
  <c r="J101" s="1"/>
  <c r="F97"/>
  <c r="E97"/>
  <c r="E101" s="1"/>
  <c r="H101" s="1"/>
  <c r="D97"/>
  <c r="C97"/>
  <c r="C101" s="1"/>
  <c r="B97"/>
  <c r="K75"/>
  <c r="K71"/>
  <c r="I71"/>
  <c r="G71"/>
  <c r="J71" s="1"/>
  <c r="F71"/>
  <c r="F75" s="1"/>
  <c r="E71"/>
  <c r="H71" s="1"/>
  <c r="D71"/>
  <c r="D75" s="1"/>
  <c r="O12" s="1"/>
  <c r="C71"/>
  <c r="C75" s="1"/>
  <c r="B71"/>
  <c r="B75" s="1"/>
  <c r="L49"/>
  <c r="K49"/>
  <c r="F49"/>
  <c r="I49" s="1"/>
  <c r="D49"/>
  <c r="B49"/>
  <c r="L45"/>
  <c r="K45"/>
  <c r="I45"/>
  <c r="G45"/>
  <c r="G49" s="1"/>
  <c r="J49" s="1"/>
  <c r="F45"/>
  <c r="E45"/>
  <c r="E49" s="1"/>
  <c r="H49" s="1"/>
  <c r="D45"/>
  <c r="C45"/>
  <c r="C49" s="1"/>
  <c r="B45"/>
  <c r="L24"/>
  <c r="K24"/>
  <c r="F24"/>
  <c r="I24" s="1"/>
  <c r="D24"/>
  <c r="B24"/>
  <c r="L20"/>
  <c r="K20"/>
  <c r="I20"/>
  <c r="G20"/>
  <c r="G24" s="1"/>
  <c r="J24" s="1"/>
  <c r="F20"/>
  <c r="E20"/>
  <c r="E24" s="1"/>
  <c r="H24" s="1"/>
  <c r="D20"/>
  <c r="C20"/>
  <c r="C24" s="1"/>
  <c r="B20"/>
  <c r="Q14" i="45"/>
  <c r="P14"/>
  <c r="O14"/>
  <c r="I111"/>
  <c r="G111"/>
  <c r="F111"/>
  <c r="P12"/>
  <c r="O12"/>
  <c r="P10"/>
  <c r="O10"/>
  <c r="P7"/>
  <c r="O7"/>
  <c r="O6"/>
  <c r="O7" i="53" l="1"/>
  <c r="I75"/>
  <c r="Q14"/>
  <c r="O10"/>
  <c r="P10" s="1"/>
  <c r="O6"/>
  <c r="O14" s="1"/>
  <c r="G75"/>
  <c r="J75" s="1"/>
  <c r="F111"/>
  <c r="E75"/>
  <c r="H75" s="1"/>
  <c r="P14"/>
  <c r="H20"/>
  <c r="J20"/>
  <c r="H45"/>
  <c r="J45"/>
  <c r="H97"/>
  <c r="J97"/>
  <c r="J109"/>
  <c r="G89" i="55"/>
  <c r="G111" i="53" l="1"/>
  <c r="I111" s="1"/>
  <c r="P12"/>
  <c r="P7"/>
  <c r="F19" i="30"/>
  <c r="D19" i="56"/>
  <c r="D19" i="55"/>
  <c r="D19" i="54" l="1"/>
  <c r="F71" i="56" l="1"/>
  <c r="F75" s="1"/>
  <c r="E71"/>
  <c r="E75" s="1"/>
  <c r="G75" s="1"/>
  <c r="C71"/>
  <c r="C75" s="1"/>
  <c r="B71"/>
  <c r="B75" s="1"/>
  <c r="G45"/>
  <c r="G49" s="1"/>
  <c r="F45"/>
  <c r="F49" s="1"/>
  <c r="E45"/>
  <c r="E49" s="1"/>
  <c r="C45"/>
  <c r="C49" s="1"/>
  <c r="B45"/>
  <c r="B49" s="1"/>
  <c r="F20"/>
  <c r="F24" s="1"/>
  <c r="E20"/>
  <c r="E24" s="1"/>
  <c r="G24" s="1"/>
  <c r="C20"/>
  <c r="C24" s="1"/>
  <c r="B20"/>
  <c r="B24" s="1"/>
  <c r="D24" s="1"/>
  <c r="F90" i="55"/>
  <c r="F92" s="1"/>
  <c r="E90"/>
  <c r="E92" s="1"/>
  <c r="G92" s="1"/>
  <c r="C90"/>
  <c r="C92" s="1"/>
  <c r="B90"/>
  <c r="B92" s="1"/>
  <c r="D92" s="1"/>
  <c r="F66"/>
  <c r="F68" s="1"/>
  <c r="E66"/>
  <c r="E68" s="1"/>
  <c r="G68" s="1"/>
  <c r="C66"/>
  <c r="C68" s="1"/>
  <c r="B66"/>
  <c r="B68" s="1"/>
  <c r="D68" s="1"/>
  <c r="F43"/>
  <c r="F45" s="1"/>
  <c r="E43"/>
  <c r="E45" s="1"/>
  <c r="G45" s="1"/>
  <c r="C43"/>
  <c r="C45" s="1"/>
  <c r="B43"/>
  <c r="B45" s="1"/>
  <c r="D45" s="1"/>
  <c r="F20"/>
  <c r="F22" s="1"/>
  <c r="E20"/>
  <c r="E22" s="1"/>
  <c r="G22" s="1"/>
  <c r="C20"/>
  <c r="C22" s="1"/>
  <c r="B20"/>
  <c r="B22" s="1"/>
  <c r="C149" i="54"/>
  <c r="C153" s="1"/>
  <c r="B149"/>
  <c r="B153" s="1"/>
  <c r="F125"/>
  <c r="F128" s="1"/>
  <c r="E125"/>
  <c r="E128" s="1"/>
  <c r="G128" s="1"/>
  <c r="C125"/>
  <c r="C128" s="1"/>
  <c r="B125"/>
  <c r="B128" s="1"/>
  <c r="D128" s="1"/>
  <c r="F99"/>
  <c r="F103" s="1"/>
  <c r="E99"/>
  <c r="E103" s="1"/>
  <c r="G103" s="1"/>
  <c r="C99"/>
  <c r="C103" s="1"/>
  <c r="B99"/>
  <c r="B103" s="1"/>
  <c r="D103" s="1"/>
  <c r="F74"/>
  <c r="F77" s="1"/>
  <c r="E74"/>
  <c r="E77" s="1"/>
  <c r="G77" s="1"/>
  <c r="C74"/>
  <c r="C77" s="1"/>
  <c r="B74"/>
  <c r="B77" s="1"/>
  <c r="D77" s="1"/>
  <c r="F46"/>
  <c r="F50" s="1"/>
  <c r="E46"/>
  <c r="E50" s="1"/>
  <c r="G50" s="1"/>
  <c r="C46"/>
  <c r="C50" s="1"/>
  <c r="B46"/>
  <c r="B50" s="1"/>
  <c r="D50" s="1"/>
  <c r="F20"/>
  <c r="F24" s="1"/>
  <c r="E20"/>
  <c r="E24" s="1"/>
  <c r="G24" s="1"/>
  <c r="C20"/>
  <c r="C24" s="1"/>
  <c r="B20"/>
  <c r="B24" s="1"/>
  <c r="D75" i="56" l="1"/>
  <c r="D153" i="54"/>
  <c r="D22" i="55"/>
  <c r="D24" i="54"/>
  <c r="D49" i="56"/>
  <c r="D20" i="54"/>
  <c r="D46"/>
  <c r="D74"/>
  <c r="D99"/>
  <c r="D125"/>
  <c r="D149"/>
  <c r="D20" i="55"/>
  <c r="D43"/>
  <c r="D66"/>
  <c r="D90"/>
  <c r="D20" i="56"/>
  <c r="D45"/>
  <c r="D71"/>
  <c r="G20" i="54"/>
  <c r="G46"/>
  <c r="G74"/>
  <c r="G99"/>
  <c r="G125"/>
  <c r="G20" i="55"/>
  <c r="G43"/>
  <c r="G66"/>
  <c r="G90"/>
  <c r="G20" i="56"/>
  <c r="G71"/>
  <c r="D34" i="33" l="1"/>
  <c r="E37"/>
  <c r="E39" s="1"/>
  <c r="C37"/>
  <c r="C39" s="1"/>
  <c r="B37"/>
  <c r="B39" s="1"/>
  <c r="D39" l="1"/>
  <c r="D37"/>
  <c r="J27" i="22" l="1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4"/>
  <c r="J5"/>
  <c r="G97" i="45" l="1"/>
  <c r="J97" s="1"/>
  <c r="F97"/>
  <c r="E97"/>
  <c r="D97"/>
  <c r="C97"/>
  <c r="B97"/>
  <c r="I97" l="1"/>
  <c r="H97"/>
  <c r="G109" l="1"/>
  <c r="E11" i="41" l="1"/>
  <c r="D11"/>
  <c r="C11"/>
  <c r="B11"/>
  <c r="G11" i="38"/>
  <c r="F11"/>
  <c r="E11"/>
  <c r="D11"/>
  <c r="C11"/>
  <c r="B11"/>
  <c r="K10" i="40"/>
  <c r="J10"/>
  <c r="I10"/>
  <c r="G10"/>
  <c r="F10"/>
  <c r="E10"/>
  <c r="C10"/>
  <c r="B10"/>
  <c r="E10" i="39"/>
  <c r="D10"/>
  <c r="C10"/>
  <c r="B10"/>
  <c r="B20" i="28" l="1"/>
  <c r="C20"/>
  <c r="D20"/>
  <c r="F20"/>
  <c r="G20"/>
  <c r="H20"/>
  <c r="I20"/>
  <c r="J20"/>
  <c r="K20" l="1"/>
  <c r="E20"/>
  <c r="B20" i="27"/>
  <c r="B24" s="1"/>
  <c r="C20"/>
  <c r="C24" s="1"/>
  <c r="D20"/>
  <c r="D24" s="1"/>
  <c r="F20"/>
  <c r="G20" s="1"/>
  <c r="F24" l="1"/>
  <c r="G24" s="1"/>
  <c r="E24"/>
  <c r="E20"/>
  <c r="C28" i="22"/>
  <c r="D28"/>
  <c r="E28"/>
  <c r="F28"/>
  <c r="G28"/>
  <c r="H28"/>
  <c r="I28"/>
  <c r="B28"/>
  <c r="F109" i="45" l="1"/>
  <c r="J109" s="1"/>
  <c r="E109"/>
  <c r="D109"/>
  <c r="C109"/>
  <c r="B109"/>
  <c r="G101"/>
  <c r="F101"/>
  <c r="E101"/>
  <c r="D101"/>
  <c r="C101"/>
  <c r="B101"/>
  <c r="K75"/>
  <c r="G71"/>
  <c r="F71"/>
  <c r="F75" s="1"/>
  <c r="E71"/>
  <c r="D71"/>
  <c r="D75" s="1"/>
  <c r="C71"/>
  <c r="C75" s="1"/>
  <c r="B71"/>
  <c r="B75" s="1"/>
  <c r="K49"/>
  <c r="K45"/>
  <c r="G45"/>
  <c r="G49" s="1"/>
  <c r="F45"/>
  <c r="F49" s="1"/>
  <c r="E45"/>
  <c r="E49" s="1"/>
  <c r="D45"/>
  <c r="D49" s="1"/>
  <c r="C45"/>
  <c r="C49" s="1"/>
  <c r="B45"/>
  <c r="B49" s="1"/>
  <c r="L24"/>
  <c r="K24"/>
  <c r="L20"/>
  <c r="K20"/>
  <c r="G20"/>
  <c r="G24" s="1"/>
  <c r="F20"/>
  <c r="F24" s="1"/>
  <c r="E20"/>
  <c r="E24" s="1"/>
  <c r="D20"/>
  <c r="D24" s="1"/>
  <c r="C20"/>
  <c r="C24" s="1"/>
  <c r="B20"/>
  <c r="B24" s="1"/>
  <c r="J101" l="1"/>
  <c r="H24"/>
  <c r="I101"/>
  <c r="H101"/>
  <c r="H71"/>
  <c r="J71"/>
  <c r="H109"/>
  <c r="I71"/>
  <c r="I49"/>
  <c r="J49"/>
  <c r="I75"/>
  <c r="I24"/>
  <c r="J24"/>
  <c r="H49"/>
  <c r="J45"/>
  <c r="H20"/>
  <c r="J20"/>
  <c r="H45"/>
  <c r="E75"/>
  <c r="H75" s="1"/>
  <c r="G75"/>
  <c r="J75" s="1"/>
  <c r="I109"/>
  <c r="I20"/>
  <c r="I45"/>
  <c r="B17" i="33" l="1"/>
  <c r="B19" s="1"/>
  <c r="C17"/>
  <c r="D17"/>
  <c r="D19" s="1"/>
  <c r="E17"/>
  <c r="E19" s="1"/>
  <c r="F17"/>
  <c r="F19" s="1"/>
  <c r="G17"/>
  <c r="B20" i="32"/>
  <c r="C20"/>
  <c r="E20"/>
  <c r="E25" s="1"/>
  <c r="F20"/>
  <c r="F25" s="1"/>
  <c r="B25"/>
  <c r="B20" i="31"/>
  <c r="B24" s="1"/>
  <c r="C20"/>
  <c r="C24" s="1"/>
  <c r="B20" i="30"/>
  <c r="C20"/>
  <c r="C24" s="1"/>
  <c r="D20"/>
  <c r="E20"/>
  <c r="B24"/>
  <c r="D24"/>
  <c r="B20" i="29"/>
  <c r="B24" s="1"/>
  <c r="C20"/>
  <c r="C24" s="1"/>
  <c r="D20"/>
  <c r="D24" s="1"/>
  <c r="E20"/>
  <c r="B24" i="28"/>
  <c r="C24"/>
  <c r="D24"/>
  <c r="F24"/>
  <c r="G24"/>
  <c r="H24"/>
  <c r="I24"/>
  <c r="J24"/>
  <c r="K24" l="1"/>
  <c r="D20" i="32"/>
  <c r="F20" i="30"/>
  <c r="F20" i="29"/>
  <c r="C25" i="32"/>
  <c r="G20"/>
  <c r="E24" i="29"/>
  <c r="F24" s="1"/>
  <c r="J17" i="33"/>
  <c r="H17"/>
  <c r="D20" i="31"/>
  <c r="E24" i="28"/>
  <c r="I17" i="33"/>
  <c r="D25" i="32"/>
  <c r="D24" i="31"/>
  <c r="E24" i="30"/>
  <c r="F24" s="1"/>
  <c r="I19" i="33"/>
  <c r="G25" i="32"/>
  <c r="G19" i="33"/>
  <c r="J19" s="1"/>
  <c r="C19"/>
  <c r="H19" s="1"/>
  <c r="C20" i="25" l="1"/>
  <c r="D20"/>
  <c r="E20"/>
  <c r="G20"/>
  <c r="C29"/>
  <c r="D29"/>
  <c r="E29"/>
  <c r="G29"/>
  <c r="E30" l="1"/>
  <c r="C30"/>
  <c r="G30"/>
  <c r="D30"/>
  <c r="F20"/>
  <c r="F29"/>
  <c r="J28" i="22"/>
  <c r="F30" i="25" l="1"/>
</calcChain>
</file>

<file path=xl/comments1.xml><?xml version="1.0" encoding="utf-8"?>
<comments xmlns="http://schemas.openxmlformats.org/spreadsheetml/2006/main">
  <authors>
    <author>Author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 xml:space="preserve"> korekcija iz DZ 12.05.2017.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korekcija 2017</t>
        </r>
      </text>
    </comment>
    <comment ref="E8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korekcija 2017.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korekcija 2017.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korekcija 2017.</t>
        </r>
      </text>
    </comment>
  </commentList>
</comments>
</file>

<file path=xl/sharedStrings.xml><?xml version="1.0" encoding="utf-8"?>
<sst xmlns="http://schemas.openxmlformats.org/spreadsheetml/2006/main" count="1872" uniqueCount="417">
  <si>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</si>
  <si>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</si>
  <si>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</si>
  <si>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</si>
  <si>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</si>
  <si>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</si>
  <si>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</si>
  <si>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</si>
  <si>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</si>
  <si>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</si>
  <si>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</si>
  <si>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</si>
  <si>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</si>
  <si>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</si>
  <si>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</si>
  <si>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</si>
  <si>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</si>
  <si>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</si>
  <si>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</si>
  <si>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</si>
  <si>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</si>
  <si>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</si>
  <si>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</si>
  <si>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</si>
  <si>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</si>
  <si>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</si>
  <si>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</si>
  <si>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</si>
  <si>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</si>
  <si>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</si>
  <si>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</si>
  <si>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</si>
  <si>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</si>
  <si>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</si>
  <si>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</si>
  <si>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</si>
  <si>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</si>
  <si>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</si>
  <si>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</si>
  <si>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</si>
  <si>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</si>
  <si>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</si>
  <si>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</si>
  <si>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</si>
  <si>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</si>
  <si>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</si>
  <si>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</si>
  <si>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</si>
  <si>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</si>
  <si>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</si>
  <si>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</si>
  <si>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</si>
  <si>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</si>
  <si>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</si>
  <si>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</si>
  <si>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</si>
  <si>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</si>
  <si>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</si>
  <si>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</si>
  <si>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</si>
  <si>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</si>
  <si>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</si>
  <si>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</si>
  <si>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</si>
  <si>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</si>
  <si>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</si>
  <si>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</si>
  <si>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</si>
  <si>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</si>
  <si>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</si>
  <si>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</si>
  <si>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</si>
  <si>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</si>
  <si>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</si>
  <si>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</si>
  <si>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</si>
  <si>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</si>
  <si>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</si>
  <si>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</si>
  <si>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</si>
  <si>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</si>
  <si>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</si>
  <si>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</si>
  <si>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</si>
  <si>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</si>
  <si>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</si>
  <si>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</si>
  <si>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</si>
  <si>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</si>
  <si>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</si>
  <si>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</si>
  <si>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</si>
  <si>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</si>
  <si>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</si>
  <si>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</si>
  <si>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</si>
  <si>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</si>
  <si>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</si>
  <si>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</si>
  <si>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</si>
  <si>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</si>
  <si>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</si>
  <si>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</si>
  <si>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</si>
  <si>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</si>
  <si>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</si>
  <si>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</si>
  <si>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</si>
  <si>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ЗЗЗ радника  МУП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</si>
  <si>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</si>
  <si>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</si>
  <si>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</si>
  <si>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</si>
  <si>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</si>
  <si>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</si>
  <si>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</si>
  <si>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</si>
  <si>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</si>
  <si>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</si>
  <si>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</si>
  <si>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</si>
  <si>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</si>
  <si>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</si>
  <si>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</si>
  <si>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</si>
  <si>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</si>
  <si>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</si>
  <si>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</si>
  <si>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</si>
  <si>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</si>
  <si>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</si>
  <si>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</si>
  <si>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</si>
  <si>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</si>
  <si>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</si>
  <si>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</si>
  <si>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</si>
  <si>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</si>
  <si>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</si>
  <si>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</si>
  <si>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</si>
  <si>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</si>
  <si>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</si>
  <si>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</si>
  <si>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</si>
  <si>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</si>
  <si>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</si>
  <si>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</si>
  <si>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</si>
  <si>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</si>
  <si>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</si>
  <si>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</si>
  <si>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</si>
  <si>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</si>
  <si>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</si>
  <si>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</si>
  <si>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</si>
  <si>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</si>
  <si>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</si>
  <si>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</si>
  <si>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</si>
  <si>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</si>
  <si>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</si>
  <si>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</si>
  <si>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</si>
  <si>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</si>
  <si>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</si>
  <si>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</si>
  <si>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</si>
  <si>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</si>
  <si>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</si>
  <si>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</si>
  <si>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</si>
  <si>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</si>
  <si>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</si>
  <si>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</si>
  <si>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</si>
  <si>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</si>
  <si>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</si>
  <si>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</si>
  <si>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</si>
  <si>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</si>
  <si>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</si>
  <si>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</si>
  <si>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</si>
  <si>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</si>
  <si>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</si>
  <si>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</si>
  <si>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</si>
  <si>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</si>
  <si>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</si>
  <si>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</si>
  <si>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</si>
  <si>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</si>
  <si>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</si>
  <si>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</si>
  <si>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</si>
  <si>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</si>
  <si>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</si>
  <si>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</si>
  <si>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</si>
  <si>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</si>
  <si>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</si>
  <si>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</si>
  <si>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</si>
  <si>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</si>
  <si>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</si>
  <si>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</si>
  <si>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</si>
  <si>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</si>
  <si>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</si>
  <si>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</si>
  <si>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</si>
  <si>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</si>
  <si>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</si>
  <si>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</si>
  <si>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</si>
  <si>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</si>
  <si>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</si>
  <si>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</si>
  <si>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</si>
  <si>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</si>
  <si>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</si>
  <si>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</si>
  <si>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</si>
  <si>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</si>
  <si>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</si>
  <si>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</si>
  <si>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</si>
  <si>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</si>
  <si>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</si>
  <si>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</si>
  <si>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</si>
  <si>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</si>
  <si>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</si>
  <si>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</si>
  <si>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</si>
  <si>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</si>
  <si>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</si>
  <si>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</si>
  <si>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</si>
  <si>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</si>
  <si>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</si>
  <si>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</si>
  <si>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</si>
  <si>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</si>
  <si>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</si>
  <si>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Да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</si>
  <si>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</si>
  <si>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</si>
  <si>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</si>
  <si>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</si>
  <si>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</si>
  <si>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</si>
  <si>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</si>
  <si>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</si>
  <si>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Агенције за акредитацију здравствених установа Србије</t>
  </si>
  <si>
    <t>о унутрашњој провери
 квалитета стручног рада</t>
  </si>
  <si>
    <t>о спољњој провери квалитета стручног рада</t>
  </si>
  <si>
    <t>Аспекти задовољства запослених</t>
  </si>
  <si>
    <t>Аспекти задовољства корисника</t>
  </si>
  <si>
    <t>Показатељи безбедности пацијената</t>
  </si>
  <si>
    <t>Показатељи квалитета. 
здр. заштите 
(без показатеља 
безб. пацијената)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</si>
  <si>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</si>
  <si>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</si>
  <si>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ГЗ за кожне и  
венеричне болести</t>
  </si>
  <si>
    <t xml:space="preserve">урађена 
анализа резултата истраживања </t>
  </si>
  <si>
    <t>обављено 
истраживање</t>
  </si>
  <si>
    <t>Истраживање задовољства запослених у ЗУ</t>
  </si>
  <si>
    <t>Истраживање задовољства корисника 
услугама здравствене службе</t>
  </si>
  <si>
    <t>ГЗ за плућне болести
 и ТБЦ</t>
  </si>
  <si>
    <t>Име и презиме, односно број канцеларије и радно време, особе задужене за вођење поступка притужби и жалби пацијената (заштитника пацијентових права)</t>
  </si>
  <si>
    <t>кутију/књигу за примедбе и жалбе</t>
  </si>
  <si>
    <t>ценовник здравствених услуга које се не обезбеђују из средстава обавезног здавственог осигурања, а које пацијенти плаћају из својих средстава</t>
  </si>
  <si>
    <t xml:space="preserve">Обавештење о видовима,  износу и ослобађању од  учешћа осигураних лица у трошковима здр. заштите </t>
  </si>
  <si>
    <t>обавештење о врсти здравствених услуга које се не  обезбеђују из средстава обавезног здравственог осигурања, а у складу са актом којим се уређује садржај и обим права</t>
  </si>
  <si>
    <t>обавештење о врсти здравствених услуга које се пацијенту као осигуранику обезбеђују из средстава обавезног здравственог осигурања</t>
  </si>
  <si>
    <t>Здравствена установа је на видна места у свим радним објектима истакла</t>
  </si>
  <si>
    <t>Бр. мандатних казни наплаћених због непоштовања Закона о изложености становништва дуванском диму</t>
  </si>
  <si>
    <t>Бр. поднетих приговора пацијената</t>
  </si>
  <si>
    <t>Бр. спроведених ванредних провера квалитета стручног рада</t>
  </si>
  <si>
    <t>Да ли су извештаји о раду Комисије доступни осталим запосленима</t>
  </si>
  <si>
    <t>Да ли постоје извештаји о раду Комисије</t>
  </si>
  <si>
    <t>Да ли је комисија донела интегрисани план сталног унапређења квалитета рада ЗУ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</si>
  <si>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</si>
  <si>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</si>
  <si>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</si>
  <si>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</si>
  <si>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</si>
  <si>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</si>
  <si>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</si>
  <si>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</si>
  <si>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</si>
  <si>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</si>
  <si>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</si>
  <si>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</si>
  <si>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</si>
  <si>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>Завод за говорну патологиу</t>
  </si>
  <si>
    <t xml:space="preserve"> </t>
  </si>
  <si>
    <t>Завод за говорну патологију</t>
  </si>
  <si>
    <t>ЗЗЗЗ студената, Београд</t>
  </si>
  <si>
    <t>Завод за здравствену заштиту студената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</si>
  <si>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</si>
  <si>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</si>
  <si>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</si>
  <si>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</si>
  <si>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</si>
  <si>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</si>
  <si>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</si>
  <si>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</si>
  <si>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</si>
  <si>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</si>
  <si>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</si>
  <si>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</si>
  <si>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</si>
  <si>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</si>
  <si>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</si>
  <si>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</si>
  <si>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</si>
  <si>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</si>
  <si>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</si>
  <si>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</si>
  <si>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</si>
  <si>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</si>
  <si>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</si>
  <si>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</si>
  <si>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</si>
  <si>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</si>
  <si>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</si>
  <si>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</si>
  <si>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</si>
  <si>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</si>
  <si>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</si>
  <si>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</si>
  <si>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</si>
  <si>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</si>
  <si>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</si>
  <si>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</si>
  <si>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</si>
  <si>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</si>
  <si>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</si>
  <si>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</si>
  <si>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</si>
  <si>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</si>
  <si>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</si>
  <si>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</si>
  <si>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</si>
  <si>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</si>
  <si>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Табела XXXVIб. Број пријава нежељених реакција на лек, рецепата са административном и стручном грешком, погрешно издатих лекова на рецепт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</si>
  <si>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</si>
  <si>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</si>
  <si>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</si>
  <si>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</si>
  <si>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</si>
  <si>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</si>
  <si>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2015. години</t>
  </si>
  <si>
    <t>ДА</t>
  </si>
  <si>
    <t>НЕ</t>
  </si>
  <si>
    <t xml:space="preserve">ДА 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</si>
  <si>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2016.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</si>
  <si>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2016.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</si>
  <si>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2016.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</si>
  <si>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2016. години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</si>
  <si>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2016.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</si>
  <si>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2016.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</si>
  <si>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2016.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</si>
  <si>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2016.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</si>
  <si>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2016.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</si>
  <si>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2016.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</si>
  <si>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2016. години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</si>
  <si>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2016. години</t>
  </si>
  <si>
    <t>Табела XVI. Проценат деце у 7. разреду основне школе код којих је утврђено присуство нелечених ортодонтских 
аномалија у 2016. години</t>
  </si>
  <si>
    <t>Табела XVII. Проценат деце у 3. разреду средње школе код којих је утврђено присуство нелечених ортодонтских аномалија у 2016. години</t>
  </si>
  <si>
    <t>Табела XVIII. Проценат трудница обухваћених превентивним прегледом у 2016. години</t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</si>
  <si>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2016. години</t>
  </si>
  <si>
    <t>Табела XX. Показатељи квалитета рада патронажне службе у 2016. години</t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</si>
  <si>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2016. години</t>
  </si>
  <si>
    <t>Табела XXIII. Показатељи квалитета рада у области здравствене заштите старих 
у Градском заводу за геронтологију и палијативно збрињавање у 2016.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</si>
  <si>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2016. години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</si>
  <si>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2016. години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</si>
  <si>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2016. години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</si>
  <si>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2016. години </t>
  </si>
  <si>
    <t>Табела XXVIа. Активационо, реакционо и време прехоспиталне интервенције у 2016. години</t>
  </si>
  <si>
    <t>Табела XXVIб.  Извештај о напрасним срчаним застојима и кардиопулмоналним реанимацијама у 2016. години</t>
  </si>
  <si>
    <t>Табела XXVII. Показатељи квалитета рада службе хитне медицинске помоћи који се односе на збрињавање пацијената на терену и у амбуланти у 2016. години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</si>
  <si>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2016. години</t>
  </si>
  <si>
    <t>Табела XXIX. Показатељи квалитета фармацеутске здравствене делатности - Апотека Београд у 2016. години</t>
  </si>
  <si>
    <t>Табела XXX. Показатељи квалитета фармацеутске здравствене делатности - Апотека Београд у 2016. години</t>
  </si>
  <si>
    <t>Табела XXXV. Показатељи квалитета рада специјалистичко-консултативне службе - Служба пнеумофтизиологије (2016. г)</t>
  </si>
  <si>
    <t>Табела XXXIV. Показатељи квалитета рада специјалистичко-консултативне службе - Служба за заштиту менталног здравља (2016. г)</t>
  </si>
  <si>
    <t>Табела XXXIII. Показатељи квалитета рада специјалистичко-консултативне службе - Служба оториноларингологије (2016. г)</t>
  </si>
  <si>
    <t>Табела XXXII. Показатељи квалитета рада специјалистичко-консултативне службе - Служба офталмологије (2016. г)</t>
  </si>
  <si>
    <t>Табела XXXI. Показатељи квалитета рада специјалистичко-консултативне службе - Служба интерне медицине (2016. г)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</si>
  <si>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2016. години</t>
  </si>
  <si>
    <t>Табела XXXVII . Дистрибуција приговора пацијената по врсти и здравственој установи у 2016. години</t>
  </si>
  <si>
    <t>Табела XXXVIIIд. Показатељи квалитета рада Комисије за унапређење квалитета рада у 2016. години</t>
  </si>
  <si>
    <t>Табела XXXVIIIг. Показатељи квалитета рада Комисије за унапређење квалитета рада у 2016. години</t>
  </si>
  <si>
    <t>Табела XXXVIIIв. Показатељи квалитета рада Комисије за унапређење квалитета рада у 2016. години</t>
  </si>
  <si>
    <t>Табела XXXVIIIб. Показатељи квалитета рада Комисије за унапређење квалитета рада у 2016. години</t>
  </si>
  <si>
    <t>Табела XXXVIIIа. Показатељи квалитета рада Комисије за унапређење квалитета рада у 2016. години</t>
  </si>
  <si>
    <t>Табела XXXIX. Извештај о стицању и обнови знања и вештина запослених у 2016. години</t>
  </si>
  <si>
    <t>Da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</si>
  <si>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</si>
  <si>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</si>
  <si>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</si>
  <si>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</si>
  <si>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</si>
  <si>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</si>
  <si>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запослених код
 послодавца
 који су уговорили послове заштите 
здравња на раду са службом
 медицине рада</t>
  </si>
  <si>
    <t>Табела XXII. Проценат повреда на раду и број професионалних болести верификованих од стране ПИО у 2016. години</t>
  </si>
  <si>
    <t>Број специјалиста медицине рада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</si>
  <si>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2016. години</t>
  </si>
  <si>
    <t>Procenat nepodignutih rezultata nakon savetovanja i testiranja na HIV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</si>
  <si>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2016. години</t>
  </si>
  <si>
    <t>prvi</t>
  </si>
  <si>
    <t>zakazan prvi</t>
  </si>
  <si>
    <t>interna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</si>
</sst>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#,##0.0\ _D_i_n_.;\-#,##0.0\ _D_i_n_.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43" fontId="1" fillId="0" borderId="0" applyFont="0" applyFill="0" applyBorder="0" applyAlignment="0" applyProtection="0"/>
  </cellStyleXfs>
  <cellXfs count="455">
    <xf numFmtId="0" fontId="0" fillId="0" borderId="0" xfId="0"/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164" fontId="1" fillId="0" borderId="0" xfId="2" applyNumberFormat="1" applyFont="1"/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5" fillId="0" borderId="0" xfId="0" applyNumberFormat="1" applyFont="1" applyFill="1"/>
    <xf numFmtId="164" fontId="1" fillId="0" borderId="0" xfId="2" applyNumberFormat="1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2" borderId="0" xfId="0" applyFill="1"/>
    <xf numFmtId="2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0" fontId="3" fillId="2" borderId="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7" fillId="0" borderId="0" xfId="0" applyFont="1"/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7" fillId="0" borderId="8" xfId="0" applyFont="1" applyFill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18" fillId="0" borderId="0" xfId="0" applyFont="1" applyFill="1"/>
    <xf numFmtId="1" fontId="18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0" fillId="2" borderId="0" xfId="0" applyFill="1" applyBorder="1"/>
    <xf numFmtId="165" fontId="18" fillId="0" borderId="0" xfId="0" applyNumberFormat="1" applyFont="1" applyFill="1"/>
    <xf numFmtId="0" fontId="6" fillId="0" borderId="6" xfId="0" applyFont="1" applyFill="1" applyBorder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/>
    <xf numFmtId="165" fontId="12" fillId="0" borderId="0" xfId="0" applyNumberFormat="1" applyFont="1" applyFill="1"/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5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10" fillId="0" borderId="0" xfId="0" applyFont="1" applyFill="1"/>
    <xf numFmtId="0" fontId="0" fillId="0" borderId="0" xfId="0" applyFill="1" applyAlignment="1">
      <alignment vertical="center"/>
    </xf>
    <xf numFmtId="164" fontId="5" fillId="0" borderId="5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23" fillId="0" borderId="0" xfId="0" applyFont="1" applyFill="1"/>
    <xf numFmtId="0" fontId="14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17" fillId="0" borderId="3" xfId="0" applyNumberFormat="1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2" fontId="17" fillId="0" borderId="3" xfId="2" applyNumberFormat="1" applyFont="1" applyFill="1" applyBorder="1" applyAlignment="1">
      <alignment horizontal="center" vertical="center" wrapText="1"/>
    </xf>
    <xf numFmtId="39" fontId="17" fillId="0" borderId="3" xfId="2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6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/>
    </xf>
    <xf numFmtId="167" fontId="4" fillId="0" borderId="19" xfId="2" applyNumberFormat="1" applyFont="1" applyFill="1" applyBorder="1" applyAlignment="1">
      <alignment horizontal="center" vertical="center" wrapText="1"/>
    </xf>
    <xf numFmtId="165" fontId="4" fillId="0" borderId="19" xfId="2" applyNumberFormat="1" applyFont="1" applyFill="1" applyBorder="1" applyAlignment="1">
      <alignment horizontal="center" vertical="center" wrapText="1"/>
    </xf>
    <xf numFmtId="1" fontId="9" fillId="0" borderId="15" xfId="2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19" xfId="2" applyNumberFormat="1" applyFont="1" applyFill="1" applyBorder="1" applyAlignment="1">
      <alignment horizontal="center"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2" fontId="16" fillId="0" borderId="19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 wrapText="1"/>
    </xf>
    <xf numFmtId="0" fontId="16" fillId="0" borderId="19" xfId="2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/>
    </xf>
    <xf numFmtId="0" fontId="6" fillId="0" borderId="19" xfId="0" applyFont="1" applyFill="1" applyBorder="1"/>
    <xf numFmtId="2" fontId="4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165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3" fontId="19" fillId="0" borderId="1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15" fillId="0" borderId="19" xfId="0" applyFont="1" applyFill="1" applyBorder="1" applyAlignment="1"/>
    <xf numFmtId="0" fontId="15" fillId="0" borderId="19" xfId="2" applyNumberFormat="1" applyFont="1" applyFill="1" applyBorder="1" applyAlignment="1">
      <alignment horizontal="center" vertical="center"/>
    </xf>
    <xf numFmtId="165" fontId="15" fillId="0" borderId="19" xfId="2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/>
    <xf numFmtId="0" fontId="15" fillId="0" borderId="6" xfId="0" applyFont="1" applyFill="1" applyBorder="1" applyAlignment="1">
      <alignment horizontal="center"/>
    </xf>
    <xf numFmtId="165" fontId="15" fillId="0" borderId="6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/>
    <xf numFmtId="0" fontId="6" fillId="0" borderId="0" xfId="0" applyFont="1" applyFill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32" fillId="0" borderId="8" xfId="0" applyFont="1" applyFill="1" applyBorder="1" applyAlignment="1">
      <alignment horizontal="center" vertical="center" wrapText="1"/>
    </xf>
    <xf numFmtId="2" fontId="32" fillId="0" borderId="8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34" fillId="0" borderId="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17" fillId="0" borderId="19" xfId="0" applyNumberFormat="1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2" fontId="35" fillId="0" borderId="8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right" wrapText="1"/>
    </xf>
    <xf numFmtId="2" fontId="36" fillId="0" borderId="8" xfId="0" applyNumberFormat="1" applyFont="1" applyFill="1" applyBorder="1" applyAlignment="1">
      <alignment horizontal="right" wrapText="1"/>
    </xf>
    <xf numFmtId="0" fontId="36" fillId="0" borderId="21" xfId="0" applyFont="1" applyFill="1" applyBorder="1" applyAlignment="1">
      <alignment horizontal="right" wrapText="1"/>
    </xf>
    <xf numFmtId="2" fontId="36" fillId="0" borderId="21" xfId="0" applyNumberFormat="1" applyFont="1" applyFill="1" applyBorder="1" applyAlignment="1">
      <alignment horizontal="right" wrapText="1"/>
    </xf>
    <xf numFmtId="0" fontId="36" fillId="0" borderId="8" xfId="0" applyFont="1" applyFill="1" applyBorder="1" applyAlignment="1">
      <alignment wrapText="1"/>
    </xf>
    <xf numFmtId="0" fontId="36" fillId="0" borderId="0" xfId="0" applyNumberFormat="1" applyFont="1" applyFill="1" applyBorder="1" applyAlignment="1">
      <alignment horizontal="right" wrapText="1"/>
    </xf>
    <xf numFmtId="0" fontId="0" fillId="0" borderId="22" xfId="0" applyBorder="1"/>
    <xf numFmtId="0" fontId="36" fillId="0" borderId="0" xfId="0" applyFont="1" applyFill="1" applyBorder="1" applyAlignment="1">
      <alignment wrapText="1"/>
    </xf>
    <xf numFmtId="0" fontId="0" fillId="0" borderId="8" xfId="0" applyBorder="1"/>
    <xf numFmtId="0" fontId="36" fillId="0" borderId="0" xfId="0" applyFont="1" applyFill="1" applyBorder="1" applyAlignment="1">
      <alignment horizontal="right" wrapText="1"/>
    </xf>
    <xf numFmtId="2" fontId="36" fillId="0" borderId="0" xfId="0" applyNumberFormat="1" applyFont="1" applyFill="1" applyBorder="1" applyAlignment="1">
      <alignment horizontal="right" wrapText="1"/>
    </xf>
    <xf numFmtId="0" fontId="36" fillId="0" borderId="8" xfId="0" applyFont="1" applyFill="1" applyBorder="1" applyAlignment="1">
      <alignment horizontal="center" wrapText="1"/>
    </xf>
    <xf numFmtId="2" fontId="36" fillId="0" borderId="8" xfId="0" applyNumberFormat="1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2" fontId="36" fillId="0" borderId="0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7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37" fillId="0" borderId="8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8" fillId="0" borderId="8" xfId="0" applyFont="1" applyFill="1" applyBorder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1" fontId="38" fillId="0" borderId="19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center" wrapText="1"/>
    </xf>
    <xf numFmtId="2" fontId="3" fillId="0" borderId="8" xfId="0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2" fontId="3" fillId="0" borderId="25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wrapText="1"/>
    </xf>
    <xf numFmtId="2" fontId="3" fillId="0" borderId="21" xfId="0" applyNumberFormat="1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/>
    <xf numFmtId="0" fontId="27" fillId="0" borderId="8" xfId="0" applyFont="1" applyBorder="1"/>
    <xf numFmtId="0" fontId="3" fillId="0" borderId="26" xfId="0" applyFont="1" applyFill="1" applyBorder="1" applyAlignment="1">
      <alignment horizontal="center" wrapText="1"/>
    </xf>
    <xf numFmtId="2" fontId="3" fillId="0" borderId="26" xfId="0" applyNumberFormat="1" applyFont="1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2" fontId="3" fillId="0" borderId="23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28" xfId="0" applyFont="1" applyFill="1" applyBorder="1" applyAlignment="1">
      <alignment horizontal="center" wrapText="1"/>
    </xf>
    <xf numFmtId="2" fontId="3" fillId="0" borderId="28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2" fontId="3" fillId="0" borderId="9" xfId="0" applyNumberFormat="1" applyFont="1" applyFill="1" applyBorder="1" applyAlignment="1">
      <alignment horizontal="center" wrapText="1"/>
    </xf>
    <xf numFmtId="2" fontId="27" fillId="0" borderId="0" xfId="0" applyNumberFormat="1" applyFont="1" applyFill="1"/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wrapText="1"/>
    </xf>
    <xf numFmtId="1" fontId="36" fillId="0" borderId="8" xfId="0" applyNumberFormat="1" applyFont="1" applyFill="1" applyBorder="1" applyAlignment="1">
      <alignment horizontal="center" wrapText="1"/>
    </xf>
    <xf numFmtId="1" fontId="3" fillId="0" borderId="8" xfId="0" applyNumberFormat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4" fillId="3" borderId="19" xfId="2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" fontId="15" fillId="0" borderId="19" xfId="2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right"/>
    </xf>
    <xf numFmtId="2" fontId="3" fillId="0" borderId="2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2" fontId="3" fillId="0" borderId="8" xfId="0" applyNumberFormat="1" applyFont="1" applyFill="1" applyBorder="1" applyAlignment="1">
      <alignment horizontal="center" vertical="center" wrapText="1"/>
    </xf>
    <xf numFmtId="2" fontId="35" fillId="0" borderId="0" xfId="0" applyNumberFormat="1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wrapText="1"/>
    </xf>
    <xf numFmtId="0" fontId="36" fillId="0" borderId="21" xfId="0" applyFont="1" applyFill="1" applyBorder="1" applyAlignment="1">
      <alignment horizontal="center" vertical="center" wrapText="1"/>
    </xf>
    <xf numFmtId="2" fontId="36" fillId="0" borderId="21" xfId="0" applyNumberFormat="1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2" fontId="26" fillId="3" borderId="8" xfId="0" applyNumberFormat="1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wrapText="1"/>
    </xf>
    <xf numFmtId="2" fontId="36" fillId="3" borderId="8" xfId="0" applyNumberFormat="1" applyFont="1" applyFill="1" applyBorder="1" applyAlignment="1">
      <alignment horizont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2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wrapText="1"/>
    </xf>
    <xf numFmtId="2" fontId="33" fillId="0" borderId="8" xfId="0" applyNumberFormat="1" applyFont="1" applyFill="1" applyBorder="1" applyAlignment="1">
      <alignment horizontal="center" wrapText="1"/>
    </xf>
    <xf numFmtId="0" fontId="44" fillId="0" borderId="8" xfId="0" applyFont="1" applyFill="1" applyBorder="1" applyAlignment="1">
      <alignment horizontal="center" vertical="center" wrapText="1"/>
    </xf>
    <xf numFmtId="2" fontId="44" fillId="0" borderId="8" xfId="0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wrapText="1"/>
    </xf>
    <xf numFmtId="2" fontId="33" fillId="0" borderId="26" xfId="0" applyNumberFormat="1" applyFont="1" applyFill="1" applyBorder="1" applyAlignment="1">
      <alignment horizontal="center" wrapText="1"/>
    </xf>
    <xf numFmtId="0" fontId="5" fillId="0" borderId="30" xfId="0" applyFont="1" applyFill="1" applyBorder="1"/>
    <xf numFmtId="0" fontId="5" fillId="0" borderId="11" xfId="0" applyFont="1" applyFill="1" applyBorder="1"/>
    <xf numFmtId="0" fontId="5" fillId="0" borderId="29" xfId="0" applyFont="1" applyFill="1" applyBorder="1"/>
    <xf numFmtId="0" fontId="15" fillId="0" borderId="15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wrapText="1"/>
    </xf>
    <xf numFmtId="2" fontId="38" fillId="0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" fontId="4" fillId="4" borderId="19" xfId="0" applyNumberFormat="1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/>
    </xf>
    <xf numFmtId="1" fontId="38" fillId="4" borderId="19" xfId="0" applyNumberFormat="1" applyFont="1" applyFill="1" applyBorder="1" applyAlignment="1">
      <alignment horizontal="center" vertical="center" wrapText="1"/>
    </xf>
    <xf numFmtId="1" fontId="6" fillId="4" borderId="1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0" fillId="0" borderId="6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39" fontId="11" fillId="0" borderId="3" xfId="2" applyNumberFormat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dLbls>
            <c:numFmt formatCode="#,##0.0" sourceLinked="0"/>
            <c:showVal val="1"/>
          </c:dLbls>
          <c:cat>
            <c:strRef>
              <c:f>'Конс спец'!$A$4:$A$24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спец'!$I$4:$I$24</c:f>
              <c:numCache>
                <c:formatCode>0.00</c:formatCode>
                <c:ptCount val="21"/>
                <c:pt idx="0">
                  <c:v>92.686567164179095</c:v>
                </c:pt>
                <c:pt idx="1">
                  <c:v>45.88982906854249</c:v>
                </c:pt>
                <c:pt idx="2">
                  <c:v>30.975648830503044</c:v>
                </c:pt>
                <c:pt idx="3">
                  <c:v>90.497243057970294</c:v>
                </c:pt>
                <c:pt idx="4">
                  <c:v>30.230778062688969</c:v>
                </c:pt>
                <c:pt idx="5">
                  <c:v>91.50710677786914</c:v>
                </c:pt>
                <c:pt idx="6">
                  <c:v>88.6</c:v>
                </c:pt>
                <c:pt idx="7">
                  <c:v>84.295727636849122</c:v>
                </c:pt>
                <c:pt idx="8">
                  <c:v>64.358651559658696</c:v>
                </c:pt>
                <c:pt idx="9">
                  <c:v>97.686375321336754</c:v>
                </c:pt>
                <c:pt idx="10">
                  <c:v>64.6761984861228</c:v>
                </c:pt>
                <c:pt idx="11">
                  <c:v>59.205513784461147</c:v>
                </c:pt>
                <c:pt idx="12">
                  <c:v>78.470222324616984</c:v>
                </c:pt>
                <c:pt idx="13">
                  <c:v>93.481427530954122</c:v>
                </c:pt>
                <c:pt idx="14">
                  <c:v>44.628678187762731</c:v>
                </c:pt>
                <c:pt idx="15">
                  <c:v>63.220049862222808</c:v>
                </c:pt>
                <c:pt idx="16">
                  <c:v>64.303009339328952</c:v>
                </c:pt>
                <c:pt idx="17">
                  <c:v>39.42</c:v>
                </c:pt>
                <c:pt idx="18">
                  <c:v>99.121120571271632</c:v>
                </c:pt>
                <c:pt idx="19">
                  <c:v>79.991067440821794</c:v>
                </c:pt>
                <c:pt idx="20">
                  <c:v>63.35282909013921</c:v>
                </c:pt>
              </c:numCache>
            </c:numRef>
          </c:val>
        </c:ser>
        <c:axId val="80979840"/>
        <c:axId val="80981376"/>
      </c:barChart>
      <c:catAx>
        <c:axId val="80979840"/>
        <c:scaling>
          <c:orientation val="minMax"/>
        </c:scaling>
        <c:axPos val="b"/>
        <c:tickLblPos val="nextTo"/>
        <c:crossAx val="80981376"/>
        <c:crosses val="autoZero"/>
        <c:auto val="1"/>
        <c:lblAlgn val="ctr"/>
        <c:lblOffset val="100"/>
      </c:catAx>
      <c:valAx>
        <c:axId val="80981376"/>
        <c:scaling>
          <c:orientation val="minMax"/>
        </c:scaling>
        <c:axPos val="l"/>
        <c:numFmt formatCode="0.00" sourceLinked="1"/>
        <c:tickLblPos val="nextTo"/>
        <c:crossAx val="8097984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спец'!$A$55:$A$75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(укупно)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спец'!$I$55:$I$75</c:f>
              <c:numCache>
                <c:formatCode>0.00</c:formatCode>
                <c:ptCount val="21"/>
                <c:pt idx="0">
                  <c:v>65.451664025356578</c:v>
                </c:pt>
                <c:pt idx="1">
                  <c:v>39.04705048319093</c:v>
                </c:pt>
                <c:pt idx="2">
                  <c:v>0</c:v>
                </c:pt>
                <c:pt idx="3">
                  <c:v>83.061789117737476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44.169870034779422</c:v>
                </c:pt>
                <c:pt idx="9">
                  <c:v>49.479398415947315</c:v>
                </c:pt>
                <c:pt idx="10">
                  <c:v>30.912954031904487</c:v>
                </c:pt>
                <c:pt idx="11">
                  <c:v>62.819798368711687</c:v>
                </c:pt>
                <c:pt idx="12">
                  <c:v>63.527433256253943</c:v>
                </c:pt>
                <c:pt idx="14">
                  <c:v>0</c:v>
                </c:pt>
                <c:pt idx="15">
                  <c:v>95.452833741291656</c:v>
                </c:pt>
                <c:pt idx="16">
                  <c:v>40.409031885730769</c:v>
                </c:pt>
                <c:pt idx="17">
                  <c:v>36.930528227637353</c:v>
                </c:pt>
                <c:pt idx="18">
                  <c:v>75.795947901591902</c:v>
                </c:pt>
                <c:pt idx="19">
                  <c:v>80.009704027171281</c:v>
                </c:pt>
                <c:pt idx="20">
                  <c:v>41.206753308408992</c:v>
                </c:pt>
              </c:numCache>
            </c:numRef>
          </c:val>
        </c:ser>
        <c:axId val="81945344"/>
        <c:axId val="81946880"/>
      </c:barChart>
      <c:catAx>
        <c:axId val="81945344"/>
        <c:scaling>
          <c:orientation val="minMax"/>
        </c:scaling>
        <c:axPos val="b"/>
        <c:tickLblPos val="nextTo"/>
        <c:crossAx val="81946880"/>
        <c:crosses val="autoZero"/>
        <c:auto val="1"/>
        <c:lblAlgn val="ctr"/>
        <c:lblOffset val="100"/>
      </c:catAx>
      <c:valAx>
        <c:axId val="81946880"/>
        <c:scaling>
          <c:orientation val="minMax"/>
        </c:scaling>
        <c:axPos val="l"/>
        <c:majorGridlines/>
        <c:numFmt formatCode="0.00" sourceLinked="1"/>
        <c:tickLblPos val="nextTo"/>
        <c:crossAx val="81945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спец'!$A$55:$A$75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(укупно)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спец'!$J$55:$J$75</c:f>
              <c:numCache>
                <c:formatCode>0.00</c:formatCode>
                <c:ptCount val="21"/>
                <c:pt idx="0">
                  <c:v>96.690879741727201</c:v>
                </c:pt>
                <c:pt idx="1">
                  <c:v>100</c:v>
                </c:pt>
                <c:pt idx="3">
                  <c:v>100</c:v>
                </c:pt>
                <c:pt idx="8">
                  <c:v>99.689183588893499</c:v>
                </c:pt>
                <c:pt idx="9">
                  <c:v>93.938848920863308</c:v>
                </c:pt>
                <c:pt idx="10">
                  <c:v>92.603098407156878</c:v>
                </c:pt>
                <c:pt idx="11">
                  <c:v>83.870967741935488</c:v>
                </c:pt>
                <c:pt idx="12">
                  <c:v>99.272005294506954</c:v>
                </c:pt>
                <c:pt idx="15">
                  <c:v>59.182365124765759</c:v>
                </c:pt>
                <c:pt idx="16">
                  <c:v>80.443730350005467</c:v>
                </c:pt>
                <c:pt idx="17">
                  <c:v>85.860655737704917</c:v>
                </c:pt>
                <c:pt idx="18">
                  <c:v>89.68973747016706</c:v>
                </c:pt>
                <c:pt idx="19">
                  <c:v>0</c:v>
                </c:pt>
                <c:pt idx="20">
                  <c:v>78.468046804680469</c:v>
                </c:pt>
              </c:numCache>
            </c:numRef>
          </c:val>
        </c:ser>
        <c:axId val="81958400"/>
        <c:axId val="81959936"/>
      </c:barChart>
      <c:catAx>
        <c:axId val="81958400"/>
        <c:scaling>
          <c:orientation val="minMax"/>
        </c:scaling>
        <c:axPos val="b"/>
        <c:tickLblPos val="nextTo"/>
        <c:crossAx val="81959936"/>
        <c:crosses val="autoZero"/>
        <c:auto val="1"/>
        <c:lblAlgn val="ctr"/>
        <c:lblOffset val="100"/>
      </c:catAx>
      <c:valAx>
        <c:axId val="81959936"/>
        <c:scaling>
          <c:orientation val="minMax"/>
        </c:scaling>
        <c:axPos val="l"/>
        <c:majorGridlines/>
        <c:numFmt formatCode="0.00" sourceLinked="1"/>
        <c:tickLblPos val="nextTo"/>
        <c:crossAx val="81958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спец'!$A$55:$A$75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(укупно)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спец'!$K$55:$K$75</c:f>
              <c:numCache>
                <c:formatCode>General</c:formatCode>
                <c:ptCount val="21"/>
                <c:pt idx="0">
                  <c:v>7</c:v>
                </c:pt>
                <c:pt idx="1">
                  <c:v>40</c:v>
                </c:pt>
                <c:pt idx="2">
                  <c:v>40</c:v>
                </c:pt>
                <c:pt idx="3">
                  <c:v>7</c:v>
                </c:pt>
                <c:pt idx="4">
                  <c:v>35</c:v>
                </c:pt>
                <c:pt idx="5">
                  <c:v>14</c:v>
                </c:pt>
                <c:pt idx="6">
                  <c:v>40</c:v>
                </c:pt>
                <c:pt idx="7">
                  <c:v>40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4">
                  <c:v>40</c:v>
                </c:pt>
                <c:pt idx="15">
                  <c:v>37</c:v>
                </c:pt>
                <c:pt idx="16" formatCode="0">
                  <c:v>32.642857142857146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 formatCode="0">
                  <c:v>32.055555555555557</c:v>
                </c:pt>
              </c:numCache>
            </c:numRef>
          </c:val>
        </c:ser>
        <c:axId val="81987840"/>
        <c:axId val="81997824"/>
      </c:barChart>
      <c:catAx>
        <c:axId val="81987840"/>
        <c:scaling>
          <c:orientation val="minMax"/>
        </c:scaling>
        <c:axPos val="b"/>
        <c:tickLblPos val="nextTo"/>
        <c:crossAx val="81997824"/>
        <c:crosses val="autoZero"/>
        <c:auto val="1"/>
        <c:lblAlgn val="ctr"/>
        <c:lblOffset val="100"/>
      </c:catAx>
      <c:valAx>
        <c:axId val="81997824"/>
        <c:scaling>
          <c:orientation val="minMax"/>
        </c:scaling>
        <c:axPos val="l"/>
        <c:majorGridlines/>
        <c:numFmt formatCode="General" sourceLinked="1"/>
        <c:tickLblPos val="nextTo"/>
        <c:crossAx val="81987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спец'!$A$81:$A$101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спец'!$H$81:$H$101</c:f>
              <c:numCache>
                <c:formatCode>0.00</c:formatCode>
                <c:ptCount val="21"/>
                <c:pt idx="0">
                  <c:v>10</c:v>
                </c:pt>
                <c:pt idx="1">
                  <c:v>3.7005876068376069</c:v>
                </c:pt>
                <c:pt idx="3">
                  <c:v>22.607272727272726</c:v>
                </c:pt>
                <c:pt idx="5">
                  <c:v>4</c:v>
                </c:pt>
                <c:pt idx="6">
                  <c:v>9.68</c:v>
                </c:pt>
                <c:pt idx="7">
                  <c:v>3.1664342166434216</c:v>
                </c:pt>
                <c:pt idx="8">
                  <c:v>19.632420591456736</c:v>
                </c:pt>
                <c:pt idx="9">
                  <c:v>10.789211618257262</c:v>
                </c:pt>
                <c:pt idx="10">
                  <c:v>13.80685618729097</c:v>
                </c:pt>
                <c:pt idx="11">
                  <c:v>3.1650841246043645E-3</c:v>
                </c:pt>
                <c:pt idx="12">
                  <c:v>6.2745098039215685</c:v>
                </c:pt>
                <c:pt idx="13">
                  <c:v>1.411764705882353</c:v>
                </c:pt>
                <c:pt idx="14">
                  <c:v>11.483622350674374</c:v>
                </c:pt>
                <c:pt idx="15">
                  <c:v>29.930790960451976</c:v>
                </c:pt>
                <c:pt idx="16">
                  <c:v>9.495497718021463</c:v>
                </c:pt>
                <c:pt idx="17">
                  <c:v>7.17</c:v>
                </c:pt>
                <c:pt idx="18">
                  <c:v>5.3948717948717952</c:v>
                </c:pt>
                <c:pt idx="20">
                  <c:v>9.3216131764156174</c:v>
                </c:pt>
              </c:numCache>
            </c:numRef>
          </c:val>
        </c:ser>
        <c:axId val="82025472"/>
        <c:axId val="82043648"/>
      </c:barChart>
      <c:catAx>
        <c:axId val="82025472"/>
        <c:scaling>
          <c:orientation val="minMax"/>
        </c:scaling>
        <c:axPos val="b"/>
        <c:tickLblPos val="nextTo"/>
        <c:crossAx val="82043648"/>
        <c:crosses val="autoZero"/>
        <c:auto val="1"/>
        <c:lblAlgn val="ctr"/>
        <c:lblOffset val="100"/>
      </c:catAx>
      <c:valAx>
        <c:axId val="82043648"/>
        <c:scaling>
          <c:orientation val="minMax"/>
        </c:scaling>
        <c:axPos val="l"/>
        <c:majorGridlines/>
        <c:numFmt formatCode="0.00" sourceLinked="1"/>
        <c:tickLblPos val="nextTo"/>
        <c:crossAx val="820254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спец'!$A$81:$A$101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спец'!$I$81:$I$101</c:f>
              <c:numCache>
                <c:formatCode>0.00</c:formatCode>
                <c:ptCount val="21"/>
                <c:pt idx="0">
                  <c:v>82.611386138613867</c:v>
                </c:pt>
                <c:pt idx="1">
                  <c:v>66.799402687904433</c:v>
                </c:pt>
                <c:pt idx="2">
                  <c:v>0</c:v>
                </c:pt>
                <c:pt idx="3">
                  <c:v>94.305612453912332</c:v>
                </c:pt>
                <c:pt idx="4">
                  <c:v>0</c:v>
                </c:pt>
                <c:pt idx="5">
                  <c:v>99.009900990099013</c:v>
                </c:pt>
                <c:pt idx="6">
                  <c:v>90.86</c:v>
                </c:pt>
                <c:pt idx="7">
                  <c:v>73.777299292525385</c:v>
                </c:pt>
                <c:pt idx="8">
                  <c:v>57.937453462397613</c:v>
                </c:pt>
                <c:pt idx="9">
                  <c:v>84.722005918081294</c:v>
                </c:pt>
                <c:pt idx="10">
                  <c:v>86.072956541319527</c:v>
                </c:pt>
                <c:pt idx="11">
                  <c:v>61.334116093050561</c:v>
                </c:pt>
                <c:pt idx="12">
                  <c:v>71.339950372208435</c:v>
                </c:pt>
                <c:pt idx="13">
                  <c:v>4.7666335650446872</c:v>
                </c:pt>
                <c:pt idx="14">
                  <c:v>27.315789473684209</c:v>
                </c:pt>
                <c:pt idx="15">
                  <c:v>61.763351749539595</c:v>
                </c:pt>
                <c:pt idx="16">
                  <c:v>62.959134197550057</c:v>
                </c:pt>
                <c:pt idx="17">
                  <c:v>100</c:v>
                </c:pt>
                <c:pt idx="18">
                  <c:v>91.99828840393667</c:v>
                </c:pt>
                <c:pt idx="19">
                  <c:v>80.006317119393557</c:v>
                </c:pt>
                <c:pt idx="20">
                  <c:v>65.494169534565145</c:v>
                </c:pt>
              </c:numCache>
            </c:numRef>
          </c:val>
        </c:ser>
        <c:axId val="82288640"/>
        <c:axId val="82290176"/>
      </c:barChart>
      <c:catAx>
        <c:axId val="82288640"/>
        <c:scaling>
          <c:orientation val="minMax"/>
        </c:scaling>
        <c:axPos val="b"/>
        <c:tickLblPos val="nextTo"/>
        <c:crossAx val="82290176"/>
        <c:crosses val="autoZero"/>
        <c:auto val="1"/>
        <c:lblAlgn val="ctr"/>
        <c:lblOffset val="100"/>
      </c:catAx>
      <c:valAx>
        <c:axId val="82290176"/>
        <c:scaling>
          <c:orientation val="minMax"/>
        </c:scaling>
        <c:axPos val="l"/>
        <c:majorGridlines/>
        <c:numFmt formatCode="0.00" sourceLinked="1"/>
        <c:tickLblPos val="nextTo"/>
        <c:crossAx val="822886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спец'!$A$81:$A$101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спец'!$J$81:$J$101</c:f>
              <c:numCache>
                <c:formatCode>0.00</c:formatCode>
                <c:ptCount val="21"/>
                <c:pt idx="0">
                  <c:v>84.269662921348313</c:v>
                </c:pt>
                <c:pt idx="1">
                  <c:v>92.846497764530554</c:v>
                </c:pt>
                <c:pt idx="3">
                  <c:v>100</c:v>
                </c:pt>
                <c:pt idx="5">
                  <c:v>100</c:v>
                </c:pt>
                <c:pt idx="6">
                  <c:v>90.65</c:v>
                </c:pt>
                <c:pt idx="7">
                  <c:v>94.058786741713575</c:v>
                </c:pt>
                <c:pt idx="8">
                  <c:v>99.537334532836397</c:v>
                </c:pt>
                <c:pt idx="9">
                  <c:v>96.672794117647058</c:v>
                </c:pt>
                <c:pt idx="10">
                  <c:v>32.073250490516678</c:v>
                </c:pt>
                <c:pt idx="11">
                  <c:v>76.070830342187122</c:v>
                </c:pt>
                <c:pt idx="12">
                  <c:v>97.391304347826093</c:v>
                </c:pt>
                <c:pt idx="13">
                  <c:v>93.75</c:v>
                </c:pt>
                <c:pt idx="14">
                  <c:v>100</c:v>
                </c:pt>
                <c:pt idx="15">
                  <c:v>92.396571002609022</c:v>
                </c:pt>
                <c:pt idx="16">
                  <c:v>85.80499854693403</c:v>
                </c:pt>
                <c:pt idx="17">
                  <c:v>100</c:v>
                </c:pt>
                <c:pt idx="18">
                  <c:v>99.767441860465112</c:v>
                </c:pt>
                <c:pt idx="19">
                  <c:v>0</c:v>
                </c:pt>
                <c:pt idx="20">
                  <c:v>84.303697373958954</c:v>
                </c:pt>
              </c:numCache>
            </c:numRef>
          </c:val>
        </c:ser>
        <c:axId val="82305792"/>
        <c:axId val="82307328"/>
      </c:barChart>
      <c:catAx>
        <c:axId val="82305792"/>
        <c:scaling>
          <c:orientation val="minMax"/>
        </c:scaling>
        <c:axPos val="b"/>
        <c:tickLblPos val="nextTo"/>
        <c:crossAx val="82307328"/>
        <c:crosses val="autoZero"/>
        <c:auto val="1"/>
        <c:lblAlgn val="ctr"/>
        <c:lblOffset val="100"/>
      </c:catAx>
      <c:valAx>
        <c:axId val="82307328"/>
        <c:scaling>
          <c:orientation val="minMax"/>
        </c:scaling>
        <c:axPos val="l"/>
        <c:majorGridlines/>
        <c:numFmt formatCode="0.00" sourceLinked="1"/>
        <c:tickLblPos val="nextTo"/>
        <c:crossAx val="82305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спец'!$A$4:$A$24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спец'!$J$4:$J$24</c:f>
              <c:numCache>
                <c:formatCode>0.00</c:formatCode>
                <c:ptCount val="21"/>
                <c:pt idx="0">
                  <c:v>96.006441223832525</c:v>
                </c:pt>
                <c:pt idx="1">
                  <c:v>96.926836492890999</c:v>
                </c:pt>
                <c:pt idx="2">
                  <c:v>82.906645978794941</c:v>
                </c:pt>
                <c:pt idx="3">
                  <c:v>98.331320671862983</c:v>
                </c:pt>
                <c:pt idx="4">
                  <c:v>99.987340169641726</c:v>
                </c:pt>
                <c:pt idx="5">
                  <c:v>96.302952503209241</c:v>
                </c:pt>
                <c:pt idx="6">
                  <c:v>94.58</c:v>
                </c:pt>
                <c:pt idx="7">
                  <c:v>100</c:v>
                </c:pt>
                <c:pt idx="8">
                  <c:v>99.304499021951756</c:v>
                </c:pt>
                <c:pt idx="9">
                  <c:v>95.195246179966048</c:v>
                </c:pt>
                <c:pt idx="10">
                  <c:v>100</c:v>
                </c:pt>
                <c:pt idx="11">
                  <c:v>95.682174152309187</c:v>
                </c:pt>
                <c:pt idx="12">
                  <c:v>97.475044039929543</c:v>
                </c:pt>
                <c:pt idx="13">
                  <c:v>93.221659524737049</c:v>
                </c:pt>
                <c:pt idx="14">
                  <c:v>100</c:v>
                </c:pt>
                <c:pt idx="15">
                  <c:v>60.294728102947282</c:v>
                </c:pt>
                <c:pt idx="16">
                  <c:v>92.739200598732367</c:v>
                </c:pt>
                <c:pt idx="17">
                  <c:v>100</c:v>
                </c:pt>
                <c:pt idx="18">
                  <c:v>82.640620670545857</c:v>
                </c:pt>
                <c:pt idx="19">
                  <c:v>0</c:v>
                </c:pt>
                <c:pt idx="20">
                  <c:v>90.990976878250521</c:v>
                </c:pt>
              </c:numCache>
            </c:numRef>
          </c:val>
        </c:ser>
        <c:axId val="81082624"/>
        <c:axId val="81104896"/>
      </c:barChart>
      <c:catAx>
        <c:axId val="81082624"/>
        <c:scaling>
          <c:orientation val="minMax"/>
        </c:scaling>
        <c:axPos val="b"/>
        <c:tickLblPos val="nextTo"/>
        <c:crossAx val="81104896"/>
        <c:crosses val="autoZero"/>
        <c:auto val="1"/>
        <c:lblAlgn val="ctr"/>
        <c:lblOffset val="100"/>
      </c:catAx>
      <c:valAx>
        <c:axId val="81104896"/>
        <c:scaling>
          <c:orientation val="minMax"/>
        </c:scaling>
        <c:axPos val="l"/>
        <c:majorGridlines/>
        <c:numFmt formatCode="0.00" sourceLinked="1"/>
        <c:tickLblPos val="nextTo"/>
        <c:crossAx val="81082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спец'!$A$4:$A$24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спец'!$K$4:$K$24</c:f>
              <c:numCache>
                <c:formatCode>General</c:formatCode>
                <c:ptCount val="21"/>
                <c:pt idx="0">
                  <c:v>7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38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35</c:v>
                </c:pt>
                <c:pt idx="13">
                  <c:v>7</c:v>
                </c:pt>
                <c:pt idx="14">
                  <c:v>40</c:v>
                </c:pt>
                <c:pt idx="15">
                  <c:v>37</c:v>
                </c:pt>
                <c:pt idx="16" formatCode="0">
                  <c:v>34.9375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 formatCode="0">
                  <c:v>35.736842105263158</c:v>
                </c:pt>
              </c:numCache>
            </c:numRef>
          </c:val>
        </c:ser>
        <c:axId val="81124352"/>
        <c:axId val="81130240"/>
      </c:barChart>
      <c:catAx>
        <c:axId val="81124352"/>
        <c:scaling>
          <c:orientation val="minMax"/>
        </c:scaling>
        <c:axPos val="b"/>
        <c:tickLblPos val="nextTo"/>
        <c:crossAx val="81130240"/>
        <c:crosses val="autoZero"/>
        <c:auto val="1"/>
        <c:lblAlgn val="ctr"/>
        <c:lblOffset val="100"/>
      </c:catAx>
      <c:valAx>
        <c:axId val="81130240"/>
        <c:scaling>
          <c:orientation val="minMax"/>
        </c:scaling>
        <c:axPos val="l"/>
        <c:majorGridlines/>
        <c:numFmt formatCode="General" sourceLinked="1"/>
        <c:tickLblPos val="nextTo"/>
        <c:crossAx val="8112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спец'!$A$55:$A$75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(укупно)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спец'!$H$55:$H$75</c:f>
              <c:numCache>
                <c:formatCode>0.00</c:formatCode>
                <c:ptCount val="21"/>
                <c:pt idx="0">
                  <c:v>1</c:v>
                </c:pt>
                <c:pt idx="1">
                  <c:v>2.571282401091405</c:v>
                </c:pt>
                <c:pt idx="3">
                  <c:v>10</c:v>
                </c:pt>
                <c:pt idx="8">
                  <c:v>26.202779438135085</c:v>
                </c:pt>
                <c:pt idx="9">
                  <c:v>4.163636363636364</c:v>
                </c:pt>
                <c:pt idx="10">
                  <c:v>6.698996290639319</c:v>
                </c:pt>
                <c:pt idx="11">
                  <c:v>0</c:v>
                </c:pt>
                <c:pt idx="12">
                  <c:v>4.2222222222222223</c:v>
                </c:pt>
                <c:pt idx="15">
                  <c:v>1.6512884691962</c:v>
                </c:pt>
                <c:pt idx="16">
                  <c:v>7.7679599499374214</c:v>
                </c:pt>
                <c:pt idx="17">
                  <c:v>8.2363636363636363</c:v>
                </c:pt>
                <c:pt idx="18">
                  <c:v>26.675338189386057</c:v>
                </c:pt>
                <c:pt idx="20">
                  <c:v>8.0541882202113868</c:v>
                </c:pt>
              </c:numCache>
            </c:numRef>
          </c:val>
        </c:ser>
        <c:axId val="81735680"/>
        <c:axId val="81737216"/>
      </c:barChart>
      <c:catAx>
        <c:axId val="81735680"/>
        <c:scaling>
          <c:orientation val="minMax"/>
        </c:scaling>
        <c:axPos val="b"/>
        <c:tickLblPos val="nextTo"/>
        <c:crossAx val="81737216"/>
        <c:crosses val="autoZero"/>
        <c:auto val="1"/>
        <c:lblAlgn val="ctr"/>
        <c:lblOffset val="100"/>
      </c:catAx>
      <c:valAx>
        <c:axId val="81737216"/>
        <c:scaling>
          <c:orientation val="minMax"/>
        </c:scaling>
        <c:axPos val="l"/>
        <c:majorGridlines/>
        <c:numFmt formatCode="0.00" sourceLinked="1"/>
        <c:tickLblPos val="nextTo"/>
        <c:crossAx val="81735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спец'!$A$29:$A$49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спец'!$H$29:$H$49</c:f>
              <c:numCache>
                <c:formatCode>0.00</c:formatCode>
                <c:ptCount val="21"/>
                <c:pt idx="0">
                  <c:v>2.0938609842719433</c:v>
                </c:pt>
                <c:pt idx="1">
                  <c:v>7.3988353505366522</c:v>
                </c:pt>
                <c:pt idx="2">
                  <c:v>20.954084863837871</c:v>
                </c:pt>
                <c:pt idx="3">
                  <c:v>9.4576212068364143</c:v>
                </c:pt>
                <c:pt idx="4">
                  <c:v>20.123450413223139</c:v>
                </c:pt>
                <c:pt idx="5">
                  <c:v>2.3399785814317489</c:v>
                </c:pt>
                <c:pt idx="6">
                  <c:v>5.74</c:v>
                </c:pt>
                <c:pt idx="8">
                  <c:v>26.202779438135085</c:v>
                </c:pt>
                <c:pt idx="9">
                  <c:v>19.074893617021278</c:v>
                </c:pt>
                <c:pt idx="10">
                  <c:v>22.411392405063292</c:v>
                </c:pt>
                <c:pt idx="11">
                  <c:v>0</c:v>
                </c:pt>
                <c:pt idx="12">
                  <c:v>3.5433824937751388</c:v>
                </c:pt>
                <c:pt idx="13">
                  <c:v>1.2040816326530612</c:v>
                </c:pt>
                <c:pt idx="14">
                  <c:v>11.077111383108935</c:v>
                </c:pt>
                <c:pt idx="15">
                  <c:v>22.116578418842433</c:v>
                </c:pt>
                <c:pt idx="16">
                  <c:v>14.277464732044033</c:v>
                </c:pt>
                <c:pt idx="17">
                  <c:v>12.59</c:v>
                </c:pt>
                <c:pt idx="18">
                  <c:v>12.501296776583921</c:v>
                </c:pt>
                <c:pt idx="19" formatCode="General">
                  <c:v>0</c:v>
                </c:pt>
                <c:pt idx="20">
                  <c:v>14.201614843471818</c:v>
                </c:pt>
              </c:numCache>
            </c:numRef>
          </c:val>
        </c:ser>
        <c:axId val="81756928"/>
        <c:axId val="81758464"/>
      </c:barChart>
      <c:catAx>
        <c:axId val="81756928"/>
        <c:scaling>
          <c:orientation val="minMax"/>
        </c:scaling>
        <c:axPos val="b"/>
        <c:tickLblPos val="nextTo"/>
        <c:crossAx val="81758464"/>
        <c:crosses val="autoZero"/>
        <c:auto val="1"/>
        <c:lblAlgn val="ctr"/>
        <c:lblOffset val="100"/>
      </c:catAx>
      <c:valAx>
        <c:axId val="81758464"/>
        <c:scaling>
          <c:orientation val="minMax"/>
        </c:scaling>
        <c:axPos val="l"/>
        <c:majorGridlines/>
        <c:numFmt formatCode="0.00" sourceLinked="1"/>
        <c:tickLblPos val="nextTo"/>
        <c:crossAx val="81756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спец'!$A$29:$A$49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спец'!$I$29:$I$49</c:f>
              <c:numCache>
                <c:formatCode>0.00</c:formatCode>
                <c:ptCount val="21"/>
                <c:pt idx="0">
                  <c:v>53.689017063206002</c:v>
                </c:pt>
                <c:pt idx="1">
                  <c:v>49.117680116893339</c:v>
                </c:pt>
                <c:pt idx="2">
                  <c:v>51.455510801904069</c:v>
                </c:pt>
                <c:pt idx="3">
                  <c:v>74.9729632299928</c:v>
                </c:pt>
                <c:pt idx="4">
                  <c:v>27.128130788435211</c:v>
                </c:pt>
                <c:pt idx="5">
                  <c:v>65.812228048644428</c:v>
                </c:pt>
                <c:pt idx="6">
                  <c:v>5.9362016759383147</c:v>
                </c:pt>
                <c:pt idx="7">
                  <c:v>0</c:v>
                </c:pt>
                <c:pt idx="8">
                  <c:v>44.169870034779422</c:v>
                </c:pt>
                <c:pt idx="9">
                  <c:v>88.901313950237622</c:v>
                </c:pt>
                <c:pt idx="10">
                  <c:v>58.473176245543868</c:v>
                </c:pt>
                <c:pt idx="11">
                  <c:v>60.511941737174681</c:v>
                </c:pt>
                <c:pt idx="12">
                  <c:v>49.051667756703729</c:v>
                </c:pt>
                <c:pt idx="13">
                  <c:v>3.7656903765690379</c:v>
                </c:pt>
                <c:pt idx="14">
                  <c:v>43.771765336190732</c:v>
                </c:pt>
                <c:pt idx="15">
                  <c:v>50.401820638645901</c:v>
                </c:pt>
                <c:pt idx="16">
                  <c:v>49.544211970684906</c:v>
                </c:pt>
                <c:pt idx="17">
                  <c:v>19.66</c:v>
                </c:pt>
                <c:pt idx="18">
                  <c:v>92.456831263253562</c:v>
                </c:pt>
                <c:pt idx="19">
                  <c:v>80.003386386725367</c:v>
                </c:pt>
                <c:pt idx="20" formatCode="0.0">
                  <c:v>50.046733416196332</c:v>
                </c:pt>
              </c:numCache>
            </c:numRef>
          </c:val>
        </c:ser>
        <c:axId val="81802752"/>
        <c:axId val="81804288"/>
      </c:barChart>
      <c:catAx>
        <c:axId val="81802752"/>
        <c:scaling>
          <c:orientation val="minMax"/>
        </c:scaling>
        <c:axPos val="b"/>
        <c:tickLblPos val="nextTo"/>
        <c:crossAx val="81804288"/>
        <c:crosses val="autoZero"/>
        <c:auto val="1"/>
        <c:lblAlgn val="ctr"/>
        <c:lblOffset val="100"/>
      </c:catAx>
      <c:valAx>
        <c:axId val="81804288"/>
        <c:scaling>
          <c:orientation val="minMax"/>
        </c:scaling>
        <c:axPos val="l"/>
        <c:majorGridlines/>
        <c:numFmt formatCode="0.00" sourceLinked="1"/>
        <c:tickLblPos val="nextTo"/>
        <c:crossAx val="818027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спец'!$A$29:$A$49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спец'!$J$29:$J$49</c:f>
              <c:numCache>
                <c:formatCode>0.00</c:formatCode>
                <c:ptCount val="21"/>
                <c:pt idx="0">
                  <c:v>98.97045658012533</c:v>
                </c:pt>
                <c:pt idx="1">
                  <c:v>99.755911517925242</c:v>
                </c:pt>
                <c:pt idx="2">
                  <c:v>83.223625689379105</c:v>
                </c:pt>
                <c:pt idx="3">
                  <c:v>96.826541651640824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8">
                  <c:v>99.689183588893499</c:v>
                </c:pt>
                <c:pt idx="9">
                  <c:v>96.784591194968556</c:v>
                </c:pt>
                <c:pt idx="10">
                  <c:v>100</c:v>
                </c:pt>
                <c:pt idx="11">
                  <c:v>97.345132743362825</c:v>
                </c:pt>
                <c:pt idx="12">
                  <c:v>98.461538461538467</c:v>
                </c:pt>
                <c:pt idx="13">
                  <c:v>98.518518518518519</c:v>
                </c:pt>
                <c:pt idx="14">
                  <c:v>100</c:v>
                </c:pt>
                <c:pt idx="15">
                  <c:v>94.426414561873855</c:v>
                </c:pt>
                <c:pt idx="16">
                  <c:v>97.883120786637463</c:v>
                </c:pt>
                <c:pt idx="17">
                  <c:v>100</c:v>
                </c:pt>
                <c:pt idx="18">
                  <c:v>69.724770642201833</c:v>
                </c:pt>
                <c:pt idx="19">
                  <c:v>0</c:v>
                </c:pt>
                <c:pt idx="20">
                  <c:v>93.754382286062537</c:v>
                </c:pt>
              </c:numCache>
            </c:numRef>
          </c:val>
        </c:ser>
        <c:axId val="81836288"/>
        <c:axId val="81846272"/>
      </c:barChart>
      <c:catAx>
        <c:axId val="81836288"/>
        <c:scaling>
          <c:orientation val="minMax"/>
        </c:scaling>
        <c:axPos val="b"/>
        <c:tickLblPos val="nextTo"/>
        <c:crossAx val="81846272"/>
        <c:crosses val="autoZero"/>
        <c:auto val="1"/>
        <c:lblAlgn val="ctr"/>
        <c:lblOffset val="100"/>
      </c:catAx>
      <c:valAx>
        <c:axId val="81846272"/>
        <c:scaling>
          <c:orientation val="minMax"/>
        </c:scaling>
        <c:axPos val="l"/>
        <c:majorGridlines/>
        <c:numFmt formatCode="0.00" sourceLinked="1"/>
        <c:tickLblPos val="nextTo"/>
        <c:crossAx val="81836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спец'!$A$29:$A$49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спец'!$K$29:$K$49</c:f>
              <c:numCache>
                <c:formatCode>General</c:formatCode>
                <c:ptCount val="21"/>
                <c:pt idx="0">
                  <c:v>7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35</c:v>
                </c:pt>
                <c:pt idx="13">
                  <c:v>7</c:v>
                </c:pt>
                <c:pt idx="14">
                  <c:v>40</c:v>
                </c:pt>
                <c:pt idx="15">
                  <c:v>37</c:v>
                </c:pt>
                <c:pt idx="16" formatCode="0">
                  <c:v>34.875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 formatCode="0">
                  <c:v>35.684210526315788</c:v>
                </c:pt>
              </c:numCache>
            </c:numRef>
          </c:val>
        </c:ser>
        <c:axId val="81894400"/>
        <c:axId val="81896192"/>
      </c:barChart>
      <c:catAx>
        <c:axId val="81894400"/>
        <c:scaling>
          <c:orientation val="minMax"/>
        </c:scaling>
        <c:axPos val="b"/>
        <c:tickLblPos val="nextTo"/>
        <c:crossAx val="81896192"/>
        <c:crosses val="autoZero"/>
        <c:auto val="1"/>
        <c:lblAlgn val="ctr"/>
        <c:lblOffset val="100"/>
      </c:catAx>
      <c:valAx>
        <c:axId val="81896192"/>
        <c:scaling>
          <c:orientation val="minMax"/>
        </c:scaling>
        <c:axPos val="l"/>
        <c:majorGridlines/>
        <c:numFmt formatCode="General" sourceLinked="1"/>
        <c:tickLblPos val="nextTo"/>
        <c:crossAx val="81894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'Конс спец'!$A$55:$A$75</c:f>
              <c:strCache>
                <c:ptCount val="21"/>
                <c:pt idx="0">
                  <c:v>ДЗ Барајево</c:v>
                </c:pt>
                <c:pt idx="1">
                  <c:v>ДЗ Вождовац</c:v>
                </c:pt>
                <c:pt idx="2">
                  <c:v>ДЗ Врачар</c:v>
                </c:pt>
                <c:pt idx="3">
                  <c:v>ДЗ Гроцка</c:v>
                </c:pt>
                <c:pt idx="4">
                  <c:v>ДЗ Звездара</c:v>
                </c:pt>
                <c:pt idx="5">
                  <c:v>ДЗ Земун</c:v>
                </c:pt>
                <c:pt idx="6">
                  <c:v>ДЗ Лазаревац</c:v>
                </c:pt>
                <c:pt idx="7">
                  <c:v>ДЗ Младеновац</c:v>
                </c:pt>
                <c:pt idx="8">
                  <c:v>ДЗ Нови Београд</c:v>
                </c:pt>
                <c:pt idx="9">
                  <c:v>ДЗ Обреновац</c:v>
                </c:pt>
                <c:pt idx="10">
                  <c:v>ДЗ Палилула</c:v>
                </c:pt>
                <c:pt idx="11">
                  <c:v>ДЗ Раковица</c:v>
                </c:pt>
                <c:pt idx="12">
                  <c:v>ДЗ Савски венац</c:v>
                </c:pt>
                <c:pt idx="13">
                  <c:v>ДЗ Сопот</c:v>
                </c:pt>
                <c:pt idx="14">
                  <c:v>ДЗ Стари град</c:v>
                </c:pt>
                <c:pt idx="15">
                  <c:v>ДЗ Чукарица</c:v>
                </c:pt>
                <c:pt idx="16">
                  <c:v>БЕОГРАД ДЗ (укупно)</c:v>
                </c:pt>
                <c:pt idx="17">
                  <c:v>ЗЗЗ радника ЖС</c:v>
                </c:pt>
                <c:pt idx="18">
                  <c:v>ЗЗЗ радника МУП</c:v>
                </c:pt>
                <c:pt idx="19">
                  <c:v>ЗЗЗ студената</c:v>
                </c:pt>
                <c:pt idx="20">
                  <c:v>БЕОГРАД (укупно)</c:v>
                </c:pt>
              </c:strCache>
            </c:strRef>
          </c:cat>
          <c:val>
            <c:numRef>
              <c:f>'Конс спец'!$H$55:$H$75</c:f>
              <c:numCache>
                <c:formatCode>0.00</c:formatCode>
                <c:ptCount val="21"/>
                <c:pt idx="0">
                  <c:v>1</c:v>
                </c:pt>
                <c:pt idx="1">
                  <c:v>2.571282401091405</c:v>
                </c:pt>
                <c:pt idx="3">
                  <c:v>10</c:v>
                </c:pt>
                <c:pt idx="8">
                  <c:v>26.202779438135085</c:v>
                </c:pt>
                <c:pt idx="9">
                  <c:v>4.163636363636364</c:v>
                </c:pt>
                <c:pt idx="10">
                  <c:v>6.698996290639319</c:v>
                </c:pt>
                <c:pt idx="11">
                  <c:v>0</c:v>
                </c:pt>
                <c:pt idx="12">
                  <c:v>4.2222222222222223</c:v>
                </c:pt>
                <c:pt idx="15">
                  <c:v>1.6512884691962</c:v>
                </c:pt>
                <c:pt idx="16">
                  <c:v>7.7679599499374214</c:v>
                </c:pt>
                <c:pt idx="17">
                  <c:v>8.2363636363636363</c:v>
                </c:pt>
                <c:pt idx="18">
                  <c:v>26.675338189386057</c:v>
                </c:pt>
                <c:pt idx="20">
                  <c:v>8.0541882202113868</c:v>
                </c:pt>
              </c:numCache>
            </c:numRef>
          </c:val>
        </c:ser>
        <c:axId val="81911808"/>
        <c:axId val="81913344"/>
      </c:barChart>
      <c:catAx>
        <c:axId val="81911808"/>
        <c:scaling>
          <c:orientation val="minMax"/>
        </c:scaling>
        <c:axPos val="b"/>
        <c:tickLblPos val="nextTo"/>
        <c:crossAx val="81913344"/>
        <c:crosses val="autoZero"/>
        <c:auto val="1"/>
        <c:lblAlgn val="ctr"/>
        <c:lblOffset val="100"/>
      </c:catAx>
      <c:valAx>
        <c:axId val="81913344"/>
        <c:scaling>
          <c:orientation val="minMax"/>
        </c:scaling>
        <c:axPos val="l"/>
        <c:majorGridlines/>
        <c:numFmt formatCode="0.00" sourceLinked="1"/>
        <c:tickLblPos val="nextTo"/>
        <c:crossAx val="81911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19050</xdr:rowOff>
    </xdr:from>
    <xdr:to>
      <xdr:col>20</xdr:col>
      <xdr:colOff>66675</xdr:colOff>
      <xdr:row>19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323850</xdr:colOff>
      <xdr:row>15</xdr:row>
      <xdr:rowOff>152400</xdr:rowOff>
    </xdr:from>
    <xdr:to>
      <xdr:col>19</xdr:col>
      <xdr:colOff>371475</xdr:colOff>
      <xdr:row>26</xdr:row>
      <xdr:rowOff>685800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314325</xdr:colOff>
      <xdr:row>19</xdr:row>
      <xdr:rowOff>161925</xdr:rowOff>
    </xdr:from>
    <xdr:to>
      <xdr:col>19</xdr:col>
      <xdr:colOff>361950</xdr:colOff>
      <xdr:row>26</xdr:row>
      <xdr:rowOff>1457325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314325</xdr:colOff>
      <xdr:row>54</xdr:row>
      <xdr:rowOff>38100</xdr:rowOff>
    </xdr:from>
    <xdr:to>
      <xdr:col>19</xdr:col>
      <xdr:colOff>361950</xdr:colOff>
      <xdr:row>68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104775</xdr:colOff>
      <xdr:row>30</xdr:row>
      <xdr:rowOff>123825</xdr:rowOff>
    </xdr:from>
    <xdr:to>
      <xdr:col>19</xdr:col>
      <xdr:colOff>152400</xdr:colOff>
      <xdr:row>45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171450</xdr:colOff>
      <xdr:row>42</xdr:row>
      <xdr:rowOff>152400</xdr:rowOff>
    </xdr:from>
    <xdr:to>
      <xdr:col>19</xdr:col>
      <xdr:colOff>219075</xdr:colOff>
      <xdr:row>52</xdr:row>
      <xdr:rowOff>885825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180975</xdr:colOff>
      <xdr:row>35</xdr:row>
      <xdr:rowOff>142875</xdr:rowOff>
    </xdr:from>
    <xdr:to>
      <xdr:col>19</xdr:col>
      <xdr:colOff>228600</xdr:colOff>
      <xdr:row>50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152400</xdr:colOff>
      <xdr:row>52</xdr:row>
      <xdr:rowOff>438150</xdr:rowOff>
    </xdr:from>
    <xdr:to>
      <xdr:col>19</xdr:col>
      <xdr:colOff>200025</xdr:colOff>
      <xdr:row>60</xdr:row>
      <xdr:rowOff>28575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323850</xdr:colOff>
      <xdr:row>68</xdr:row>
      <xdr:rowOff>0</xdr:rowOff>
    </xdr:from>
    <xdr:to>
      <xdr:col>19</xdr:col>
      <xdr:colOff>371475</xdr:colOff>
      <xdr:row>78</xdr:row>
      <xdr:rowOff>723900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161925</xdr:colOff>
      <xdr:row>71</xdr:row>
      <xdr:rowOff>76200</xdr:rowOff>
    </xdr:from>
    <xdr:to>
      <xdr:col>19</xdr:col>
      <xdr:colOff>209550</xdr:colOff>
      <xdr:row>78</xdr:row>
      <xdr:rowOff>1381125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28575</xdr:colOff>
      <xdr:row>64</xdr:row>
      <xdr:rowOff>0</xdr:rowOff>
    </xdr:from>
    <xdr:to>
      <xdr:col>25</xdr:col>
      <xdr:colOff>333375</xdr:colOff>
      <xdr:row>77</xdr:row>
      <xdr:rowOff>247650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323850</xdr:colOff>
      <xdr:row>78</xdr:row>
      <xdr:rowOff>533400</xdr:rowOff>
    </xdr:from>
    <xdr:to>
      <xdr:col>19</xdr:col>
      <xdr:colOff>371475</xdr:colOff>
      <xdr:row>86</xdr:row>
      <xdr:rowOff>123825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47625</xdr:colOff>
      <xdr:row>87</xdr:row>
      <xdr:rowOff>133350</xdr:rowOff>
    </xdr:from>
    <xdr:to>
      <xdr:col>20</xdr:col>
      <xdr:colOff>95250</xdr:colOff>
      <xdr:row>102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104775</xdr:colOff>
      <xdr:row>91</xdr:row>
      <xdr:rowOff>76200</xdr:rowOff>
    </xdr:from>
    <xdr:to>
      <xdr:col>20</xdr:col>
      <xdr:colOff>152400</xdr:colOff>
      <xdr:row>104</xdr:row>
      <xdr:rowOff>247650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152400</xdr:colOff>
      <xdr:row>96</xdr:row>
      <xdr:rowOff>152400</xdr:rowOff>
    </xdr:from>
    <xdr:to>
      <xdr:col>20</xdr:col>
      <xdr:colOff>200025</xdr:colOff>
      <xdr:row>104</xdr:row>
      <xdr:rowOff>1276350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0"/>
  <sheetViews>
    <sheetView workbookViewId="0">
      <selection activeCell="D24" sqref="D24"/>
    </sheetView>
  </sheetViews>
  <sheetFormatPr defaultRowHeight="14.4"/>
  <cols>
    <col min="1" max="1" width="22.33203125" style="34" customWidth="1"/>
    <col min="2" max="2" width="19.5546875" style="34" customWidth="1"/>
    <col min="3" max="3" width="13.44140625" style="34" customWidth="1"/>
    <col min="4" max="4" width="24.5546875" style="126" customWidth="1"/>
    <col min="5" max="5" width="21.88671875" style="34" customWidth="1"/>
    <col min="6" max="6" width="19.5546875" style="34" customWidth="1"/>
    <col min="7" max="7" width="23.88671875" style="207" customWidth="1"/>
    <col min="8" max="8" width="9.109375" style="23"/>
    <col min="9" max="9" width="23.109375" style="23" customWidth="1"/>
    <col min="10" max="10" width="18" style="23" customWidth="1"/>
    <col min="11" max="11" width="24.109375" style="23" customWidth="1"/>
    <col min="12" max="12" width="32.109375" style="23" customWidth="1"/>
    <col min="13" max="256" width="9.109375" style="23"/>
    <col min="257" max="257" width="22.33203125" style="23" customWidth="1"/>
    <col min="258" max="258" width="19.5546875" style="23" customWidth="1"/>
    <col min="259" max="259" width="13.44140625" style="23" customWidth="1"/>
    <col min="260" max="260" width="24.5546875" style="23" customWidth="1"/>
    <col min="261" max="261" width="21.88671875" style="23" customWidth="1"/>
    <col min="262" max="262" width="16.33203125" style="23" customWidth="1"/>
    <col min="263" max="263" width="21.109375" style="23" customWidth="1"/>
    <col min="264" max="512" width="9.109375" style="23"/>
    <col min="513" max="513" width="22.33203125" style="23" customWidth="1"/>
    <col min="514" max="514" width="19.5546875" style="23" customWidth="1"/>
    <col min="515" max="515" width="13.44140625" style="23" customWidth="1"/>
    <col min="516" max="516" width="24.5546875" style="23" customWidth="1"/>
    <col min="517" max="517" width="21.88671875" style="23" customWidth="1"/>
    <col min="518" max="518" width="16.33203125" style="23" customWidth="1"/>
    <col min="519" max="519" width="21.109375" style="23" customWidth="1"/>
    <col min="520" max="768" width="9.109375" style="23"/>
    <col min="769" max="769" width="22.33203125" style="23" customWidth="1"/>
    <col min="770" max="770" width="19.5546875" style="23" customWidth="1"/>
    <col min="771" max="771" width="13.44140625" style="23" customWidth="1"/>
    <col min="772" max="772" width="24.5546875" style="23" customWidth="1"/>
    <col min="773" max="773" width="21.88671875" style="23" customWidth="1"/>
    <col min="774" max="774" width="16.33203125" style="23" customWidth="1"/>
    <col min="775" max="775" width="21.109375" style="23" customWidth="1"/>
    <col min="776" max="1024" width="9.109375" style="23"/>
    <col min="1025" max="1025" width="22.33203125" style="23" customWidth="1"/>
    <col min="1026" max="1026" width="19.5546875" style="23" customWidth="1"/>
    <col min="1027" max="1027" width="13.44140625" style="23" customWidth="1"/>
    <col min="1028" max="1028" width="24.5546875" style="23" customWidth="1"/>
    <col min="1029" max="1029" width="21.88671875" style="23" customWidth="1"/>
    <col min="1030" max="1030" width="16.33203125" style="23" customWidth="1"/>
    <col min="1031" max="1031" width="21.109375" style="23" customWidth="1"/>
    <col min="1032" max="1280" width="9.109375" style="23"/>
    <col min="1281" max="1281" width="22.33203125" style="23" customWidth="1"/>
    <col min="1282" max="1282" width="19.5546875" style="23" customWidth="1"/>
    <col min="1283" max="1283" width="13.44140625" style="23" customWidth="1"/>
    <col min="1284" max="1284" width="24.5546875" style="23" customWidth="1"/>
    <col min="1285" max="1285" width="21.88671875" style="23" customWidth="1"/>
    <col min="1286" max="1286" width="16.33203125" style="23" customWidth="1"/>
    <col min="1287" max="1287" width="21.109375" style="23" customWidth="1"/>
    <col min="1288" max="1536" width="9.109375" style="23"/>
    <col min="1537" max="1537" width="22.33203125" style="23" customWidth="1"/>
    <col min="1538" max="1538" width="19.5546875" style="23" customWidth="1"/>
    <col min="1539" max="1539" width="13.44140625" style="23" customWidth="1"/>
    <col min="1540" max="1540" width="24.5546875" style="23" customWidth="1"/>
    <col min="1541" max="1541" width="21.88671875" style="23" customWidth="1"/>
    <col min="1542" max="1542" width="16.33203125" style="23" customWidth="1"/>
    <col min="1543" max="1543" width="21.109375" style="23" customWidth="1"/>
    <col min="1544" max="1792" width="9.109375" style="23"/>
    <col min="1793" max="1793" width="22.33203125" style="23" customWidth="1"/>
    <col min="1794" max="1794" width="19.5546875" style="23" customWidth="1"/>
    <col min="1795" max="1795" width="13.44140625" style="23" customWidth="1"/>
    <col min="1796" max="1796" width="24.5546875" style="23" customWidth="1"/>
    <col min="1797" max="1797" width="21.88671875" style="23" customWidth="1"/>
    <col min="1798" max="1798" width="16.33203125" style="23" customWidth="1"/>
    <col min="1799" max="1799" width="21.109375" style="23" customWidth="1"/>
    <col min="1800" max="2048" width="9.109375" style="23"/>
    <col min="2049" max="2049" width="22.33203125" style="23" customWidth="1"/>
    <col min="2050" max="2050" width="19.5546875" style="23" customWidth="1"/>
    <col min="2051" max="2051" width="13.44140625" style="23" customWidth="1"/>
    <col min="2052" max="2052" width="24.5546875" style="23" customWidth="1"/>
    <col min="2053" max="2053" width="21.88671875" style="23" customWidth="1"/>
    <col min="2054" max="2054" width="16.33203125" style="23" customWidth="1"/>
    <col min="2055" max="2055" width="21.109375" style="23" customWidth="1"/>
    <col min="2056" max="2304" width="9.109375" style="23"/>
    <col min="2305" max="2305" width="22.33203125" style="23" customWidth="1"/>
    <col min="2306" max="2306" width="19.5546875" style="23" customWidth="1"/>
    <col min="2307" max="2307" width="13.44140625" style="23" customWidth="1"/>
    <col min="2308" max="2308" width="24.5546875" style="23" customWidth="1"/>
    <col min="2309" max="2309" width="21.88671875" style="23" customWidth="1"/>
    <col min="2310" max="2310" width="16.33203125" style="23" customWidth="1"/>
    <col min="2311" max="2311" width="21.109375" style="23" customWidth="1"/>
    <col min="2312" max="2560" width="9.109375" style="23"/>
    <col min="2561" max="2561" width="22.33203125" style="23" customWidth="1"/>
    <col min="2562" max="2562" width="19.5546875" style="23" customWidth="1"/>
    <col min="2563" max="2563" width="13.44140625" style="23" customWidth="1"/>
    <col min="2564" max="2564" width="24.5546875" style="23" customWidth="1"/>
    <col min="2565" max="2565" width="21.88671875" style="23" customWidth="1"/>
    <col min="2566" max="2566" width="16.33203125" style="23" customWidth="1"/>
    <col min="2567" max="2567" width="21.109375" style="23" customWidth="1"/>
    <col min="2568" max="2816" width="9.109375" style="23"/>
    <col min="2817" max="2817" width="22.33203125" style="23" customWidth="1"/>
    <col min="2818" max="2818" width="19.5546875" style="23" customWidth="1"/>
    <col min="2819" max="2819" width="13.44140625" style="23" customWidth="1"/>
    <col min="2820" max="2820" width="24.5546875" style="23" customWidth="1"/>
    <col min="2821" max="2821" width="21.88671875" style="23" customWidth="1"/>
    <col min="2822" max="2822" width="16.33203125" style="23" customWidth="1"/>
    <col min="2823" max="2823" width="21.109375" style="23" customWidth="1"/>
    <col min="2824" max="3072" width="9.109375" style="23"/>
    <col min="3073" max="3073" width="22.33203125" style="23" customWidth="1"/>
    <col min="3074" max="3074" width="19.5546875" style="23" customWidth="1"/>
    <col min="3075" max="3075" width="13.44140625" style="23" customWidth="1"/>
    <col min="3076" max="3076" width="24.5546875" style="23" customWidth="1"/>
    <col min="3077" max="3077" width="21.88671875" style="23" customWidth="1"/>
    <col min="3078" max="3078" width="16.33203125" style="23" customWidth="1"/>
    <col min="3079" max="3079" width="21.109375" style="23" customWidth="1"/>
    <col min="3080" max="3328" width="9.109375" style="23"/>
    <col min="3329" max="3329" width="22.33203125" style="23" customWidth="1"/>
    <col min="3330" max="3330" width="19.5546875" style="23" customWidth="1"/>
    <col min="3331" max="3331" width="13.44140625" style="23" customWidth="1"/>
    <col min="3332" max="3332" width="24.5546875" style="23" customWidth="1"/>
    <col min="3333" max="3333" width="21.88671875" style="23" customWidth="1"/>
    <col min="3334" max="3334" width="16.33203125" style="23" customWidth="1"/>
    <col min="3335" max="3335" width="21.109375" style="23" customWidth="1"/>
    <col min="3336" max="3584" width="9.109375" style="23"/>
    <col min="3585" max="3585" width="22.33203125" style="23" customWidth="1"/>
    <col min="3586" max="3586" width="19.5546875" style="23" customWidth="1"/>
    <col min="3587" max="3587" width="13.44140625" style="23" customWidth="1"/>
    <col min="3588" max="3588" width="24.5546875" style="23" customWidth="1"/>
    <col min="3589" max="3589" width="21.88671875" style="23" customWidth="1"/>
    <col min="3590" max="3590" width="16.33203125" style="23" customWidth="1"/>
    <col min="3591" max="3591" width="21.109375" style="23" customWidth="1"/>
    <col min="3592" max="3840" width="9.109375" style="23"/>
    <col min="3841" max="3841" width="22.33203125" style="23" customWidth="1"/>
    <col min="3842" max="3842" width="19.5546875" style="23" customWidth="1"/>
    <col min="3843" max="3843" width="13.44140625" style="23" customWidth="1"/>
    <col min="3844" max="3844" width="24.5546875" style="23" customWidth="1"/>
    <col min="3845" max="3845" width="21.88671875" style="23" customWidth="1"/>
    <col min="3846" max="3846" width="16.33203125" style="23" customWidth="1"/>
    <col min="3847" max="3847" width="21.109375" style="23" customWidth="1"/>
    <col min="3848" max="4096" width="9.109375" style="23"/>
    <col min="4097" max="4097" width="22.33203125" style="23" customWidth="1"/>
    <col min="4098" max="4098" width="19.5546875" style="23" customWidth="1"/>
    <col min="4099" max="4099" width="13.44140625" style="23" customWidth="1"/>
    <col min="4100" max="4100" width="24.5546875" style="23" customWidth="1"/>
    <col min="4101" max="4101" width="21.88671875" style="23" customWidth="1"/>
    <col min="4102" max="4102" width="16.33203125" style="23" customWidth="1"/>
    <col min="4103" max="4103" width="21.109375" style="23" customWidth="1"/>
    <col min="4104" max="4352" width="9.109375" style="23"/>
    <col min="4353" max="4353" width="22.33203125" style="23" customWidth="1"/>
    <col min="4354" max="4354" width="19.5546875" style="23" customWidth="1"/>
    <col min="4355" max="4355" width="13.44140625" style="23" customWidth="1"/>
    <col min="4356" max="4356" width="24.5546875" style="23" customWidth="1"/>
    <col min="4357" max="4357" width="21.88671875" style="23" customWidth="1"/>
    <col min="4358" max="4358" width="16.33203125" style="23" customWidth="1"/>
    <col min="4359" max="4359" width="21.109375" style="23" customWidth="1"/>
    <col min="4360" max="4608" width="9.109375" style="23"/>
    <col min="4609" max="4609" width="22.33203125" style="23" customWidth="1"/>
    <col min="4610" max="4610" width="19.5546875" style="23" customWidth="1"/>
    <col min="4611" max="4611" width="13.44140625" style="23" customWidth="1"/>
    <col min="4612" max="4612" width="24.5546875" style="23" customWidth="1"/>
    <col min="4613" max="4613" width="21.88671875" style="23" customWidth="1"/>
    <col min="4614" max="4614" width="16.33203125" style="23" customWidth="1"/>
    <col min="4615" max="4615" width="21.109375" style="23" customWidth="1"/>
    <col min="4616" max="4864" width="9.109375" style="23"/>
    <col min="4865" max="4865" width="22.33203125" style="23" customWidth="1"/>
    <col min="4866" max="4866" width="19.5546875" style="23" customWidth="1"/>
    <col min="4867" max="4867" width="13.44140625" style="23" customWidth="1"/>
    <col min="4868" max="4868" width="24.5546875" style="23" customWidth="1"/>
    <col min="4869" max="4869" width="21.88671875" style="23" customWidth="1"/>
    <col min="4870" max="4870" width="16.33203125" style="23" customWidth="1"/>
    <col min="4871" max="4871" width="21.109375" style="23" customWidth="1"/>
    <col min="4872" max="5120" width="9.109375" style="23"/>
    <col min="5121" max="5121" width="22.33203125" style="23" customWidth="1"/>
    <col min="5122" max="5122" width="19.5546875" style="23" customWidth="1"/>
    <col min="5123" max="5123" width="13.44140625" style="23" customWidth="1"/>
    <col min="5124" max="5124" width="24.5546875" style="23" customWidth="1"/>
    <col min="5125" max="5125" width="21.88671875" style="23" customWidth="1"/>
    <col min="5126" max="5126" width="16.33203125" style="23" customWidth="1"/>
    <col min="5127" max="5127" width="21.109375" style="23" customWidth="1"/>
    <col min="5128" max="5376" width="9.109375" style="23"/>
    <col min="5377" max="5377" width="22.33203125" style="23" customWidth="1"/>
    <col min="5378" max="5378" width="19.5546875" style="23" customWidth="1"/>
    <col min="5379" max="5379" width="13.44140625" style="23" customWidth="1"/>
    <col min="5380" max="5380" width="24.5546875" style="23" customWidth="1"/>
    <col min="5381" max="5381" width="21.88671875" style="23" customWidth="1"/>
    <col min="5382" max="5382" width="16.33203125" style="23" customWidth="1"/>
    <col min="5383" max="5383" width="21.109375" style="23" customWidth="1"/>
    <col min="5384" max="5632" width="9.109375" style="23"/>
    <col min="5633" max="5633" width="22.33203125" style="23" customWidth="1"/>
    <col min="5634" max="5634" width="19.5546875" style="23" customWidth="1"/>
    <col min="5635" max="5635" width="13.44140625" style="23" customWidth="1"/>
    <col min="5636" max="5636" width="24.5546875" style="23" customWidth="1"/>
    <col min="5637" max="5637" width="21.88671875" style="23" customWidth="1"/>
    <col min="5638" max="5638" width="16.33203125" style="23" customWidth="1"/>
    <col min="5639" max="5639" width="21.109375" style="23" customWidth="1"/>
    <col min="5640" max="5888" width="9.109375" style="23"/>
    <col min="5889" max="5889" width="22.33203125" style="23" customWidth="1"/>
    <col min="5890" max="5890" width="19.5546875" style="23" customWidth="1"/>
    <col min="5891" max="5891" width="13.44140625" style="23" customWidth="1"/>
    <col min="5892" max="5892" width="24.5546875" style="23" customWidth="1"/>
    <col min="5893" max="5893" width="21.88671875" style="23" customWidth="1"/>
    <col min="5894" max="5894" width="16.33203125" style="23" customWidth="1"/>
    <col min="5895" max="5895" width="21.109375" style="23" customWidth="1"/>
    <col min="5896" max="6144" width="9.109375" style="23"/>
    <col min="6145" max="6145" width="22.33203125" style="23" customWidth="1"/>
    <col min="6146" max="6146" width="19.5546875" style="23" customWidth="1"/>
    <col min="6147" max="6147" width="13.44140625" style="23" customWidth="1"/>
    <col min="6148" max="6148" width="24.5546875" style="23" customWidth="1"/>
    <col min="6149" max="6149" width="21.88671875" style="23" customWidth="1"/>
    <col min="6150" max="6150" width="16.33203125" style="23" customWidth="1"/>
    <col min="6151" max="6151" width="21.109375" style="23" customWidth="1"/>
    <col min="6152" max="6400" width="9.109375" style="23"/>
    <col min="6401" max="6401" width="22.33203125" style="23" customWidth="1"/>
    <col min="6402" max="6402" width="19.5546875" style="23" customWidth="1"/>
    <col min="6403" max="6403" width="13.44140625" style="23" customWidth="1"/>
    <col min="6404" max="6404" width="24.5546875" style="23" customWidth="1"/>
    <col min="6405" max="6405" width="21.88671875" style="23" customWidth="1"/>
    <col min="6406" max="6406" width="16.33203125" style="23" customWidth="1"/>
    <col min="6407" max="6407" width="21.109375" style="23" customWidth="1"/>
    <col min="6408" max="6656" width="9.109375" style="23"/>
    <col min="6657" max="6657" width="22.33203125" style="23" customWidth="1"/>
    <col min="6658" max="6658" width="19.5546875" style="23" customWidth="1"/>
    <col min="6659" max="6659" width="13.44140625" style="23" customWidth="1"/>
    <col min="6660" max="6660" width="24.5546875" style="23" customWidth="1"/>
    <col min="6661" max="6661" width="21.88671875" style="23" customWidth="1"/>
    <col min="6662" max="6662" width="16.33203125" style="23" customWidth="1"/>
    <col min="6663" max="6663" width="21.109375" style="23" customWidth="1"/>
    <col min="6664" max="6912" width="9.109375" style="23"/>
    <col min="6913" max="6913" width="22.33203125" style="23" customWidth="1"/>
    <col min="6914" max="6914" width="19.5546875" style="23" customWidth="1"/>
    <col min="6915" max="6915" width="13.44140625" style="23" customWidth="1"/>
    <col min="6916" max="6916" width="24.5546875" style="23" customWidth="1"/>
    <col min="6917" max="6917" width="21.88671875" style="23" customWidth="1"/>
    <col min="6918" max="6918" width="16.33203125" style="23" customWidth="1"/>
    <col min="6919" max="6919" width="21.109375" style="23" customWidth="1"/>
    <col min="6920" max="7168" width="9.109375" style="23"/>
    <col min="7169" max="7169" width="22.33203125" style="23" customWidth="1"/>
    <col min="7170" max="7170" width="19.5546875" style="23" customWidth="1"/>
    <col min="7171" max="7171" width="13.44140625" style="23" customWidth="1"/>
    <col min="7172" max="7172" width="24.5546875" style="23" customWidth="1"/>
    <col min="7173" max="7173" width="21.88671875" style="23" customWidth="1"/>
    <col min="7174" max="7174" width="16.33203125" style="23" customWidth="1"/>
    <col min="7175" max="7175" width="21.109375" style="23" customWidth="1"/>
    <col min="7176" max="7424" width="9.109375" style="23"/>
    <col min="7425" max="7425" width="22.33203125" style="23" customWidth="1"/>
    <col min="7426" max="7426" width="19.5546875" style="23" customWidth="1"/>
    <col min="7427" max="7427" width="13.44140625" style="23" customWidth="1"/>
    <col min="7428" max="7428" width="24.5546875" style="23" customWidth="1"/>
    <col min="7429" max="7429" width="21.88671875" style="23" customWidth="1"/>
    <col min="7430" max="7430" width="16.33203125" style="23" customWidth="1"/>
    <col min="7431" max="7431" width="21.109375" style="23" customWidth="1"/>
    <col min="7432" max="7680" width="9.109375" style="23"/>
    <col min="7681" max="7681" width="22.33203125" style="23" customWidth="1"/>
    <col min="7682" max="7682" width="19.5546875" style="23" customWidth="1"/>
    <col min="7683" max="7683" width="13.44140625" style="23" customWidth="1"/>
    <col min="7684" max="7684" width="24.5546875" style="23" customWidth="1"/>
    <col min="7685" max="7685" width="21.88671875" style="23" customWidth="1"/>
    <col min="7686" max="7686" width="16.33203125" style="23" customWidth="1"/>
    <col min="7687" max="7687" width="21.109375" style="23" customWidth="1"/>
    <col min="7688" max="7936" width="9.109375" style="23"/>
    <col min="7937" max="7937" width="22.33203125" style="23" customWidth="1"/>
    <col min="7938" max="7938" width="19.5546875" style="23" customWidth="1"/>
    <col min="7939" max="7939" width="13.44140625" style="23" customWidth="1"/>
    <col min="7940" max="7940" width="24.5546875" style="23" customWidth="1"/>
    <col min="7941" max="7941" width="21.88671875" style="23" customWidth="1"/>
    <col min="7942" max="7942" width="16.33203125" style="23" customWidth="1"/>
    <col min="7943" max="7943" width="21.109375" style="23" customWidth="1"/>
    <col min="7944" max="8192" width="9.109375" style="23"/>
    <col min="8193" max="8193" width="22.33203125" style="23" customWidth="1"/>
    <col min="8194" max="8194" width="19.5546875" style="23" customWidth="1"/>
    <col min="8195" max="8195" width="13.44140625" style="23" customWidth="1"/>
    <col min="8196" max="8196" width="24.5546875" style="23" customWidth="1"/>
    <col min="8197" max="8197" width="21.88671875" style="23" customWidth="1"/>
    <col min="8198" max="8198" width="16.33203125" style="23" customWidth="1"/>
    <col min="8199" max="8199" width="21.109375" style="23" customWidth="1"/>
    <col min="8200" max="8448" width="9.109375" style="23"/>
    <col min="8449" max="8449" width="22.33203125" style="23" customWidth="1"/>
    <col min="8450" max="8450" width="19.5546875" style="23" customWidth="1"/>
    <col min="8451" max="8451" width="13.44140625" style="23" customWidth="1"/>
    <col min="8452" max="8452" width="24.5546875" style="23" customWidth="1"/>
    <col min="8453" max="8453" width="21.88671875" style="23" customWidth="1"/>
    <col min="8454" max="8454" width="16.33203125" style="23" customWidth="1"/>
    <col min="8455" max="8455" width="21.109375" style="23" customWidth="1"/>
    <col min="8456" max="8704" width="9.109375" style="23"/>
    <col min="8705" max="8705" width="22.33203125" style="23" customWidth="1"/>
    <col min="8706" max="8706" width="19.5546875" style="23" customWidth="1"/>
    <col min="8707" max="8707" width="13.44140625" style="23" customWidth="1"/>
    <col min="8708" max="8708" width="24.5546875" style="23" customWidth="1"/>
    <col min="8709" max="8709" width="21.88671875" style="23" customWidth="1"/>
    <col min="8710" max="8710" width="16.33203125" style="23" customWidth="1"/>
    <col min="8711" max="8711" width="21.109375" style="23" customWidth="1"/>
    <col min="8712" max="8960" width="9.109375" style="23"/>
    <col min="8961" max="8961" width="22.33203125" style="23" customWidth="1"/>
    <col min="8962" max="8962" width="19.5546875" style="23" customWidth="1"/>
    <col min="8963" max="8963" width="13.44140625" style="23" customWidth="1"/>
    <col min="8964" max="8964" width="24.5546875" style="23" customWidth="1"/>
    <col min="8965" max="8965" width="21.88671875" style="23" customWidth="1"/>
    <col min="8966" max="8966" width="16.33203125" style="23" customWidth="1"/>
    <col min="8967" max="8967" width="21.109375" style="23" customWidth="1"/>
    <col min="8968" max="9216" width="9.109375" style="23"/>
    <col min="9217" max="9217" width="22.33203125" style="23" customWidth="1"/>
    <col min="9218" max="9218" width="19.5546875" style="23" customWidth="1"/>
    <col min="9219" max="9219" width="13.44140625" style="23" customWidth="1"/>
    <col min="9220" max="9220" width="24.5546875" style="23" customWidth="1"/>
    <col min="9221" max="9221" width="21.88671875" style="23" customWidth="1"/>
    <col min="9222" max="9222" width="16.33203125" style="23" customWidth="1"/>
    <col min="9223" max="9223" width="21.109375" style="23" customWidth="1"/>
    <col min="9224" max="9472" width="9.109375" style="23"/>
    <col min="9473" max="9473" width="22.33203125" style="23" customWidth="1"/>
    <col min="9474" max="9474" width="19.5546875" style="23" customWidth="1"/>
    <col min="9475" max="9475" width="13.44140625" style="23" customWidth="1"/>
    <col min="9476" max="9476" width="24.5546875" style="23" customWidth="1"/>
    <col min="9477" max="9477" width="21.88671875" style="23" customWidth="1"/>
    <col min="9478" max="9478" width="16.33203125" style="23" customWidth="1"/>
    <col min="9479" max="9479" width="21.109375" style="23" customWidth="1"/>
    <col min="9480" max="9728" width="9.109375" style="23"/>
    <col min="9729" max="9729" width="22.33203125" style="23" customWidth="1"/>
    <col min="9730" max="9730" width="19.5546875" style="23" customWidth="1"/>
    <col min="9731" max="9731" width="13.44140625" style="23" customWidth="1"/>
    <col min="9732" max="9732" width="24.5546875" style="23" customWidth="1"/>
    <col min="9733" max="9733" width="21.88671875" style="23" customWidth="1"/>
    <col min="9734" max="9734" width="16.33203125" style="23" customWidth="1"/>
    <col min="9735" max="9735" width="21.109375" style="23" customWidth="1"/>
    <col min="9736" max="9984" width="9.109375" style="23"/>
    <col min="9985" max="9985" width="22.33203125" style="23" customWidth="1"/>
    <col min="9986" max="9986" width="19.5546875" style="23" customWidth="1"/>
    <col min="9987" max="9987" width="13.44140625" style="23" customWidth="1"/>
    <col min="9988" max="9988" width="24.5546875" style="23" customWidth="1"/>
    <col min="9989" max="9989" width="21.88671875" style="23" customWidth="1"/>
    <col min="9990" max="9990" width="16.33203125" style="23" customWidth="1"/>
    <col min="9991" max="9991" width="21.109375" style="23" customWidth="1"/>
    <col min="9992" max="10240" width="9.109375" style="23"/>
    <col min="10241" max="10241" width="22.33203125" style="23" customWidth="1"/>
    <col min="10242" max="10242" width="19.5546875" style="23" customWidth="1"/>
    <col min="10243" max="10243" width="13.44140625" style="23" customWidth="1"/>
    <col min="10244" max="10244" width="24.5546875" style="23" customWidth="1"/>
    <col min="10245" max="10245" width="21.88671875" style="23" customWidth="1"/>
    <col min="10246" max="10246" width="16.33203125" style="23" customWidth="1"/>
    <col min="10247" max="10247" width="21.109375" style="23" customWidth="1"/>
    <col min="10248" max="10496" width="9.109375" style="23"/>
    <col min="10497" max="10497" width="22.33203125" style="23" customWidth="1"/>
    <col min="10498" max="10498" width="19.5546875" style="23" customWidth="1"/>
    <col min="10499" max="10499" width="13.44140625" style="23" customWidth="1"/>
    <col min="10500" max="10500" width="24.5546875" style="23" customWidth="1"/>
    <col min="10501" max="10501" width="21.88671875" style="23" customWidth="1"/>
    <col min="10502" max="10502" width="16.33203125" style="23" customWidth="1"/>
    <col min="10503" max="10503" width="21.109375" style="23" customWidth="1"/>
    <col min="10504" max="10752" width="9.109375" style="23"/>
    <col min="10753" max="10753" width="22.33203125" style="23" customWidth="1"/>
    <col min="10754" max="10754" width="19.5546875" style="23" customWidth="1"/>
    <col min="10755" max="10755" width="13.44140625" style="23" customWidth="1"/>
    <col min="10756" max="10756" width="24.5546875" style="23" customWidth="1"/>
    <col min="10757" max="10757" width="21.88671875" style="23" customWidth="1"/>
    <col min="10758" max="10758" width="16.33203125" style="23" customWidth="1"/>
    <col min="10759" max="10759" width="21.109375" style="23" customWidth="1"/>
    <col min="10760" max="11008" width="9.109375" style="23"/>
    <col min="11009" max="11009" width="22.33203125" style="23" customWidth="1"/>
    <col min="11010" max="11010" width="19.5546875" style="23" customWidth="1"/>
    <col min="11011" max="11011" width="13.44140625" style="23" customWidth="1"/>
    <col min="11012" max="11012" width="24.5546875" style="23" customWidth="1"/>
    <col min="11013" max="11013" width="21.88671875" style="23" customWidth="1"/>
    <col min="11014" max="11014" width="16.33203125" style="23" customWidth="1"/>
    <col min="11015" max="11015" width="21.109375" style="23" customWidth="1"/>
    <col min="11016" max="11264" width="9.109375" style="23"/>
    <col min="11265" max="11265" width="22.33203125" style="23" customWidth="1"/>
    <col min="11266" max="11266" width="19.5546875" style="23" customWidth="1"/>
    <col min="11267" max="11267" width="13.44140625" style="23" customWidth="1"/>
    <col min="11268" max="11268" width="24.5546875" style="23" customWidth="1"/>
    <col min="11269" max="11269" width="21.88671875" style="23" customWidth="1"/>
    <col min="11270" max="11270" width="16.33203125" style="23" customWidth="1"/>
    <col min="11271" max="11271" width="21.109375" style="23" customWidth="1"/>
    <col min="11272" max="11520" width="9.109375" style="23"/>
    <col min="11521" max="11521" width="22.33203125" style="23" customWidth="1"/>
    <col min="11522" max="11522" width="19.5546875" style="23" customWidth="1"/>
    <col min="11523" max="11523" width="13.44140625" style="23" customWidth="1"/>
    <col min="11524" max="11524" width="24.5546875" style="23" customWidth="1"/>
    <col min="11525" max="11525" width="21.88671875" style="23" customWidth="1"/>
    <col min="11526" max="11526" width="16.33203125" style="23" customWidth="1"/>
    <col min="11527" max="11527" width="21.109375" style="23" customWidth="1"/>
    <col min="11528" max="11776" width="9.109375" style="23"/>
    <col min="11777" max="11777" width="22.33203125" style="23" customWidth="1"/>
    <col min="11778" max="11778" width="19.5546875" style="23" customWidth="1"/>
    <col min="11779" max="11779" width="13.44140625" style="23" customWidth="1"/>
    <col min="11780" max="11780" width="24.5546875" style="23" customWidth="1"/>
    <col min="11781" max="11781" width="21.88671875" style="23" customWidth="1"/>
    <col min="11782" max="11782" width="16.33203125" style="23" customWidth="1"/>
    <col min="11783" max="11783" width="21.109375" style="23" customWidth="1"/>
    <col min="11784" max="12032" width="9.109375" style="23"/>
    <col min="12033" max="12033" width="22.33203125" style="23" customWidth="1"/>
    <col min="12034" max="12034" width="19.5546875" style="23" customWidth="1"/>
    <col min="12035" max="12035" width="13.44140625" style="23" customWidth="1"/>
    <col min="12036" max="12036" width="24.5546875" style="23" customWidth="1"/>
    <col min="12037" max="12037" width="21.88671875" style="23" customWidth="1"/>
    <col min="12038" max="12038" width="16.33203125" style="23" customWidth="1"/>
    <col min="12039" max="12039" width="21.109375" style="23" customWidth="1"/>
    <col min="12040" max="12288" width="9.109375" style="23"/>
    <col min="12289" max="12289" width="22.33203125" style="23" customWidth="1"/>
    <col min="12290" max="12290" width="19.5546875" style="23" customWidth="1"/>
    <col min="12291" max="12291" width="13.44140625" style="23" customWidth="1"/>
    <col min="12292" max="12292" width="24.5546875" style="23" customWidth="1"/>
    <col min="12293" max="12293" width="21.88671875" style="23" customWidth="1"/>
    <col min="12294" max="12294" width="16.33203125" style="23" customWidth="1"/>
    <col min="12295" max="12295" width="21.109375" style="23" customWidth="1"/>
    <col min="12296" max="12544" width="9.109375" style="23"/>
    <col min="12545" max="12545" width="22.33203125" style="23" customWidth="1"/>
    <col min="12546" max="12546" width="19.5546875" style="23" customWidth="1"/>
    <col min="12547" max="12547" width="13.44140625" style="23" customWidth="1"/>
    <col min="12548" max="12548" width="24.5546875" style="23" customWidth="1"/>
    <col min="12549" max="12549" width="21.88671875" style="23" customWidth="1"/>
    <col min="12550" max="12550" width="16.33203125" style="23" customWidth="1"/>
    <col min="12551" max="12551" width="21.109375" style="23" customWidth="1"/>
    <col min="12552" max="12800" width="9.109375" style="23"/>
    <col min="12801" max="12801" width="22.33203125" style="23" customWidth="1"/>
    <col min="12802" max="12802" width="19.5546875" style="23" customWidth="1"/>
    <col min="12803" max="12803" width="13.44140625" style="23" customWidth="1"/>
    <col min="12804" max="12804" width="24.5546875" style="23" customWidth="1"/>
    <col min="12805" max="12805" width="21.88671875" style="23" customWidth="1"/>
    <col min="12806" max="12806" width="16.33203125" style="23" customWidth="1"/>
    <col min="12807" max="12807" width="21.109375" style="23" customWidth="1"/>
    <col min="12808" max="13056" width="9.109375" style="23"/>
    <col min="13057" max="13057" width="22.33203125" style="23" customWidth="1"/>
    <col min="13058" max="13058" width="19.5546875" style="23" customWidth="1"/>
    <col min="13059" max="13059" width="13.44140625" style="23" customWidth="1"/>
    <col min="13060" max="13060" width="24.5546875" style="23" customWidth="1"/>
    <col min="13061" max="13061" width="21.88671875" style="23" customWidth="1"/>
    <col min="13062" max="13062" width="16.33203125" style="23" customWidth="1"/>
    <col min="13063" max="13063" width="21.109375" style="23" customWidth="1"/>
    <col min="13064" max="13312" width="9.109375" style="23"/>
    <col min="13313" max="13313" width="22.33203125" style="23" customWidth="1"/>
    <col min="13314" max="13314" width="19.5546875" style="23" customWidth="1"/>
    <col min="13315" max="13315" width="13.44140625" style="23" customWidth="1"/>
    <col min="13316" max="13316" width="24.5546875" style="23" customWidth="1"/>
    <col min="13317" max="13317" width="21.88671875" style="23" customWidth="1"/>
    <col min="13318" max="13318" width="16.33203125" style="23" customWidth="1"/>
    <col min="13319" max="13319" width="21.109375" style="23" customWidth="1"/>
    <col min="13320" max="13568" width="9.109375" style="23"/>
    <col min="13569" max="13569" width="22.33203125" style="23" customWidth="1"/>
    <col min="13570" max="13570" width="19.5546875" style="23" customWidth="1"/>
    <col min="13571" max="13571" width="13.44140625" style="23" customWidth="1"/>
    <col min="13572" max="13572" width="24.5546875" style="23" customWidth="1"/>
    <col min="13573" max="13573" width="21.88671875" style="23" customWidth="1"/>
    <col min="13574" max="13574" width="16.33203125" style="23" customWidth="1"/>
    <col min="13575" max="13575" width="21.109375" style="23" customWidth="1"/>
    <col min="13576" max="13824" width="9.109375" style="23"/>
    <col min="13825" max="13825" width="22.33203125" style="23" customWidth="1"/>
    <col min="13826" max="13826" width="19.5546875" style="23" customWidth="1"/>
    <col min="13827" max="13827" width="13.44140625" style="23" customWidth="1"/>
    <col min="13828" max="13828" width="24.5546875" style="23" customWidth="1"/>
    <col min="13829" max="13829" width="21.88671875" style="23" customWidth="1"/>
    <col min="13830" max="13830" width="16.33203125" style="23" customWidth="1"/>
    <col min="13831" max="13831" width="21.109375" style="23" customWidth="1"/>
    <col min="13832" max="14080" width="9.109375" style="23"/>
    <col min="14081" max="14081" width="22.33203125" style="23" customWidth="1"/>
    <col min="14082" max="14082" width="19.5546875" style="23" customWidth="1"/>
    <col min="14083" max="14083" width="13.44140625" style="23" customWidth="1"/>
    <col min="14084" max="14084" width="24.5546875" style="23" customWidth="1"/>
    <col min="14085" max="14085" width="21.88671875" style="23" customWidth="1"/>
    <col min="14086" max="14086" width="16.33203125" style="23" customWidth="1"/>
    <col min="14087" max="14087" width="21.109375" style="23" customWidth="1"/>
    <col min="14088" max="14336" width="9.109375" style="23"/>
    <col min="14337" max="14337" width="22.33203125" style="23" customWidth="1"/>
    <col min="14338" max="14338" width="19.5546875" style="23" customWidth="1"/>
    <col min="14339" max="14339" width="13.44140625" style="23" customWidth="1"/>
    <col min="14340" max="14340" width="24.5546875" style="23" customWidth="1"/>
    <col min="14341" max="14341" width="21.88671875" style="23" customWidth="1"/>
    <col min="14342" max="14342" width="16.33203125" style="23" customWidth="1"/>
    <col min="14343" max="14343" width="21.109375" style="23" customWidth="1"/>
    <col min="14344" max="14592" width="9.109375" style="23"/>
    <col min="14593" max="14593" width="22.33203125" style="23" customWidth="1"/>
    <col min="14594" max="14594" width="19.5546875" style="23" customWidth="1"/>
    <col min="14595" max="14595" width="13.44140625" style="23" customWidth="1"/>
    <col min="14596" max="14596" width="24.5546875" style="23" customWidth="1"/>
    <col min="14597" max="14597" width="21.88671875" style="23" customWidth="1"/>
    <col min="14598" max="14598" width="16.33203125" style="23" customWidth="1"/>
    <col min="14599" max="14599" width="21.109375" style="23" customWidth="1"/>
    <col min="14600" max="14848" width="9.109375" style="23"/>
    <col min="14849" max="14849" width="22.33203125" style="23" customWidth="1"/>
    <col min="14850" max="14850" width="19.5546875" style="23" customWidth="1"/>
    <col min="14851" max="14851" width="13.44140625" style="23" customWidth="1"/>
    <col min="14852" max="14852" width="24.5546875" style="23" customWidth="1"/>
    <col min="14853" max="14853" width="21.88671875" style="23" customWidth="1"/>
    <col min="14854" max="14854" width="16.33203125" style="23" customWidth="1"/>
    <col min="14855" max="14855" width="21.109375" style="23" customWidth="1"/>
    <col min="14856" max="15104" width="9.109375" style="23"/>
    <col min="15105" max="15105" width="22.33203125" style="23" customWidth="1"/>
    <col min="15106" max="15106" width="19.5546875" style="23" customWidth="1"/>
    <col min="15107" max="15107" width="13.44140625" style="23" customWidth="1"/>
    <col min="15108" max="15108" width="24.5546875" style="23" customWidth="1"/>
    <col min="15109" max="15109" width="21.88671875" style="23" customWidth="1"/>
    <col min="15110" max="15110" width="16.33203125" style="23" customWidth="1"/>
    <col min="15111" max="15111" width="21.109375" style="23" customWidth="1"/>
    <col min="15112" max="15360" width="9.109375" style="23"/>
    <col min="15361" max="15361" width="22.33203125" style="23" customWidth="1"/>
    <col min="15362" max="15362" width="19.5546875" style="23" customWidth="1"/>
    <col min="15363" max="15363" width="13.44140625" style="23" customWidth="1"/>
    <col min="15364" max="15364" width="24.5546875" style="23" customWidth="1"/>
    <col min="15365" max="15365" width="21.88671875" style="23" customWidth="1"/>
    <col min="15366" max="15366" width="16.33203125" style="23" customWidth="1"/>
    <col min="15367" max="15367" width="21.109375" style="23" customWidth="1"/>
    <col min="15368" max="15616" width="9.109375" style="23"/>
    <col min="15617" max="15617" width="22.33203125" style="23" customWidth="1"/>
    <col min="15618" max="15618" width="19.5546875" style="23" customWidth="1"/>
    <col min="15619" max="15619" width="13.44140625" style="23" customWidth="1"/>
    <col min="15620" max="15620" width="24.5546875" style="23" customWidth="1"/>
    <col min="15621" max="15621" width="21.88671875" style="23" customWidth="1"/>
    <col min="15622" max="15622" width="16.33203125" style="23" customWidth="1"/>
    <col min="15623" max="15623" width="21.109375" style="23" customWidth="1"/>
    <col min="15624" max="15872" width="9.109375" style="23"/>
    <col min="15873" max="15873" width="22.33203125" style="23" customWidth="1"/>
    <col min="15874" max="15874" width="19.5546875" style="23" customWidth="1"/>
    <col min="15875" max="15875" width="13.44140625" style="23" customWidth="1"/>
    <col min="15876" max="15876" width="24.5546875" style="23" customWidth="1"/>
    <col min="15877" max="15877" width="21.88671875" style="23" customWidth="1"/>
    <col min="15878" max="15878" width="16.33203125" style="23" customWidth="1"/>
    <col min="15879" max="15879" width="21.109375" style="23" customWidth="1"/>
    <col min="15880" max="16128" width="9.109375" style="23"/>
    <col min="16129" max="16129" width="22.33203125" style="23" customWidth="1"/>
    <col min="16130" max="16130" width="19.5546875" style="23" customWidth="1"/>
    <col min="16131" max="16131" width="13.44140625" style="23" customWidth="1"/>
    <col min="16132" max="16132" width="24.5546875" style="23" customWidth="1"/>
    <col min="16133" max="16133" width="21.88671875" style="23" customWidth="1"/>
    <col min="16134" max="16134" width="16.33203125" style="23" customWidth="1"/>
    <col min="16135" max="16135" width="21.109375" style="23" customWidth="1"/>
    <col min="16136" max="16384" width="9.109375" style="23"/>
  </cols>
  <sheetData>
    <row r="1" spans="1:11" ht="37.5" customHeight="1" thickBot="1">
      <c r="A1" s="392" t="s">
        <v>363</v>
      </c>
      <c r="B1" s="392"/>
      <c r="C1" s="392"/>
      <c r="D1" s="392"/>
      <c r="E1" s="392"/>
      <c r="F1" s="392"/>
      <c r="G1" s="392"/>
    </row>
    <row r="2" spans="1:11" ht="82.5" customHeight="1" thickBot="1">
      <c r="A2" s="287" t="s">
        <v>0</v>
      </c>
      <c r="B2" s="287" t="s">
        <v>1</v>
      </c>
      <c r="C2" s="287" t="s">
        <v>2</v>
      </c>
      <c r="D2" s="37" t="s">
        <v>3</v>
      </c>
      <c r="E2" s="205" t="s">
        <v>346</v>
      </c>
      <c r="F2" s="205" t="s">
        <v>4</v>
      </c>
      <c r="G2" s="121" t="s">
        <v>5</v>
      </c>
      <c r="H2" s="2"/>
      <c r="I2" s="37"/>
      <c r="J2" s="2"/>
      <c r="K2" s="121"/>
    </row>
    <row r="3" spans="1:11" ht="12.75" customHeight="1" thickTop="1" thickBot="1">
      <c r="A3" s="333">
        <v>1</v>
      </c>
      <c r="B3" s="333">
        <v>2</v>
      </c>
      <c r="C3" s="333">
        <v>3</v>
      </c>
      <c r="D3" s="333">
        <v>4</v>
      </c>
      <c r="E3" s="334">
        <v>5</v>
      </c>
      <c r="F3" s="334">
        <v>6</v>
      </c>
      <c r="G3" s="334">
        <v>7</v>
      </c>
      <c r="H3" s="2"/>
      <c r="I3" s="206"/>
    </row>
    <row r="4" spans="1:11" ht="15" thickTop="1">
      <c r="A4" s="3" t="s">
        <v>6</v>
      </c>
      <c r="B4" s="335">
        <v>10255</v>
      </c>
      <c r="C4" s="335">
        <v>12512</v>
      </c>
      <c r="D4" s="336">
        <v>81.961317135549876</v>
      </c>
      <c r="E4" s="335">
        <v>44244</v>
      </c>
      <c r="F4" s="335">
        <v>40742</v>
      </c>
      <c r="G4" s="336">
        <v>1.0859555250110451</v>
      </c>
      <c r="I4" s="39"/>
      <c r="K4" s="39"/>
    </row>
    <row r="5" spans="1:11">
      <c r="A5" s="61" t="s">
        <v>293</v>
      </c>
      <c r="B5" s="215">
        <v>81138</v>
      </c>
      <c r="C5" s="215">
        <v>92591</v>
      </c>
      <c r="D5" s="216">
        <v>87.630547245412629</v>
      </c>
      <c r="E5" s="215">
        <v>246803</v>
      </c>
      <c r="F5" s="215">
        <v>169549</v>
      </c>
      <c r="G5" s="216">
        <v>1.4556440910887118</v>
      </c>
      <c r="I5" s="39"/>
      <c r="K5" s="39"/>
    </row>
    <row r="6" spans="1:11">
      <c r="A6" s="61" t="s">
        <v>8</v>
      </c>
      <c r="B6" s="215">
        <v>31332</v>
      </c>
      <c r="C6" s="215">
        <v>45141</v>
      </c>
      <c r="D6" s="216">
        <v>69.409184555060804</v>
      </c>
      <c r="E6" s="215">
        <v>93316</v>
      </c>
      <c r="F6" s="215">
        <v>77175</v>
      </c>
      <c r="G6" s="216">
        <v>1.2091480401684482</v>
      </c>
      <c r="I6" s="39"/>
      <c r="K6" s="39"/>
    </row>
    <row r="7" spans="1:11">
      <c r="A7" s="3" t="s">
        <v>9</v>
      </c>
      <c r="B7" s="215">
        <v>40684</v>
      </c>
      <c r="C7" s="215">
        <v>53895</v>
      </c>
      <c r="D7" s="216">
        <v>75.487522033583815</v>
      </c>
      <c r="E7" s="215">
        <v>120985</v>
      </c>
      <c r="F7" s="215">
        <v>110980</v>
      </c>
      <c r="G7" s="216">
        <v>1.0901513786267796</v>
      </c>
      <c r="I7" s="39"/>
      <c r="K7" s="39"/>
    </row>
    <row r="8" spans="1:11" ht="15.75" customHeight="1">
      <c r="A8" s="3" t="s">
        <v>10</v>
      </c>
      <c r="B8" s="215">
        <v>28220</v>
      </c>
      <c r="C8" s="215">
        <v>48334</v>
      </c>
      <c r="D8" s="216">
        <v>58.385401580667853</v>
      </c>
      <c r="E8" s="215">
        <v>285634</v>
      </c>
      <c r="F8" s="215">
        <v>125072</v>
      </c>
      <c r="G8" s="216">
        <v>2.2837565562236151</v>
      </c>
      <c r="I8" s="39"/>
      <c r="K8" s="39"/>
    </row>
    <row r="9" spans="1:11" ht="17.25" customHeight="1">
      <c r="A9" s="3" t="s">
        <v>11</v>
      </c>
      <c r="B9" s="215">
        <v>88637</v>
      </c>
      <c r="C9" s="215">
        <v>122507</v>
      </c>
      <c r="D9" s="216">
        <v>72.352600259577002</v>
      </c>
      <c r="E9" s="215">
        <v>353223</v>
      </c>
      <c r="F9" s="215">
        <v>198937</v>
      </c>
      <c r="G9" s="216">
        <v>1.7755520591946194</v>
      </c>
      <c r="I9" s="39"/>
      <c r="K9" s="39"/>
    </row>
    <row r="10" spans="1:11">
      <c r="A10" s="3" t="s">
        <v>12</v>
      </c>
      <c r="B10" s="215">
        <v>35214</v>
      </c>
      <c r="C10" s="215">
        <v>37572</v>
      </c>
      <c r="D10" s="216">
        <v>93.724049824337271</v>
      </c>
      <c r="E10" s="215">
        <v>165119</v>
      </c>
      <c r="F10" s="215">
        <v>81080</v>
      </c>
      <c r="G10" s="216">
        <v>2.0364948199309323</v>
      </c>
      <c r="I10" s="39"/>
      <c r="K10" s="39"/>
    </row>
    <row r="11" spans="1:11">
      <c r="A11" s="214" t="s">
        <v>13</v>
      </c>
      <c r="B11" s="337"/>
      <c r="C11" s="337"/>
      <c r="D11" s="338"/>
      <c r="E11" s="215">
        <v>43456</v>
      </c>
      <c r="F11" s="215">
        <v>72155</v>
      </c>
      <c r="G11" s="216">
        <v>0.60225902570854406</v>
      </c>
      <c r="I11" s="39"/>
      <c r="K11" s="39"/>
    </row>
    <row r="12" spans="1:11">
      <c r="A12" s="3" t="s">
        <v>14</v>
      </c>
      <c r="B12" s="215">
        <v>82608</v>
      </c>
      <c r="C12" s="215">
        <v>152453</v>
      </c>
      <c r="D12" s="216">
        <v>54.185880238499742</v>
      </c>
      <c r="E12" s="215">
        <v>362744</v>
      </c>
      <c r="F12" s="215">
        <v>301143</v>
      </c>
      <c r="G12" s="216">
        <v>1.2045573033409378</v>
      </c>
      <c r="I12" s="39"/>
      <c r="K12" s="39"/>
    </row>
    <row r="13" spans="1:11" ht="12.75" customHeight="1">
      <c r="A13" s="3" t="s">
        <v>15</v>
      </c>
      <c r="B13" s="215">
        <v>44129</v>
      </c>
      <c r="C13" s="215">
        <v>56416</v>
      </c>
      <c r="D13" s="216">
        <v>78.220717526942707</v>
      </c>
      <c r="E13" s="215">
        <v>84279</v>
      </c>
      <c r="F13" s="215">
        <v>92452</v>
      </c>
      <c r="G13" s="216">
        <v>0.91159736944576641</v>
      </c>
      <c r="I13" s="39"/>
      <c r="K13" s="39"/>
    </row>
    <row r="14" spans="1:11">
      <c r="A14" s="3" t="s">
        <v>16</v>
      </c>
      <c r="B14" s="215">
        <v>66756</v>
      </c>
      <c r="C14" s="215">
        <v>120086</v>
      </c>
      <c r="D14" s="216">
        <v>55.590160385057374</v>
      </c>
      <c r="E14" s="215">
        <v>157561</v>
      </c>
      <c r="F14" s="215">
        <v>101972</v>
      </c>
      <c r="G14" s="216">
        <v>1.5451398423096536</v>
      </c>
      <c r="I14" s="39"/>
      <c r="K14" s="39"/>
    </row>
    <row r="15" spans="1:11">
      <c r="A15" s="3" t="s">
        <v>17</v>
      </c>
      <c r="B15" s="215">
        <v>43219</v>
      </c>
      <c r="C15" s="215">
        <v>73023</v>
      </c>
      <c r="D15" s="216">
        <v>59.185462114676199</v>
      </c>
      <c r="E15" s="215">
        <v>110423</v>
      </c>
      <c r="F15" s="215">
        <v>124344</v>
      </c>
      <c r="G15" s="216">
        <v>0.88804445731197323</v>
      </c>
      <c r="I15" s="39"/>
      <c r="K15" s="39"/>
    </row>
    <row r="16" spans="1:11">
      <c r="A16" s="3" t="s">
        <v>18</v>
      </c>
      <c r="B16" s="215">
        <v>21746</v>
      </c>
      <c r="C16" s="215">
        <v>43866</v>
      </c>
      <c r="D16" s="216">
        <v>49.573701727989786</v>
      </c>
      <c r="E16" s="215">
        <v>40410</v>
      </c>
      <c r="F16" s="215">
        <v>47742</v>
      </c>
      <c r="G16" s="216">
        <v>0.84642453185874078</v>
      </c>
      <c r="I16" s="39"/>
      <c r="K16" s="39"/>
    </row>
    <row r="17" spans="1:11">
      <c r="A17" s="3" t="s">
        <v>19</v>
      </c>
      <c r="B17" s="215">
        <v>8692</v>
      </c>
      <c r="C17" s="215">
        <v>12596</v>
      </c>
      <c r="D17" s="216">
        <v>69.006033661479833</v>
      </c>
      <c r="E17" s="215">
        <v>19845</v>
      </c>
      <c r="F17" s="215">
        <v>25313</v>
      </c>
      <c r="G17" s="216">
        <v>0.78398451388614543</v>
      </c>
      <c r="I17" s="39"/>
      <c r="K17" s="39"/>
    </row>
    <row r="18" spans="1:11">
      <c r="A18" s="61" t="s">
        <v>20</v>
      </c>
      <c r="B18" s="215">
        <v>23167</v>
      </c>
      <c r="C18" s="215">
        <v>48692</v>
      </c>
      <c r="D18" s="216">
        <v>47.578657685040668</v>
      </c>
      <c r="E18" s="215">
        <v>117972</v>
      </c>
      <c r="F18" s="215">
        <v>88567</v>
      </c>
      <c r="G18" s="216">
        <v>1.3320085359106666</v>
      </c>
      <c r="I18" s="39"/>
      <c r="K18" s="39"/>
    </row>
    <row r="19" spans="1:11">
      <c r="A19" s="3" t="s">
        <v>21</v>
      </c>
      <c r="B19" s="361">
        <v>88657</v>
      </c>
      <c r="C19" s="361">
        <v>102596</v>
      </c>
      <c r="D19" s="362">
        <f>B19*100/C19</f>
        <v>86.413700339194506</v>
      </c>
      <c r="E19" s="215">
        <v>259818</v>
      </c>
      <c r="F19" s="215">
        <v>202550</v>
      </c>
      <c r="G19" s="216">
        <v>1.2827351271291039</v>
      </c>
      <c r="I19" s="39"/>
      <c r="J19" s="45"/>
      <c r="K19" s="39"/>
    </row>
    <row r="20" spans="1:11" ht="16.5" customHeight="1" thickBot="1">
      <c r="A20" s="155" t="s">
        <v>22</v>
      </c>
      <c r="B20" s="156">
        <f>SUM(B4:B19)</f>
        <v>694454</v>
      </c>
      <c r="C20" s="156">
        <f>SUM(C4:C19)</f>
        <v>1022280</v>
      </c>
      <c r="D20" s="157">
        <f>B20*100/C20</f>
        <v>67.931877763430762</v>
      </c>
      <c r="E20" s="156">
        <f>SUM(E4:E19)</f>
        <v>2505832</v>
      </c>
      <c r="F20" s="156">
        <f>SUM(F4:F19)</f>
        <v>1859773</v>
      </c>
      <c r="G20" s="157">
        <f>E20/F20</f>
        <v>1.3473859444136462</v>
      </c>
      <c r="I20" s="40"/>
      <c r="J20" s="45"/>
      <c r="K20" s="40"/>
    </row>
    <row r="21" spans="1:11">
      <c r="A21" s="3" t="s">
        <v>23</v>
      </c>
      <c r="B21" s="215">
        <v>12865</v>
      </c>
      <c r="C21" s="215">
        <v>16161</v>
      </c>
      <c r="D21" s="216">
        <v>79.605222449105867</v>
      </c>
      <c r="E21" s="215">
        <v>53465</v>
      </c>
      <c r="F21" s="215">
        <v>22543</v>
      </c>
      <c r="G21" s="216">
        <v>2.371689659761345</v>
      </c>
      <c r="I21" s="39"/>
      <c r="J21" s="45"/>
      <c r="K21" s="39"/>
    </row>
    <row r="22" spans="1:11">
      <c r="A22" s="3" t="s">
        <v>24</v>
      </c>
      <c r="B22" s="215">
        <v>59704</v>
      </c>
      <c r="C22" s="215">
        <v>80860</v>
      </c>
      <c r="D22" s="216">
        <v>73.836260202819687</v>
      </c>
      <c r="E22" s="215">
        <v>314456</v>
      </c>
      <c r="F22" s="215">
        <v>135487</v>
      </c>
      <c r="G22" s="216">
        <v>2.3209311594470319</v>
      </c>
      <c r="I22" s="39"/>
      <c r="J22" s="45"/>
      <c r="K22" s="39"/>
    </row>
    <row r="23" spans="1:11">
      <c r="A23" s="66" t="s">
        <v>25</v>
      </c>
      <c r="B23" s="215">
        <v>19165</v>
      </c>
      <c r="C23" s="215">
        <v>27378</v>
      </c>
      <c r="D23" s="216">
        <v>70.001461027102053</v>
      </c>
      <c r="E23" s="215">
        <v>15404</v>
      </c>
      <c r="F23" s="215">
        <v>33905</v>
      </c>
      <c r="G23" s="216">
        <v>0.45432827016664207</v>
      </c>
      <c r="I23" s="39"/>
      <c r="J23" s="45"/>
      <c r="K23" s="39"/>
    </row>
    <row r="24" spans="1:11" ht="22.5" customHeight="1" thickBot="1">
      <c r="A24" s="155" t="s">
        <v>26</v>
      </c>
      <c r="B24" s="156">
        <f>SUM(B20:B23)</f>
        <v>786188</v>
      </c>
      <c r="C24" s="156">
        <f>SUM(C20:C23)</f>
        <v>1146679</v>
      </c>
      <c r="D24" s="158">
        <f>B24*100/C24</f>
        <v>68.562169534804426</v>
      </c>
      <c r="E24" s="156">
        <f>SUM(E20:E23)</f>
        <v>2889157</v>
      </c>
      <c r="F24" s="156">
        <f>SUM(F20:F23)</f>
        <v>2051708</v>
      </c>
      <c r="G24" s="157">
        <f>E24/F24</f>
        <v>1.4081716306608933</v>
      </c>
      <c r="I24" s="119"/>
      <c r="J24" s="45"/>
      <c r="K24" s="40"/>
    </row>
    <row r="25" spans="1:11">
      <c r="I25" s="45"/>
      <c r="J25" s="45"/>
      <c r="K25" s="45"/>
    </row>
    <row r="26" spans="1:11">
      <c r="A26" s="61"/>
      <c r="B26" s="61"/>
      <c r="C26" s="61"/>
      <c r="D26" s="41"/>
      <c r="E26" s="61"/>
      <c r="F26" s="61"/>
      <c r="G26" s="208"/>
      <c r="I26" s="45"/>
      <c r="J26" s="45"/>
      <c r="K26" s="45"/>
    </row>
    <row r="27" spans="1:11" ht="39" customHeight="1" thickBot="1">
      <c r="A27" s="393" t="s">
        <v>411</v>
      </c>
      <c r="B27" s="393"/>
      <c r="C27" s="393"/>
      <c r="D27" s="393"/>
      <c r="E27" s="393"/>
      <c r="F27" s="393"/>
      <c r="G27" s="393"/>
      <c r="I27" s="45"/>
      <c r="J27" s="45"/>
      <c r="K27" s="45"/>
    </row>
    <row r="28" spans="1:11" ht="79.5" customHeight="1" thickBot="1">
      <c r="A28" s="288" t="s">
        <v>0</v>
      </c>
      <c r="B28" s="288" t="s">
        <v>27</v>
      </c>
      <c r="C28" s="288" t="s">
        <v>28</v>
      </c>
      <c r="D28" s="6" t="s">
        <v>29</v>
      </c>
      <c r="E28" s="80" t="s">
        <v>30</v>
      </c>
      <c r="F28" s="80" t="s">
        <v>28</v>
      </c>
      <c r="G28" s="43" t="s">
        <v>31</v>
      </c>
      <c r="I28" s="37"/>
      <c r="J28" s="45"/>
      <c r="K28" s="121"/>
    </row>
    <row r="29" spans="1:11" ht="12.75" customHeight="1" thickTop="1" thickBot="1">
      <c r="A29" s="333">
        <v>1</v>
      </c>
      <c r="B29" s="333">
        <v>2</v>
      </c>
      <c r="C29" s="333">
        <v>3</v>
      </c>
      <c r="D29" s="333">
        <v>4</v>
      </c>
      <c r="E29" s="334">
        <v>5</v>
      </c>
      <c r="F29" s="334">
        <v>6</v>
      </c>
      <c r="G29" s="334">
        <v>7</v>
      </c>
      <c r="I29" s="45"/>
      <c r="J29" s="45"/>
      <c r="K29" s="45"/>
    </row>
    <row r="30" spans="1:11" ht="15" thickTop="1">
      <c r="A30" s="3" t="s">
        <v>6</v>
      </c>
      <c r="B30" s="335">
        <v>6007</v>
      </c>
      <c r="C30" s="335">
        <v>100731</v>
      </c>
      <c r="D30" s="336">
        <v>5.9634074912390433</v>
      </c>
      <c r="E30" s="335">
        <v>4354</v>
      </c>
      <c r="F30" s="335">
        <v>100731</v>
      </c>
      <c r="G30" s="336">
        <v>4.3224032323713653</v>
      </c>
      <c r="I30" s="38"/>
      <c r="J30" s="45"/>
      <c r="K30" s="38"/>
    </row>
    <row r="31" spans="1:11">
      <c r="A31" s="61" t="s">
        <v>293</v>
      </c>
      <c r="B31" s="215">
        <v>155380</v>
      </c>
      <c r="C31" s="215">
        <v>540865</v>
      </c>
      <c r="D31" s="216">
        <v>28.728055984395368</v>
      </c>
      <c r="E31" s="215">
        <v>19298</v>
      </c>
      <c r="F31" s="215">
        <v>540865</v>
      </c>
      <c r="G31" s="216">
        <v>3.5679883150139124</v>
      </c>
      <c r="I31" s="38"/>
      <c r="J31" s="45"/>
      <c r="K31" s="38"/>
    </row>
    <row r="32" spans="1:11">
      <c r="A32" s="61" t="s">
        <v>8</v>
      </c>
      <c r="B32" s="215">
        <v>57203</v>
      </c>
      <c r="C32" s="215">
        <v>182737</v>
      </c>
      <c r="D32" s="216">
        <v>31.303457975122718</v>
      </c>
      <c r="E32" s="215">
        <v>7375</v>
      </c>
      <c r="F32" s="215">
        <v>182737</v>
      </c>
      <c r="G32" s="216">
        <v>4.035854807729141</v>
      </c>
      <c r="I32" s="38"/>
      <c r="J32" s="45"/>
      <c r="K32" s="38"/>
    </row>
    <row r="33" spans="1:12">
      <c r="A33" s="3" t="s">
        <v>9</v>
      </c>
      <c r="B33" s="215">
        <v>68807</v>
      </c>
      <c r="C33" s="215">
        <v>271113</v>
      </c>
      <c r="D33" s="216">
        <v>25.379454323473976</v>
      </c>
      <c r="E33" s="215">
        <v>12832</v>
      </c>
      <c r="F33" s="215">
        <v>271113</v>
      </c>
      <c r="G33" s="216">
        <v>4.733081777708926</v>
      </c>
      <c r="I33" s="38"/>
      <c r="J33" s="45"/>
      <c r="K33" s="38"/>
    </row>
    <row r="34" spans="1:12">
      <c r="A34" s="3" t="s">
        <v>10</v>
      </c>
      <c r="B34" s="215">
        <v>67679</v>
      </c>
      <c r="C34" s="215">
        <v>445688</v>
      </c>
      <c r="D34" s="216">
        <v>15.185286568182226</v>
      </c>
      <c r="E34" s="215">
        <v>9939</v>
      </c>
      <c r="F34" s="215">
        <v>445688</v>
      </c>
      <c r="G34" s="216">
        <v>2.2300353610597545</v>
      </c>
      <c r="I34" s="38"/>
      <c r="J34" s="45"/>
      <c r="K34" s="38"/>
    </row>
    <row r="35" spans="1:12">
      <c r="A35" s="3" t="s">
        <v>11</v>
      </c>
      <c r="B35" s="215">
        <v>43858</v>
      </c>
      <c r="C35" s="215">
        <v>703387</v>
      </c>
      <c r="D35" s="216">
        <v>6.2352588262222648</v>
      </c>
      <c r="E35" s="215">
        <v>23036</v>
      </c>
      <c r="F35" s="215">
        <v>703387</v>
      </c>
      <c r="G35" s="216">
        <v>3.2750107693204451</v>
      </c>
      <c r="I35" s="38"/>
      <c r="K35" s="38"/>
    </row>
    <row r="36" spans="1:12">
      <c r="A36" s="3" t="s">
        <v>12</v>
      </c>
      <c r="B36" s="215">
        <v>42068</v>
      </c>
      <c r="C36" s="215">
        <v>246199</v>
      </c>
      <c r="D36" s="216">
        <v>17.086990605160864</v>
      </c>
      <c r="E36" s="215">
        <v>776</v>
      </c>
      <c r="F36" s="215">
        <v>246199</v>
      </c>
      <c r="G36" s="216">
        <v>0.31519218193412646</v>
      </c>
      <c r="I36" s="38"/>
      <c r="K36" s="38"/>
    </row>
    <row r="37" spans="1:12">
      <c r="A37" s="3" t="s">
        <v>13</v>
      </c>
      <c r="B37" s="215">
        <v>91780</v>
      </c>
      <c r="C37" s="215">
        <v>194804</v>
      </c>
      <c r="D37" s="216">
        <v>47.114022299336774</v>
      </c>
      <c r="E37" s="215">
        <v>2465</v>
      </c>
      <c r="F37" s="215">
        <v>194804</v>
      </c>
      <c r="G37" s="216">
        <v>1.2653744276298227</v>
      </c>
      <c r="I37" s="38"/>
      <c r="K37" s="38"/>
    </row>
    <row r="38" spans="1:12">
      <c r="A38" s="3" t="s">
        <v>14</v>
      </c>
      <c r="B38" s="215">
        <v>199046</v>
      </c>
      <c r="C38" s="215">
        <v>724392</v>
      </c>
      <c r="D38" s="216">
        <v>27.477664027211784</v>
      </c>
      <c r="E38" s="215">
        <v>30354</v>
      </c>
      <c r="F38" s="215">
        <v>754746</v>
      </c>
      <c r="G38" s="216">
        <v>4.0217503636985157</v>
      </c>
      <c r="I38" s="38"/>
      <c r="K38" s="38"/>
    </row>
    <row r="39" spans="1:12">
      <c r="A39" s="3" t="s">
        <v>15</v>
      </c>
      <c r="B39" s="215">
        <v>18510</v>
      </c>
      <c r="C39" s="215">
        <v>280474</v>
      </c>
      <c r="D39" s="216">
        <v>6.5995422035554103</v>
      </c>
      <c r="E39" s="215">
        <v>10757</v>
      </c>
      <c r="F39" s="215">
        <v>280474</v>
      </c>
      <c r="G39" s="216">
        <v>3.8352931109478954</v>
      </c>
      <c r="I39" s="38"/>
      <c r="K39" s="38"/>
    </row>
    <row r="40" spans="1:12">
      <c r="A40" s="3" t="s">
        <v>16</v>
      </c>
      <c r="B40" s="215">
        <v>128625</v>
      </c>
      <c r="C40" s="215">
        <v>404326</v>
      </c>
      <c r="D40" s="216">
        <v>31.812201045690852</v>
      </c>
      <c r="E40" s="215">
        <v>12275</v>
      </c>
      <c r="F40" s="215">
        <v>404326</v>
      </c>
      <c r="G40" s="216">
        <v>3.0359165623778832</v>
      </c>
      <c r="I40" s="38"/>
      <c r="K40" s="38"/>
    </row>
    <row r="41" spans="1:12">
      <c r="A41" s="3" t="s">
        <v>17</v>
      </c>
      <c r="B41" s="215">
        <v>3469</v>
      </c>
      <c r="C41" s="215">
        <v>222125</v>
      </c>
      <c r="D41" s="216">
        <v>1.5617332583005066</v>
      </c>
      <c r="E41" s="215">
        <v>9396</v>
      </c>
      <c r="F41" s="215">
        <v>222215</v>
      </c>
      <c r="G41" s="216">
        <v>4.2283374209661817</v>
      </c>
      <c r="I41" s="38"/>
      <c r="K41" s="38"/>
    </row>
    <row r="42" spans="1:12">
      <c r="A42" s="3" t="s">
        <v>18</v>
      </c>
      <c r="B42" s="215">
        <v>18433</v>
      </c>
      <c r="C42" s="215">
        <v>113298</v>
      </c>
      <c r="D42" s="216">
        <v>16.269484015604867</v>
      </c>
      <c r="E42" s="215">
        <v>3792</v>
      </c>
      <c r="F42" s="215">
        <v>113298</v>
      </c>
      <c r="G42" s="216">
        <v>3.3469258062807814</v>
      </c>
      <c r="I42" s="38"/>
      <c r="J42" s="45"/>
      <c r="K42" s="38"/>
      <c r="L42" s="45"/>
    </row>
    <row r="43" spans="1:12">
      <c r="A43" s="3" t="s">
        <v>19</v>
      </c>
      <c r="B43" s="215">
        <v>30413</v>
      </c>
      <c r="C43" s="215">
        <v>92455</v>
      </c>
      <c r="D43" s="216">
        <v>32.894921853874862</v>
      </c>
      <c r="E43" s="215">
        <v>2512</v>
      </c>
      <c r="F43" s="215">
        <v>92455</v>
      </c>
      <c r="G43" s="216">
        <v>2.7169974582229193</v>
      </c>
      <c r="I43" s="38"/>
      <c r="J43" s="45"/>
      <c r="K43" s="38"/>
      <c r="L43" s="45"/>
    </row>
    <row r="44" spans="1:12">
      <c r="A44" s="61" t="s">
        <v>20</v>
      </c>
      <c r="B44" s="215">
        <v>32760</v>
      </c>
      <c r="C44" s="215">
        <v>254693</v>
      </c>
      <c r="D44" s="216">
        <v>12.862544318061353</v>
      </c>
      <c r="E44" s="215">
        <v>14703</v>
      </c>
      <c r="F44" s="215">
        <v>254693</v>
      </c>
      <c r="G44" s="216">
        <v>5.7728323903680119</v>
      </c>
      <c r="I44" s="38"/>
      <c r="J44" s="45"/>
      <c r="K44" s="38"/>
      <c r="L44" s="45"/>
    </row>
    <row r="45" spans="1:12">
      <c r="A45" s="3" t="s">
        <v>21</v>
      </c>
      <c r="B45" s="215">
        <v>73877</v>
      </c>
      <c r="C45" s="215">
        <v>650802</v>
      </c>
      <c r="D45" s="216">
        <v>11.351686073490862</v>
      </c>
      <c r="E45" s="215">
        <v>21748</v>
      </c>
      <c r="F45" s="215">
        <v>650802</v>
      </c>
      <c r="G45" s="216">
        <v>3.3417229817978433</v>
      </c>
      <c r="I45" s="38"/>
      <c r="J45" s="45"/>
      <c r="K45" s="38"/>
      <c r="L45" s="45"/>
    </row>
    <row r="46" spans="1:12" ht="16.5" customHeight="1" thickBot="1">
      <c r="A46" s="155" t="s">
        <v>22</v>
      </c>
      <c r="B46" s="156">
        <f>SUM(B30:B45)</f>
        <v>1037915</v>
      </c>
      <c r="C46" s="156">
        <f>SUM(C30:C45)</f>
        <v>5428089</v>
      </c>
      <c r="D46" s="157">
        <f>B46*100/C46</f>
        <v>19.121186111723667</v>
      </c>
      <c r="E46" s="156">
        <f>SUM(E30:E45)</f>
        <v>185612</v>
      </c>
      <c r="F46" s="156">
        <f>SUM(F30:F45)</f>
        <v>5458533</v>
      </c>
      <c r="G46" s="157">
        <f>E46*100/F46</f>
        <v>3.4004008036591515</v>
      </c>
      <c r="I46" s="40"/>
      <c r="J46" s="45"/>
      <c r="K46" s="40"/>
      <c r="L46" s="45"/>
    </row>
    <row r="47" spans="1:12">
      <c r="A47" s="3" t="s">
        <v>23</v>
      </c>
      <c r="B47" s="215">
        <v>32414</v>
      </c>
      <c r="C47" s="215">
        <v>99135</v>
      </c>
      <c r="D47" s="216">
        <v>32.696827558379987</v>
      </c>
      <c r="E47" s="215">
        <v>2303</v>
      </c>
      <c r="F47" s="215">
        <v>99135</v>
      </c>
      <c r="G47" s="216">
        <v>2.3230947697584101</v>
      </c>
      <c r="I47" s="38"/>
      <c r="J47" s="45"/>
      <c r="K47" s="38"/>
      <c r="L47" s="45"/>
    </row>
    <row r="48" spans="1:12">
      <c r="A48" s="3" t="s">
        <v>24</v>
      </c>
      <c r="B48" s="215">
        <v>111389</v>
      </c>
      <c r="C48" s="215">
        <v>471224</v>
      </c>
      <c r="D48" s="216">
        <v>23.638227254978524</v>
      </c>
      <c r="E48" s="215">
        <v>11461</v>
      </c>
      <c r="F48" s="215">
        <v>471224</v>
      </c>
      <c r="G48" s="216">
        <v>2.4321766293737159</v>
      </c>
      <c r="I48" s="38"/>
      <c r="J48" s="45"/>
      <c r="K48" s="38"/>
      <c r="L48" s="45"/>
    </row>
    <row r="49" spans="1:12">
      <c r="A49" s="66" t="s">
        <v>25</v>
      </c>
      <c r="B49" s="215">
        <v>17137</v>
      </c>
      <c r="C49" s="215">
        <v>101608</v>
      </c>
      <c r="D49" s="216">
        <v>16.865797968663884</v>
      </c>
      <c r="E49" s="215">
        <v>24243</v>
      </c>
      <c r="F49" s="215">
        <v>101608</v>
      </c>
      <c r="G49" s="216">
        <v>23.859341784111486</v>
      </c>
      <c r="I49" s="38"/>
      <c r="J49" s="45"/>
      <c r="K49" s="38"/>
      <c r="L49" s="45"/>
    </row>
    <row r="50" spans="1:12" ht="22.5" customHeight="1" thickBot="1">
      <c r="A50" s="155" t="s">
        <v>26</v>
      </c>
      <c r="B50" s="156">
        <f>SUM(B46:B49)</f>
        <v>1198855</v>
      </c>
      <c r="C50" s="156">
        <f>SUM(C46:C49)</f>
        <v>6100056</v>
      </c>
      <c r="D50" s="157">
        <f>B50*100/C50</f>
        <v>19.653180233099498</v>
      </c>
      <c r="E50" s="156">
        <f>SUM(E46:E49)</f>
        <v>223619</v>
      </c>
      <c r="F50" s="156">
        <f>SUM(F46:F49)</f>
        <v>6130500</v>
      </c>
      <c r="G50" s="157">
        <f>E50*100/F50</f>
        <v>3.6476470108474022</v>
      </c>
      <c r="I50" s="119"/>
      <c r="J50" s="45"/>
      <c r="K50" s="119"/>
      <c r="L50" s="45"/>
    </row>
    <row r="51" spans="1:12">
      <c r="I51" s="45"/>
      <c r="J51" s="45"/>
      <c r="K51" s="45"/>
      <c r="L51" s="45"/>
    </row>
    <row r="52" spans="1:12">
      <c r="I52" s="45"/>
      <c r="J52" s="45"/>
      <c r="K52" s="45"/>
      <c r="L52" s="45"/>
    </row>
    <row r="53" spans="1:12" ht="15" customHeight="1">
      <c r="I53" s="45"/>
      <c r="J53" s="45"/>
      <c r="K53" s="45"/>
      <c r="L53" s="45"/>
    </row>
    <row r="54" spans="1:12">
      <c r="A54" s="61"/>
      <c r="B54" s="61"/>
      <c r="C54" s="61"/>
      <c r="D54" s="41"/>
      <c r="E54" s="61"/>
      <c r="F54" s="61"/>
      <c r="G54" s="208"/>
      <c r="I54" s="45"/>
      <c r="J54" s="45"/>
      <c r="K54" s="45"/>
      <c r="L54" s="45"/>
    </row>
    <row r="55" spans="1:12" ht="49.5" customHeight="1" thickBot="1">
      <c r="A55" s="392" t="s">
        <v>362</v>
      </c>
      <c r="B55" s="392"/>
      <c r="C55" s="392"/>
      <c r="D55" s="392"/>
      <c r="E55" s="392"/>
      <c r="F55" s="392"/>
      <c r="G55" s="392"/>
      <c r="I55" s="45"/>
      <c r="J55" s="45"/>
      <c r="K55" s="45"/>
      <c r="L55" s="45"/>
    </row>
    <row r="56" spans="1:12" ht="122.25" customHeight="1" thickBot="1">
      <c r="A56" s="288" t="s">
        <v>0</v>
      </c>
      <c r="B56" s="288" t="s">
        <v>32</v>
      </c>
      <c r="C56" s="288" t="s">
        <v>33</v>
      </c>
      <c r="D56" s="6" t="s">
        <v>34</v>
      </c>
      <c r="E56" s="80" t="s">
        <v>79</v>
      </c>
      <c r="F56" s="80" t="s">
        <v>35</v>
      </c>
      <c r="G56" s="43" t="s">
        <v>36</v>
      </c>
      <c r="I56" s="45"/>
      <c r="J56" s="37"/>
      <c r="K56" s="45"/>
      <c r="L56" s="121"/>
    </row>
    <row r="57" spans="1:12" ht="12.75" customHeight="1" thickTop="1" thickBot="1">
      <c r="A57" s="333">
        <v>1</v>
      </c>
      <c r="B57" s="333">
        <v>2</v>
      </c>
      <c r="C57" s="333">
        <v>3</v>
      </c>
      <c r="D57" s="333">
        <v>4</v>
      </c>
      <c r="E57" s="334">
        <v>5</v>
      </c>
      <c r="F57" s="334">
        <v>6</v>
      </c>
      <c r="G57" s="334">
        <v>7</v>
      </c>
      <c r="I57" s="45"/>
      <c r="J57" s="45"/>
      <c r="K57" s="45"/>
      <c r="L57" s="45"/>
    </row>
    <row r="58" spans="1:12" ht="15" thickTop="1">
      <c r="A58" s="3" t="s">
        <v>6</v>
      </c>
      <c r="B58" s="335">
        <v>601</v>
      </c>
      <c r="C58" s="335">
        <v>3749</v>
      </c>
      <c r="D58" s="336">
        <v>16.030941584422511</v>
      </c>
      <c r="E58" s="335">
        <v>1505</v>
      </c>
      <c r="F58" s="335">
        <v>6057</v>
      </c>
      <c r="G58" s="336">
        <v>24.847284134059766</v>
      </c>
      <c r="I58" s="45"/>
      <c r="J58" s="39"/>
      <c r="K58" s="45"/>
      <c r="L58" s="38"/>
    </row>
    <row r="59" spans="1:12">
      <c r="A59" s="61" t="s">
        <v>293</v>
      </c>
      <c r="B59" s="215">
        <v>2760</v>
      </c>
      <c r="C59" s="215">
        <v>26107</v>
      </c>
      <c r="D59" s="216">
        <v>10.57187727429425</v>
      </c>
      <c r="E59" s="215">
        <v>14289</v>
      </c>
      <c r="F59" s="215">
        <v>35085</v>
      </c>
      <c r="G59" s="216">
        <v>40.72680632749038</v>
      </c>
      <c r="I59" s="45"/>
      <c r="J59" s="39"/>
      <c r="K59" s="45"/>
      <c r="L59" s="38"/>
    </row>
    <row r="60" spans="1:12">
      <c r="A60" s="61" t="s">
        <v>8</v>
      </c>
      <c r="B60" s="215">
        <v>1671</v>
      </c>
      <c r="C60" s="215">
        <v>14875</v>
      </c>
      <c r="D60" s="216">
        <v>11.233613445378152</v>
      </c>
      <c r="E60" s="215">
        <v>2369</v>
      </c>
      <c r="F60" s="215">
        <v>11723</v>
      </c>
      <c r="G60" s="216">
        <v>20.208137848673545</v>
      </c>
      <c r="I60" s="45"/>
      <c r="J60" s="39"/>
      <c r="K60" s="45"/>
      <c r="L60" s="38"/>
    </row>
    <row r="61" spans="1:12">
      <c r="A61" s="3" t="s">
        <v>9</v>
      </c>
      <c r="B61" s="215">
        <v>1265</v>
      </c>
      <c r="C61" s="215">
        <v>9062</v>
      </c>
      <c r="D61" s="216">
        <v>13.959390862944163</v>
      </c>
      <c r="E61" s="215">
        <v>5706</v>
      </c>
      <c r="F61" s="215">
        <v>7377</v>
      </c>
      <c r="G61" s="216">
        <v>77.348515656771042</v>
      </c>
      <c r="I61" s="45"/>
      <c r="J61" s="39"/>
      <c r="K61" s="45"/>
      <c r="L61" s="38"/>
    </row>
    <row r="62" spans="1:12">
      <c r="A62" s="3" t="s">
        <v>10</v>
      </c>
      <c r="B62" s="215">
        <v>2864</v>
      </c>
      <c r="C62" s="215">
        <v>15810</v>
      </c>
      <c r="D62" s="216">
        <v>18.115117014547756</v>
      </c>
      <c r="E62" s="215">
        <v>11570</v>
      </c>
      <c r="F62" s="215">
        <v>15560</v>
      </c>
      <c r="G62" s="216">
        <v>74.357326478149105</v>
      </c>
      <c r="I62" s="45"/>
      <c r="J62" s="39"/>
      <c r="K62" s="45"/>
      <c r="L62" s="38"/>
    </row>
    <row r="63" spans="1:12">
      <c r="A63" s="3" t="s">
        <v>11</v>
      </c>
      <c r="B63" s="215">
        <v>3169</v>
      </c>
      <c r="C63" s="215">
        <v>34253</v>
      </c>
      <c r="D63" s="216">
        <v>9.2517443727556721</v>
      </c>
      <c r="E63" s="215">
        <v>11519</v>
      </c>
      <c r="F63" s="215">
        <v>24481</v>
      </c>
      <c r="G63" s="216">
        <v>47.052816469915442</v>
      </c>
      <c r="I63" s="45"/>
      <c r="J63" s="39"/>
      <c r="K63" s="45"/>
      <c r="L63" s="38"/>
    </row>
    <row r="64" spans="1:12">
      <c r="A64" s="3" t="s">
        <v>12</v>
      </c>
      <c r="B64" s="215">
        <v>1079</v>
      </c>
      <c r="C64" s="215">
        <v>6751</v>
      </c>
      <c r="D64" s="216">
        <v>15.982817360391053</v>
      </c>
      <c r="E64" s="370">
        <v>159</v>
      </c>
      <c r="F64" s="215">
        <v>3771</v>
      </c>
      <c r="G64" s="371">
        <v>4.2</v>
      </c>
      <c r="I64" s="45"/>
      <c r="J64" s="39"/>
      <c r="K64" s="45"/>
      <c r="L64" s="38"/>
    </row>
    <row r="65" spans="1:12">
      <c r="A65" s="214" t="s">
        <v>13</v>
      </c>
      <c r="B65" s="215">
        <v>883</v>
      </c>
      <c r="C65" s="215">
        <v>9409</v>
      </c>
      <c r="D65" s="216">
        <v>9.3846317355723237</v>
      </c>
      <c r="E65" s="337"/>
      <c r="F65" s="337"/>
      <c r="G65" s="338"/>
      <c r="I65" s="45"/>
      <c r="J65" s="39"/>
      <c r="K65" s="45"/>
      <c r="L65" s="38"/>
    </row>
    <row r="66" spans="1:12">
      <c r="A66" s="3" t="s">
        <v>14</v>
      </c>
      <c r="B66" s="215">
        <v>4590</v>
      </c>
      <c r="C66" s="215">
        <v>41158</v>
      </c>
      <c r="D66" s="216">
        <v>11.152145390932503</v>
      </c>
      <c r="E66" s="215">
        <v>0</v>
      </c>
      <c r="F66" s="337">
        <v>39386</v>
      </c>
      <c r="G66" s="216">
        <v>0</v>
      </c>
      <c r="I66" s="45"/>
      <c r="J66" s="39"/>
      <c r="K66" s="45"/>
      <c r="L66" s="38"/>
    </row>
    <row r="67" spans="1:12">
      <c r="A67" s="3" t="s">
        <v>15</v>
      </c>
      <c r="B67" s="215">
        <v>1110</v>
      </c>
      <c r="C67" s="215">
        <v>13765</v>
      </c>
      <c r="D67" s="216">
        <v>8.0639302579004717</v>
      </c>
      <c r="E67" s="215">
        <v>5614</v>
      </c>
      <c r="F67" s="215">
        <v>25117</v>
      </c>
      <c r="G67" s="216">
        <v>22.351395469204125</v>
      </c>
      <c r="I67" s="45"/>
      <c r="J67" s="39"/>
      <c r="K67" s="45"/>
      <c r="L67" s="38"/>
    </row>
    <row r="68" spans="1:12">
      <c r="A68" s="3" t="s">
        <v>16</v>
      </c>
      <c r="B68" s="215">
        <v>3012</v>
      </c>
      <c r="C68" s="215">
        <v>31992</v>
      </c>
      <c r="D68" s="216">
        <v>9.4148537134283572</v>
      </c>
      <c r="E68" s="215">
        <v>15914</v>
      </c>
      <c r="F68" s="215">
        <v>31989</v>
      </c>
      <c r="G68" s="216">
        <v>49.748350995654754</v>
      </c>
      <c r="I68" s="45"/>
      <c r="J68" s="39"/>
      <c r="K68" s="45"/>
      <c r="L68" s="38"/>
    </row>
    <row r="69" spans="1:12">
      <c r="A69" s="3" t="s">
        <v>17</v>
      </c>
      <c r="B69" s="215">
        <v>2354</v>
      </c>
      <c r="C69" s="215">
        <v>22557</v>
      </c>
      <c r="D69" s="216">
        <v>10.435784900474355</v>
      </c>
      <c r="E69" s="215">
        <v>4977</v>
      </c>
      <c r="F69" s="215">
        <v>18555</v>
      </c>
      <c r="G69" s="216">
        <v>26.822958771220694</v>
      </c>
      <c r="I69" s="45"/>
      <c r="J69" s="39"/>
      <c r="K69" s="45"/>
      <c r="L69" s="38"/>
    </row>
    <row r="70" spans="1:12">
      <c r="A70" s="3" t="s">
        <v>18</v>
      </c>
      <c r="B70" s="215">
        <v>1343</v>
      </c>
      <c r="C70" s="215">
        <v>12878</v>
      </c>
      <c r="D70" s="216">
        <v>10.428637987265104</v>
      </c>
      <c r="E70" s="215">
        <v>4644</v>
      </c>
      <c r="F70" s="215">
        <v>10424</v>
      </c>
      <c r="G70" s="216">
        <v>44.551036070606294</v>
      </c>
      <c r="I70" s="45"/>
      <c r="J70" s="39"/>
      <c r="K70" s="45"/>
      <c r="L70" s="38"/>
    </row>
    <row r="71" spans="1:12">
      <c r="A71" s="3" t="s">
        <v>19</v>
      </c>
      <c r="B71" s="215">
        <v>555</v>
      </c>
      <c r="C71" s="215">
        <v>3702</v>
      </c>
      <c r="D71" s="216">
        <v>14.991896272285251</v>
      </c>
      <c r="E71" s="215">
        <v>1460</v>
      </c>
      <c r="F71" s="215">
        <v>4121</v>
      </c>
      <c r="G71" s="216">
        <v>35.42829410337297</v>
      </c>
      <c r="I71" s="45"/>
      <c r="J71" s="39"/>
      <c r="K71" s="45"/>
      <c r="L71" s="38"/>
    </row>
    <row r="72" spans="1:12">
      <c r="A72" s="61" t="s">
        <v>20</v>
      </c>
      <c r="B72" s="215">
        <v>1923</v>
      </c>
      <c r="C72" s="215">
        <v>10882</v>
      </c>
      <c r="D72" s="216">
        <v>17.671383936776326</v>
      </c>
      <c r="E72" s="215">
        <v>4073</v>
      </c>
      <c r="F72" s="215">
        <v>11203</v>
      </c>
      <c r="G72" s="216">
        <v>36.356333125055791</v>
      </c>
      <c r="I72" s="45"/>
      <c r="J72" s="39"/>
      <c r="K72" s="45"/>
      <c r="L72" s="38"/>
    </row>
    <row r="73" spans="1:12">
      <c r="A73" s="3" t="s">
        <v>21</v>
      </c>
      <c r="B73" s="215">
        <v>9083</v>
      </c>
      <c r="C73" s="215">
        <v>28389</v>
      </c>
      <c r="D73" s="216">
        <v>31.994786713163549</v>
      </c>
      <c r="E73" s="215">
        <v>8971</v>
      </c>
      <c r="F73" s="215">
        <v>30682</v>
      </c>
      <c r="G73" s="216">
        <v>29.238641548790824</v>
      </c>
      <c r="I73" s="45"/>
      <c r="J73" s="39"/>
      <c r="K73" s="45"/>
      <c r="L73" s="38"/>
    </row>
    <row r="74" spans="1:12" ht="16.5" customHeight="1" thickBot="1">
      <c r="A74" s="155" t="s">
        <v>37</v>
      </c>
      <c r="B74" s="156">
        <f>SUM(B58:B73)</f>
        <v>38262</v>
      </c>
      <c r="C74" s="156">
        <f>SUM(C58:C73)</f>
        <v>285339</v>
      </c>
      <c r="D74" s="157">
        <f>B74*100/C74</f>
        <v>13.409313132799932</v>
      </c>
      <c r="E74" s="156">
        <f>SUM(E58:E73)</f>
        <v>92770</v>
      </c>
      <c r="F74" s="339">
        <f>SUM(F58:F73)</f>
        <v>275531</v>
      </c>
      <c r="G74" s="157">
        <f>E74*100/F74</f>
        <v>33.669532647869026</v>
      </c>
      <c r="I74" s="45"/>
      <c r="J74" s="40"/>
      <c r="K74" s="45"/>
      <c r="L74" s="40"/>
    </row>
    <row r="75" spans="1:12">
      <c r="A75" s="3" t="s">
        <v>23</v>
      </c>
      <c r="B75" s="215">
        <v>896</v>
      </c>
      <c r="C75" s="215">
        <v>3853</v>
      </c>
      <c r="D75" s="216">
        <v>23.254606799896184</v>
      </c>
      <c r="E75" s="215">
        <v>4732</v>
      </c>
      <c r="F75" s="215">
        <v>6148</v>
      </c>
      <c r="G75" s="216">
        <v>76.968119713728044</v>
      </c>
      <c r="I75" s="45"/>
      <c r="J75" s="39"/>
      <c r="K75" s="45"/>
      <c r="L75" s="38"/>
    </row>
    <row r="76" spans="1:12">
      <c r="A76" s="3" t="s">
        <v>24</v>
      </c>
      <c r="B76" s="215">
        <v>2400</v>
      </c>
      <c r="C76" s="215">
        <v>20177</v>
      </c>
      <c r="D76" s="216">
        <v>11.894731625117707</v>
      </c>
      <c r="E76" s="215">
        <v>15016</v>
      </c>
      <c r="F76" s="215">
        <v>29022</v>
      </c>
      <c r="G76" s="216">
        <v>51.740059265384886</v>
      </c>
      <c r="I76" s="45"/>
      <c r="J76" s="39"/>
      <c r="K76" s="45"/>
      <c r="L76" s="38"/>
    </row>
    <row r="77" spans="1:12" ht="22.5" customHeight="1" thickBot="1">
      <c r="A77" s="155" t="s">
        <v>26</v>
      </c>
      <c r="B77" s="156">
        <f>SUM(B74:B76)</f>
        <v>41558</v>
      </c>
      <c r="C77" s="156">
        <f>SUM(C74:C76)</f>
        <v>309369</v>
      </c>
      <c r="D77" s="157">
        <f>B77*100/C77</f>
        <v>13.433149410574428</v>
      </c>
      <c r="E77" s="156">
        <f>SUM(E74:E76)</f>
        <v>112518</v>
      </c>
      <c r="F77" s="156">
        <f>SUM(F74:F76)</f>
        <v>310701</v>
      </c>
      <c r="G77" s="157">
        <f>E77*100/F77</f>
        <v>36.214238126044009</v>
      </c>
      <c r="I77" s="45"/>
      <c r="J77" s="120"/>
      <c r="K77" s="45"/>
      <c r="L77" s="119"/>
    </row>
    <row r="78" spans="1:12">
      <c r="I78" s="45"/>
      <c r="J78" s="119"/>
      <c r="K78" s="45"/>
      <c r="L78" s="119"/>
    </row>
    <row r="79" spans="1:12">
      <c r="I79" s="45"/>
      <c r="J79" s="45"/>
      <c r="K79" s="45"/>
      <c r="L79" s="45"/>
    </row>
    <row r="80" spans="1:12" ht="49.5" customHeight="1" thickBot="1">
      <c r="A80" s="392" t="s">
        <v>361</v>
      </c>
      <c r="B80" s="392"/>
      <c r="C80" s="392"/>
      <c r="D80" s="392"/>
      <c r="E80" s="392"/>
      <c r="F80" s="392"/>
      <c r="G80" s="392"/>
      <c r="I80" s="45"/>
      <c r="J80" s="45"/>
      <c r="K80" s="45"/>
      <c r="L80" s="45"/>
    </row>
    <row r="81" spans="1:12" ht="108" customHeight="1" thickBot="1">
      <c r="A81" s="286" t="s">
        <v>0</v>
      </c>
      <c r="B81" s="286" t="s">
        <v>38</v>
      </c>
      <c r="C81" s="286" t="s">
        <v>39</v>
      </c>
      <c r="D81" s="1" t="s">
        <v>40</v>
      </c>
      <c r="E81" s="209" t="s">
        <v>41</v>
      </c>
      <c r="F81" s="209" t="s">
        <v>42</v>
      </c>
      <c r="G81" s="210" t="s">
        <v>43</v>
      </c>
      <c r="I81" s="37"/>
      <c r="J81" s="45"/>
      <c r="K81" s="121"/>
      <c r="L81" s="45"/>
    </row>
    <row r="82" spans="1:12" ht="12.75" customHeight="1" thickTop="1" thickBot="1">
      <c r="A82" s="333">
        <v>1</v>
      </c>
      <c r="B82" s="333">
        <v>2</v>
      </c>
      <c r="C82" s="333">
        <v>3</v>
      </c>
      <c r="D82" s="333">
        <v>4</v>
      </c>
      <c r="E82" s="334">
        <v>5</v>
      </c>
      <c r="F82" s="334">
        <v>6</v>
      </c>
      <c r="G82" s="334">
        <v>7</v>
      </c>
      <c r="I82" s="45"/>
      <c r="J82" s="45"/>
      <c r="K82" s="45"/>
      <c r="L82" s="45"/>
    </row>
    <row r="83" spans="1:12" ht="15" thickTop="1">
      <c r="A83" s="3" t="s">
        <v>6</v>
      </c>
      <c r="B83" s="335">
        <v>408</v>
      </c>
      <c r="C83" s="335">
        <v>1379</v>
      </c>
      <c r="D83" s="336">
        <v>29.586656997824512</v>
      </c>
      <c r="E83" s="335">
        <v>220</v>
      </c>
      <c r="F83" s="335">
        <v>1379</v>
      </c>
      <c r="G83" s="336">
        <v>15.953589557650471</v>
      </c>
      <c r="I83" s="39"/>
      <c r="J83" s="45"/>
      <c r="K83" s="39"/>
      <c r="L83" s="45"/>
    </row>
    <row r="84" spans="1:12">
      <c r="A84" s="61" t="s">
        <v>293</v>
      </c>
      <c r="B84" s="215">
        <v>2458</v>
      </c>
      <c r="C84" s="215">
        <v>9407</v>
      </c>
      <c r="D84" s="216">
        <v>26.129478048261934</v>
      </c>
      <c r="E84" s="215">
        <v>2484</v>
      </c>
      <c r="F84" s="215">
        <v>9407</v>
      </c>
      <c r="G84" s="216">
        <v>26.405867970660147</v>
      </c>
      <c r="I84" s="39"/>
      <c r="J84" s="45"/>
      <c r="K84" s="39"/>
      <c r="L84" s="45"/>
    </row>
    <row r="85" spans="1:12">
      <c r="A85" s="61" t="s">
        <v>8</v>
      </c>
      <c r="B85" s="215">
        <v>234</v>
      </c>
      <c r="C85" s="215">
        <v>3060</v>
      </c>
      <c r="D85" s="216">
        <v>7.6470588235294121</v>
      </c>
      <c r="E85" s="215">
        <v>642</v>
      </c>
      <c r="F85" s="215">
        <v>3060</v>
      </c>
      <c r="G85" s="216">
        <v>20.980392156862745</v>
      </c>
      <c r="I85" s="39"/>
      <c r="J85" s="45"/>
      <c r="K85" s="39"/>
      <c r="L85" s="45"/>
    </row>
    <row r="86" spans="1:12">
      <c r="A86" s="3" t="s">
        <v>294</v>
      </c>
      <c r="B86" s="215">
        <v>977</v>
      </c>
      <c r="C86" s="215">
        <v>4523</v>
      </c>
      <c r="D86" s="216">
        <v>21.600707495025425</v>
      </c>
      <c r="E86" s="215">
        <v>1068</v>
      </c>
      <c r="F86" s="215">
        <v>4523</v>
      </c>
      <c r="G86" s="216">
        <v>23.612646473579481</v>
      </c>
      <c r="I86" s="39"/>
      <c r="J86" s="45"/>
      <c r="K86" s="39"/>
      <c r="L86" s="45"/>
    </row>
    <row r="87" spans="1:12">
      <c r="A87" s="3" t="s">
        <v>10</v>
      </c>
      <c r="B87" s="215">
        <v>431</v>
      </c>
      <c r="C87" s="215">
        <v>4312</v>
      </c>
      <c r="D87" s="216">
        <v>9.9953617810760669</v>
      </c>
      <c r="E87" s="215">
        <v>481</v>
      </c>
      <c r="F87" s="215">
        <v>4312</v>
      </c>
      <c r="G87" s="216">
        <v>11.154916512059369</v>
      </c>
      <c r="I87" s="39"/>
      <c r="J87" s="45"/>
      <c r="K87" s="39"/>
      <c r="L87" s="45"/>
    </row>
    <row r="88" spans="1:12">
      <c r="A88" s="3" t="s">
        <v>292</v>
      </c>
      <c r="B88" s="215">
        <v>1087</v>
      </c>
      <c r="C88" s="215">
        <v>7776</v>
      </c>
      <c r="D88" s="216">
        <v>13.978909465020575</v>
      </c>
      <c r="E88" s="215">
        <v>1534</v>
      </c>
      <c r="F88" s="215">
        <v>7776</v>
      </c>
      <c r="G88" s="216">
        <v>19.727366255144034</v>
      </c>
      <c r="I88" s="39"/>
      <c r="J88" s="45"/>
      <c r="K88" s="39"/>
      <c r="L88" s="45"/>
    </row>
    <row r="89" spans="1:12">
      <c r="A89" s="3" t="s">
        <v>12</v>
      </c>
      <c r="B89" s="215">
        <v>5</v>
      </c>
      <c r="C89" s="215">
        <v>2491</v>
      </c>
      <c r="D89" s="216">
        <v>0.20072260136491368</v>
      </c>
      <c r="E89" s="215">
        <v>316</v>
      </c>
      <c r="F89" s="215">
        <v>2491</v>
      </c>
      <c r="G89" s="216">
        <v>12.685668406262545</v>
      </c>
      <c r="I89" s="39"/>
      <c r="J89" s="45"/>
      <c r="K89" s="39"/>
      <c r="L89" s="45"/>
    </row>
    <row r="90" spans="1:12">
      <c r="A90" s="214" t="s">
        <v>13</v>
      </c>
      <c r="B90" s="340"/>
      <c r="C90" s="340"/>
      <c r="D90" s="341"/>
      <c r="E90" s="340"/>
      <c r="F90" s="340"/>
      <c r="G90" s="341"/>
      <c r="I90" s="39"/>
      <c r="J90" s="45"/>
      <c r="K90" s="40"/>
      <c r="L90" s="45"/>
    </row>
    <row r="91" spans="1:12">
      <c r="A91" s="3" t="s">
        <v>14</v>
      </c>
      <c r="B91" s="215">
        <v>1109</v>
      </c>
      <c r="C91" s="215">
        <v>10523</v>
      </c>
      <c r="D91" s="216">
        <v>10.538819728214389</v>
      </c>
      <c r="E91" s="215">
        <v>2025</v>
      </c>
      <c r="F91" s="215">
        <v>10523</v>
      </c>
      <c r="G91" s="216">
        <v>19.243561721942413</v>
      </c>
      <c r="I91" s="39"/>
      <c r="J91" s="45"/>
      <c r="K91" s="39"/>
      <c r="L91" s="45"/>
    </row>
    <row r="92" spans="1:12">
      <c r="A92" s="3" t="s">
        <v>15</v>
      </c>
      <c r="B92" s="215">
        <v>5880</v>
      </c>
      <c r="C92" s="215">
        <v>6828</v>
      </c>
      <c r="D92" s="216">
        <v>86.115992970123017</v>
      </c>
      <c r="E92" s="215">
        <v>4350</v>
      </c>
      <c r="F92" s="215">
        <v>6828</v>
      </c>
      <c r="G92" s="216">
        <v>63.708260105448154</v>
      </c>
      <c r="I92" s="39"/>
      <c r="J92" s="45"/>
      <c r="K92" s="39"/>
      <c r="L92" s="45"/>
    </row>
    <row r="93" spans="1:12">
      <c r="A93" s="3" t="s">
        <v>16</v>
      </c>
      <c r="B93" s="215">
        <v>2969</v>
      </c>
      <c r="C93" s="215">
        <v>11736</v>
      </c>
      <c r="D93" s="216">
        <v>25.298227675528288</v>
      </c>
      <c r="E93" s="215">
        <v>4034</v>
      </c>
      <c r="F93" s="215">
        <v>11088</v>
      </c>
      <c r="G93" s="216">
        <v>36.381673881673883</v>
      </c>
      <c r="I93" s="39"/>
      <c r="J93" s="45"/>
      <c r="K93" s="39"/>
      <c r="L93" s="45"/>
    </row>
    <row r="94" spans="1:12">
      <c r="A94" s="3" t="s">
        <v>17</v>
      </c>
      <c r="B94" s="215">
        <v>1922</v>
      </c>
      <c r="C94" s="215">
        <v>6442</v>
      </c>
      <c r="D94" s="216">
        <v>29.835454827693265</v>
      </c>
      <c r="E94" s="215">
        <v>91</v>
      </c>
      <c r="F94" s="215">
        <v>5722</v>
      </c>
      <c r="G94" s="216">
        <v>1.5903530234183851</v>
      </c>
      <c r="I94" s="39"/>
      <c r="J94" s="45"/>
      <c r="K94" s="39"/>
      <c r="L94" s="45"/>
    </row>
    <row r="95" spans="1:12">
      <c r="A95" s="3" t="s">
        <v>18</v>
      </c>
      <c r="B95" s="215">
        <v>962</v>
      </c>
      <c r="C95" s="215">
        <v>2743</v>
      </c>
      <c r="D95" s="216">
        <v>35.071090047393369</v>
      </c>
      <c r="E95" s="215">
        <v>906</v>
      </c>
      <c r="F95" s="215">
        <v>2743</v>
      </c>
      <c r="G95" s="216">
        <v>33.029529711994165</v>
      </c>
      <c r="I95" s="39"/>
      <c r="J95" s="45"/>
      <c r="K95" s="39"/>
      <c r="L95" s="45"/>
    </row>
    <row r="96" spans="1:12">
      <c r="A96" s="3" t="s">
        <v>19</v>
      </c>
      <c r="B96" s="215">
        <v>382</v>
      </c>
      <c r="C96" s="215">
        <v>994</v>
      </c>
      <c r="D96" s="216">
        <v>38.430583501006041</v>
      </c>
      <c r="E96" s="215">
        <v>349</v>
      </c>
      <c r="F96" s="215">
        <v>994</v>
      </c>
      <c r="G96" s="216">
        <v>35.110663983903422</v>
      </c>
      <c r="I96" s="39"/>
      <c r="J96" s="45"/>
      <c r="K96" s="39"/>
      <c r="L96" s="45"/>
    </row>
    <row r="97" spans="1:12">
      <c r="A97" s="61" t="s">
        <v>20</v>
      </c>
      <c r="B97" s="215">
        <v>3960</v>
      </c>
      <c r="C97" s="215">
        <v>4282</v>
      </c>
      <c r="D97" s="216">
        <v>92.480149462867828</v>
      </c>
      <c r="E97" s="215">
        <v>1277</v>
      </c>
      <c r="F97" s="215">
        <v>4282</v>
      </c>
      <c r="G97" s="216">
        <v>29.822512844465205</v>
      </c>
      <c r="I97" s="39"/>
      <c r="J97" s="45"/>
      <c r="K97" s="39"/>
      <c r="L97" s="45"/>
    </row>
    <row r="98" spans="1:12">
      <c r="A98" s="3" t="s">
        <v>21</v>
      </c>
      <c r="B98" s="215">
        <v>1552</v>
      </c>
      <c r="C98" s="215">
        <v>3599</v>
      </c>
      <c r="D98" s="216">
        <v>43.123089747151987</v>
      </c>
      <c r="E98" s="215">
        <v>2038</v>
      </c>
      <c r="F98" s="215">
        <v>3599</v>
      </c>
      <c r="G98" s="216">
        <v>56.626840789108087</v>
      </c>
      <c r="I98" s="39"/>
      <c r="J98" s="45"/>
      <c r="K98" s="39"/>
      <c r="L98" s="45"/>
    </row>
    <row r="99" spans="1:12" ht="16.5" customHeight="1" thickBot="1">
      <c r="A99" s="155" t="s">
        <v>22</v>
      </c>
      <c r="B99" s="156">
        <f>SUM(B83:B98)</f>
        <v>24336</v>
      </c>
      <c r="C99" s="156">
        <f>SUM(C83:C98)</f>
        <v>80095</v>
      </c>
      <c r="D99" s="157">
        <f>B99*100/C99</f>
        <v>30.383919096073413</v>
      </c>
      <c r="E99" s="156">
        <f>SUM(E83:E98)</f>
        <v>21815</v>
      </c>
      <c r="F99" s="156">
        <f>SUM(F83:F98)</f>
        <v>78727</v>
      </c>
      <c r="G99" s="157">
        <f>E99*100/F99</f>
        <v>27.709680287576052</v>
      </c>
      <c r="I99" s="40"/>
      <c r="J99" s="45"/>
      <c r="K99" s="40"/>
      <c r="L99" s="45"/>
    </row>
    <row r="100" spans="1:12">
      <c r="A100" s="3" t="s">
        <v>23</v>
      </c>
      <c r="B100" s="215">
        <v>796</v>
      </c>
      <c r="C100" s="215">
        <v>2142</v>
      </c>
      <c r="D100" s="216">
        <v>37.161531279178341</v>
      </c>
      <c r="E100" s="215">
        <v>1417</v>
      </c>
      <c r="F100" s="215">
        <v>2142</v>
      </c>
      <c r="G100" s="216">
        <v>66.1531279178338</v>
      </c>
      <c r="I100" s="39"/>
      <c r="J100" s="45"/>
      <c r="K100" s="39"/>
      <c r="L100" s="45"/>
    </row>
    <row r="101" spans="1:12">
      <c r="A101" s="3" t="s">
        <v>24</v>
      </c>
      <c r="B101" s="215">
        <v>117</v>
      </c>
      <c r="C101" s="215">
        <v>6711</v>
      </c>
      <c r="D101" s="216">
        <v>1.743406347787215</v>
      </c>
      <c r="E101" s="215">
        <v>2448</v>
      </c>
      <c r="F101" s="215">
        <v>6711</v>
      </c>
      <c r="G101" s="216">
        <v>36.477425122932502</v>
      </c>
      <c r="I101" s="39"/>
      <c r="J101" s="45"/>
      <c r="K101" s="39"/>
      <c r="L101" s="45"/>
    </row>
    <row r="102" spans="1:12">
      <c r="A102" s="66" t="s">
        <v>25</v>
      </c>
      <c r="B102" s="215">
        <v>28</v>
      </c>
      <c r="C102" s="215">
        <v>54</v>
      </c>
      <c r="D102" s="216">
        <v>51.851851851851848</v>
      </c>
      <c r="E102" s="215">
        <v>40</v>
      </c>
      <c r="F102" s="215">
        <v>54</v>
      </c>
      <c r="G102" s="216">
        <v>74.074074074074076</v>
      </c>
      <c r="I102" s="39"/>
      <c r="J102" s="45"/>
      <c r="K102" s="122"/>
      <c r="L102" s="45"/>
    </row>
    <row r="103" spans="1:12" ht="22.5" customHeight="1" thickBot="1">
      <c r="A103" s="155" t="s">
        <v>26</v>
      </c>
      <c r="B103" s="156">
        <f>SUM(B99:B102)</f>
        <v>25277</v>
      </c>
      <c r="C103" s="156">
        <f>SUM(C99:C102)</f>
        <v>89002</v>
      </c>
      <c r="D103" s="157">
        <f>B103*100/C103</f>
        <v>28.400485382350958</v>
      </c>
      <c r="E103" s="156">
        <f>SUM(E99:E102)</f>
        <v>25720</v>
      </c>
      <c r="F103" s="156">
        <f>SUM(F99:F102)</f>
        <v>87634</v>
      </c>
      <c r="G103" s="157">
        <f>E103*100/F103</f>
        <v>29.349339297532921</v>
      </c>
      <c r="I103" s="40"/>
      <c r="J103" s="45"/>
      <c r="K103" s="40"/>
      <c r="L103" s="45"/>
    </row>
    <row r="104" spans="1:12">
      <c r="I104" s="45"/>
      <c r="J104" s="45"/>
      <c r="K104" s="45"/>
      <c r="L104" s="45"/>
    </row>
    <row r="105" spans="1:12">
      <c r="I105" s="45"/>
      <c r="J105" s="45"/>
      <c r="K105" s="45"/>
      <c r="L105" s="45"/>
    </row>
    <row r="106" spans="1:12" ht="48.75" customHeight="1" thickBot="1">
      <c r="A106" s="391" t="s">
        <v>359</v>
      </c>
      <c r="B106" s="391"/>
      <c r="C106" s="391"/>
      <c r="D106" s="391"/>
      <c r="E106" s="391"/>
      <c r="F106" s="391"/>
      <c r="G106" s="391"/>
      <c r="I106" s="45"/>
      <c r="J106" s="45"/>
      <c r="K106" s="45"/>
      <c r="L106" s="45"/>
    </row>
    <row r="107" spans="1:12" ht="135.6" customHeight="1" thickBot="1">
      <c r="A107" s="286" t="s">
        <v>0</v>
      </c>
      <c r="B107" s="286" t="s">
        <v>44</v>
      </c>
      <c r="C107" s="286" t="s">
        <v>45</v>
      </c>
      <c r="D107" s="1" t="s">
        <v>46</v>
      </c>
      <c r="E107" s="209" t="s">
        <v>80</v>
      </c>
      <c r="F107" s="209" t="s">
        <v>47</v>
      </c>
      <c r="G107" s="210" t="s">
        <v>81</v>
      </c>
      <c r="I107" s="37"/>
      <c r="J107" s="45"/>
      <c r="K107" s="121"/>
      <c r="L107" s="45"/>
    </row>
    <row r="108" spans="1:12" ht="12.75" customHeight="1" thickTop="1" thickBot="1">
      <c r="A108" s="333">
        <v>1</v>
      </c>
      <c r="B108" s="333">
        <v>2</v>
      </c>
      <c r="C108" s="333">
        <v>3</v>
      </c>
      <c r="D108" s="333">
        <v>4</v>
      </c>
      <c r="E108" s="334">
        <v>5</v>
      </c>
      <c r="F108" s="334">
        <v>6</v>
      </c>
      <c r="G108" s="334">
        <v>7</v>
      </c>
      <c r="I108" s="123"/>
      <c r="J108" s="45"/>
      <c r="K108" s="124"/>
      <c r="L108" s="45"/>
    </row>
    <row r="109" spans="1:12" ht="15" thickTop="1">
      <c r="A109" s="3" t="s">
        <v>6</v>
      </c>
      <c r="B109" s="335">
        <v>3385</v>
      </c>
      <c r="C109" s="335">
        <v>12512</v>
      </c>
      <c r="D109" s="336">
        <v>27.054028132992325</v>
      </c>
      <c r="E109" s="335">
        <v>304</v>
      </c>
      <c r="F109" s="335">
        <v>7602</v>
      </c>
      <c r="G109" s="336">
        <v>3.9989476453564849</v>
      </c>
      <c r="I109" s="38"/>
      <c r="J109" s="45"/>
      <c r="K109" s="38"/>
      <c r="L109" s="45"/>
    </row>
    <row r="110" spans="1:12">
      <c r="A110" s="61" t="s">
        <v>293</v>
      </c>
      <c r="B110" s="215">
        <v>12421</v>
      </c>
      <c r="C110" s="215">
        <v>92591</v>
      </c>
      <c r="D110" s="216">
        <v>13.414910736464666</v>
      </c>
      <c r="E110" s="215">
        <v>1857</v>
      </c>
      <c r="F110" s="215">
        <v>50147</v>
      </c>
      <c r="G110" s="216">
        <v>3.703112848226215</v>
      </c>
      <c r="I110" s="38"/>
      <c r="J110" s="45"/>
      <c r="K110" s="38"/>
      <c r="L110" s="45"/>
    </row>
    <row r="111" spans="1:12">
      <c r="A111" s="61" t="s">
        <v>8</v>
      </c>
      <c r="B111" s="215">
        <v>9236</v>
      </c>
      <c r="C111" s="215">
        <v>45141</v>
      </c>
      <c r="D111" s="216">
        <v>20.460335393544671</v>
      </c>
      <c r="E111" s="215">
        <v>156</v>
      </c>
      <c r="F111" s="215">
        <v>26091</v>
      </c>
      <c r="G111" s="216">
        <v>0.59790732436472349</v>
      </c>
      <c r="I111" s="38"/>
      <c r="J111" s="45"/>
      <c r="K111" s="38"/>
      <c r="L111" s="45"/>
    </row>
    <row r="112" spans="1:12">
      <c r="A112" s="3" t="s">
        <v>294</v>
      </c>
      <c r="B112" s="215">
        <v>9386</v>
      </c>
      <c r="C112" s="215">
        <v>41571</v>
      </c>
      <c r="D112" s="216">
        <v>22.578239638209329</v>
      </c>
      <c r="E112" s="215">
        <v>45</v>
      </c>
      <c r="F112" s="215">
        <v>22428</v>
      </c>
      <c r="G112" s="216">
        <v>0.20064205457463882</v>
      </c>
      <c r="I112" s="38"/>
      <c r="J112" s="45"/>
      <c r="K112" s="38"/>
      <c r="L112" s="45"/>
    </row>
    <row r="113" spans="1:12">
      <c r="A113" s="3" t="s">
        <v>10</v>
      </c>
      <c r="B113" s="215">
        <v>278</v>
      </c>
      <c r="C113" s="215">
        <v>48334</v>
      </c>
      <c r="D113" s="216">
        <v>0.5751644804899243</v>
      </c>
      <c r="E113" s="215">
        <v>542</v>
      </c>
      <c r="F113" s="215">
        <v>28598</v>
      </c>
      <c r="G113" s="216">
        <v>1.8952374291908527</v>
      </c>
      <c r="I113" s="38"/>
      <c r="J113" s="45"/>
      <c r="K113" s="38"/>
      <c r="L113" s="45"/>
    </row>
    <row r="114" spans="1:12">
      <c r="A114" s="3" t="s">
        <v>292</v>
      </c>
      <c r="B114" s="215">
        <v>28131</v>
      </c>
      <c r="C114" s="215">
        <v>122507</v>
      </c>
      <c r="D114" s="216">
        <v>22.962769474397383</v>
      </c>
      <c r="E114" s="215">
        <v>1287</v>
      </c>
      <c r="F114" s="215">
        <v>66226</v>
      </c>
      <c r="G114" s="216">
        <v>1.9433455138465257</v>
      </c>
      <c r="I114" s="38"/>
      <c r="J114" s="45"/>
      <c r="K114" s="38"/>
      <c r="L114" s="45"/>
    </row>
    <row r="115" spans="1:12">
      <c r="A115" s="3" t="s">
        <v>12</v>
      </c>
      <c r="B115" s="215">
        <v>15810</v>
      </c>
      <c r="C115" s="215">
        <v>37572</v>
      </c>
      <c r="D115" s="216">
        <v>42.079207920792079</v>
      </c>
      <c r="E115" s="215">
        <v>100</v>
      </c>
      <c r="F115" s="215">
        <v>23567</v>
      </c>
      <c r="G115" s="216">
        <v>0.42432214537276702</v>
      </c>
      <c r="I115" s="38"/>
      <c r="J115" s="45"/>
      <c r="K115" s="38"/>
      <c r="L115" s="45"/>
    </row>
    <row r="116" spans="1:12">
      <c r="A116" s="214" t="s">
        <v>13</v>
      </c>
      <c r="B116" s="340"/>
      <c r="C116" s="340"/>
      <c r="D116" s="341"/>
      <c r="E116" s="215">
        <v>271</v>
      </c>
      <c r="F116" s="215">
        <v>20899</v>
      </c>
      <c r="G116" s="216">
        <v>1.2967127613761424</v>
      </c>
      <c r="I116" s="41"/>
      <c r="J116" s="45"/>
      <c r="K116" s="38"/>
      <c r="L116" s="45"/>
    </row>
    <row r="117" spans="1:12">
      <c r="A117" s="3" t="s">
        <v>14</v>
      </c>
      <c r="B117" s="215">
        <v>0</v>
      </c>
      <c r="C117" s="215">
        <v>152453</v>
      </c>
      <c r="D117" s="216">
        <v>0</v>
      </c>
      <c r="E117" s="215">
        <v>1614</v>
      </c>
      <c r="F117" s="215">
        <v>71640</v>
      </c>
      <c r="G117" s="216">
        <v>2.2529313232830819</v>
      </c>
      <c r="I117" s="38"/>
      <c r="J117" s="45"/>
      <c r="K117" s="38"/>
      <c r="L117" s="45"/>
    </row>
    <row r="118" spans="1:12">
      <c r="A118" s="3" t="s">
        <v>15</v>
      </c>
      <c r="B118" s="215">
        <v>53650</v>
      </c>
      <c r="C118" s="215">
        <v>56416</v>
      </c>
      <c r="D118" s="216">
        <v>95.097135564378902</v>
      </c>
      <c r="E118" s="215">
        <v>1800</v>
      </c>
      <c r="F118" s="215">
        <v>28662</v>
      </c>
      <c r="G118" s="216">
        <v>6.2800921080175849</v>
      </c>
      <c r="I118" s="38"/>
      <c r="J118" s="45"/>
      <c r="K118" s="38"/>
      <c r="L118" s="45"/>
    </row>
    <row r="119" spans="1:12">
      <c r="A119" s="3" t="s">
        <v>16</v>
      </c>
      <c r="B119" s="215">
        <v>79107</v>
      </c>
      <c r="C119" s="215">
        <v>145743</v>
      </c>
      <c r="D119" s="216">
        <v>54.278421605154278</v>
      </c>
      <c r="E119" s="215">
        <v>6109</v>
      </c>
      <c r="F119" s="215">
        <v>55512</v>
      </c>
      <c r="G119" s="216">
        <v>11.004827784983426</v>
      </c>
      <c r="I119" s="38"/>
      <c r="J119" s="45"/>
      <c r="K119" s="38"/>
      <c r="L119" s="45"/>
    </row>
    <row r="120" spans="1:12">
      <c r="A120" s="3" t="s">
        <v>17</v>
      </c>
      <c r="B120" s="215">
        <v>6040</v>
      </c>
      <c r="C120" s="215">
        <v>73023</v>
      </c>
      <c r="D120" s="216">
        <v>8.271366555742711</v>
      </c>
      <c r="E120" s="215">
        <v>990</v>
      </c>
      <c r="F120" s="215">
        <v>30851</v>
      </c>
      <c r="G120" s="216">
        <v>3.2089721564941174</v>
      </c>
      <c r="I120" s="38"/>
      <c r="J120" s="45"/>
      <c r="K120" s="38"/>
      <c r="L120" s="45"/>
    </row>
    <row r="121" spans="1:12">
      <c r="A121" s="3" t="s">
        <v>18</v>
      </c>
      <c r="B121" s="215">
        <v>13168</v>
      </c>
      <c r="C121" s="215">
        <v>43866</v>
      </c>
      <c r="D121" s="216">
        <v>30.01869329321114</v>
      </c>
      <c r="E121" s="215">
        <v>1318</v>
      </c>
      <c r="F121" s="215">
        <v>24493</v>
      </c>
      <c r="G121" s="216">
        <v>5.3811293022496223</v>
      </c>
      <c r="I121" s="38"/>
      <c r="J121" s="45"/>
      <c r="K121" s="38"/>
      <c r="L121" s="45"/>
    </row>
    <row r="122" spans="1:12">
      <c r="A122" s="3" t="s">
        <v>19</v>
      </c>
      <c r="B122" s="215">
        <v>2576</v>
      </c>
      <c r="C122" s="215">
        <v>12596</v>
      </c>
      <c r="D122" s="216">
        <v>20.450936805335026</v>
      </c>
      <c r="E122" s="215">
        <v>435</v>
      </c>
      <c r="F122" s="215">
        <v>5339</v>
      </c>
      <c r="G122" s="216">
        <v>8.1475931822438667</v>
      </c>
      <c r="I122" s="38"/>
      <c r="J122" s="45"/>
      <c r="K122" s="38"/>
      <c r="L122" s="45"/>
    </row>
    <row r="123" spans="1:12">
      <c r="A123" s="61" t="s">
        <v>20</v>
      </c>
      <c r="B123" s="215">
        <v>45612</v>
      </c>
      <c r="C123" s="215">
        <v>48692</v>
      </c>
      <c r="D123" s="216">
        <v>93.674525589419204</v>
      </c>
      <c r="E123" s="215">
        <v>2014</v>
      </c>
      <c r="F123" s="215">
        <v>27774</v>
      </c>
      <c r="G123" s="216">
        <v>7.2513861885216384</v>
      </c>
      <c r="I123" s="38"/>
      <c r="J123" s="45"/>
      <c r="K123" s="38"/>
      <c r="L123" s="45"/>
    </row>
    <row r="124" spans="1:12">
      <c r="A124" s="3" t="s">
        <v>21</v>
      </c>
      <c r="B124" s="215">
        <v>3808</v>
      </c>
      <c r="C124" s="215">
        <v>102596</v>
      </c>
      <c r="D124" s="216">
        <v>3.7116456781940816</v>
      </c>
      <c r="E124" s="215">
        <v>4250</v>
      </c>
      <c r="F124" s="215">
        <v>41482</v>
      </c>
      <c r="G124" s="216">
        <v>10.245407646690129</v>
      </c>
      <c r="I124" s="38"/>
      <c r="J124" s="45"/>
      <c r="K124" s="38"/>
      <c r="L124" s="45"/>
    </row>
    <row r="125" spans="1:12" s="127" customFormat="1" ht="16.5" customHeight="1" thickBot="1">
      <c r="A125" s="155" t="s">
        <v>22</v>
      </c>
      <c r="B125" s="156">
        <f>SUM(B109:B124)</f>
        <v>282608</v>
      </c>
      <c r="C125" s="156">
        <f>SUM(C109:C124)</f>
        <v>1035613</v>
      </c>
      <c r="D125" s="157">
        <f>B125*100/C125</f>
        <v>27.288958327097092</v>
      </c>
      <c r="E125" s="156">
        <f>SUM(E109:E124)</f>
        <v>23092</v>
      </c>
      <c r="F125" s="156">
        <f>SUM(F109:F124)</f>
        <v>531311</v>
      </c>
      <c r="G125" s="157">
        <f>E125*100/F125</f>
        <v>4.3462303622548752</v>
      </c>
      <c r="I125" s="40"/>
      <c r="J125" s="211"/>
      <c r="K125" s="40"/>
      <c r="L125" s="211"/>
    </row>
    <row r="126" spans="1:12">
      <c r="A126" s="3" t="s">
        <v>23</v>
      </c>
      <c r="B126" s="215">
        <v>9743</v>
      </c>
      <c r="C126" s="215">
        <v>16161</v>
      </c>
      <c r="D126" s="216">
        <v>60.287110946104818</v>
      </c>
      <c r="E126" s="215">
        <v>334</v>
      </c>
      <c r="F126" s="215">
        <v>5917</v>
      </c>
      <c r="G126" s="216">
        <v>5.644752408315024</v>
      </c>
      <c r="I126" s="38"/>
      <c r="J126" s="45"/>
      <c r="K126" s="38"/>
      <c r="L126" s="45"/>
    </row>
    <row r="127" spans="1:12">
      <c r="A127" s="3" t="s">
        <v>24</v>
      </c>
      <c r="B127" s="215">
        <v>15854</v>
      </c>
      <c r="C127" s="215">
        <v>80860</v>
      </c>
      <c r="D127" s="216">
        <v>19.606727677467227</v>
      </c>
      <c r="E127" s="215">
        <v>951</v>
      </c>
      <c r="F127" s="215">
        <v>45161</v>
      </c>
      <c r="G127" s="216">
        <v>2.1057992515666171</v>
      </c>
      <c r="I127" s="38"/>
      <c r="J127" s="45"/>
      <c r="K127" s="38"/>
      <c r="L127" s="45"/>
    </row>
    <row r="128" spans="1:12" s="127" customFormat="1" ht="22.5" customHeight="1" thickBot="1">
      <c r="A128" s="155" t="s">
        <v>26</v>
      </c>
      <c r="B128" s="156">
        <f>SUM(B125:B127)</f>
        <v>308205</v>
      </c>
      <c r="C128" s="156">
        <f>SUM(C125:C127)</f>
        <v>1132634</v>
      </c>
      <c r="D128" s="158">
        <f>B128*100/C128</f>
        <v>27.211349827040333</v>
      </c>
      <c r="E128" s="156">
        <f>SUM(E125:E127)</f>
        <v>24377</v>
      </c>
      <c r="F128" s="156">
        <f>SUM(F125:F127)</f>
        <v>582389</v>
      </c>
      <c r="G128" s="157">
        <f>E128*100/F128</f>
        <v>4.1856903203872324</v>
      </c>
      <c r="I128" s="40"/>
      <c r="J128" s="211"/>
      <c r="K128" s="40"/>
      <c r="L128" s="211"/>
    </row>
    <row r="129" spans="1:12" s="127" customFormat="1" ht="22.5" customHeight="1">
      <c r="A129" s="11"/>
      <c r="B129" s="12"/>
      <c r="C129" s="12"/>
      <c r="D129" s="13"/>
      <c r="E129" s="12"/>
      <c r="F129" s="12"/>
      <c r="G129" s="13"/>
      <c r="I129" s="211"/>
      <c r="J129" s="211"/>
      <c r="K129" s="119"/>
      <c r="L129" s="211"/>
    </row>
    <row r="130" spans="1:12" ht="49.5" customHeight="1" thickBot="1">
      <c r="A130" s="391" t="s">
        <v>360</v>
      </c>
      <c r="B130" s="391"/>
      <c r="C130" s="391"/>
      <c r="D130" s="391"/>
      <c r="E130" s="61"/>
      <c r="F130" s="61"/>
      <c r="G130" s="208"/>
      <c r="I130" s="45"/>
      <c r="J130" s="45"/>
      <c r="K130" s="45"/>
      <c r="L130" s="45"/>
    </row>
    <row r="131" spans="1:12" ht="81.75" customHeight="1" thickBot="1">
      <c r="A131" s="286" t="s">
        <v>0</v>
      </c>
      <c r="B131" s="286" t="s">
        <v>48</v>
      </c>
      <c r="C131" s="286" t="s">
        <v>82</v>
      </c>
      <c r="D131" s="1" t="s">
        <v>49</v>
      </c>
      <c r="E131" s="61"/>
      <c r="F131" s="37"/>
      <c r="G131" s="208"/>
      <c r="I131" s="45"/>
      <c r="J131" s="45"/>
      <c r="K131" s="45"/>
      <c r="L131" s="45"/>
    </row>
    <row r="132" spans="1:12" ht="12.75" customHeight="1" thickTop="1" thickBot="1">
      <c r="A132" s="333">
        <v>1</v>
      </c>
      <c r="B132" s="333">
        <v>2</v>
      </c>
      <c r="C132" s="333">
        <v>3</v>
      </c>
      <c r="D132" s="333">
        <v>4</v>
      </c>
      <c r="E132" s="61"/>
      <c r="F132" s="123"/>
      <c r="G132" s="208"/>
      <c r="I132" s="45"/>
      <c r="J132" s="45"/>
      <c r="K132" s="45"/>
      <c r="L132" s="45"/>
    </row>
    <row r="133" spans="1:12" ht="15" thickTop="1">
      <c r="A133" s="3" t="s">
        <v>6</v>
      </c>
      <c r="B133" s="335">
        <v>437</v>
      </c>
      <c r="C133" s="335">
        <v>1258</v>
      </c>
      <c r="D133" s="336">
        <v>34.737678855325917</v>
      </c>
      <c r="E133" s="61"/>
      <c r="F133" s="38"/>
      <c r="G133" s="208"/>
      <c r="I133" s="45"/>
      <c r="J133" s="45"/>
      <c r="K133" s="45"/>
      <c r="L133" s="45"/>
    </row>
    <row r="134" spans="1:12">
      <c r="A134" s="61" t="s">
        <v>293</v>
      </c>
      <c r="B134" s="215">
        <v>1069</v>
      </c>
      <c r="C134" s="215">
        <v>17679</v>
      </c>
      <c r="D134" s="216">
        <v>6.0467220996662707</v>
      </c>
      <c r="E134" s="61"/>
      <c r="F134" s="38"/>
      <c r="G134" s="208"/>
      <c r="I134" s="45"/>
      <c r="J134" s="45"/>
      <c r="K134" s="45"/>
      <c r="L134" s="45"/>
    </row>
    <row r="135" spans="1:12">
      <c r="A135" s="61" t="s">
        <v>8</v>
      </c>
      <c r="B135" s="215">
        <v>1662</v>
      </c>
      <c r="C135" s="215">
        <v>5883</v>
      </c>
      <c r="D135" s="216">
        <v>28.250892401835799</v>
      </c>
      <c r="E135" s="61"/>
      <c r="F135" s="38"/>
      <c r="G135" s="208"/>
      <c r="I135" s="45"/>
      <c r="J135" s="45"/>
      <c r="K135" s="45"/>
      <c r="L135" s="45"/>
    </row>
    <row r="136" spans="1:12">
      <c r="A136" s="3" t="s">
        <v>294</v>
      </c>
      <c r="B136" s="215">
        <v>1244</v>
      </c>
      <c r="C136" s="215">
        <v>10559</v>
      </c>
      <c r="D136" s="216">
        <v>11.781418694952174</v>
      </c>
      <c r="E136" s="61"/>
      <c r="F136" s="38"/>
      <c r="G136" s="208"/>
      <c r="I136" s="45"/>
      <c r="J136" s="45"/>
      <c r="K136" s="45"/>
      <c r="L136" s="45"/>
    </row>
    <row r="137" spans="1:12">
      <c r="A137" s="3" t="s">
        <v>10</v>
      </c>
      <c r="B137" s="215">
        <v>4428</v>
      </c>
      <c r="C137" s="215">
        <v>17680</v>
      </c>
      <c r="D137" s="216">
        <v>25.04524886877828</v>
      </c>
      <c r="E137" s="61"/>
      <c r="F137" s="38"/>
      <c r="G137" s="208"/>
      <c r="I137" s="45"/>
      <c r="J137" s="45"/>
      <c r="K137" s="45"/>
      <c r="L137" s="45"/>
    </row>
    <row r="138" spans="1:12">
      <c r="A138" s="3" t="s">
        <v>292</v>
      </c>
      <c r="B138" s="215">
        <v>1531</v>
      </c>
      <c r="C138" s="215">
        <v>8323</v>
      </c>
      <c r="D138" s="216">
        <v>18.394809563859184</v>
      </c>
      <c r="E138" s="61"/>
      <c r="F138" s="38"/>
      <c r="G138" s="208"/>
      <c r="I138" s="45"/>
      <c r="J138" s="45"/>
      <c r="K138" s="45"/>
      <c r="L138" s="45"/>
    </row>
    <row r="139" spans="1:12">
      <c r="A139" s="3" t="s">
        <v>12</v>
      </c>
      <c r="B139" s="370">
        <v>924</v>
      </c>
      <c r="C139" s="370">
        <v>2775</v>
      </c>
      <c r="D139" s="371">
        <v>33.299999999999997</v>
      </c>
      <c r="E139" s="61"/>
      <c r="F139" s="38"/>
      <c r="G139" s="208"/>
      <c r="I139" s="45"/>
      <c r="J139" s="45"/>
      <c r="K139" s="45"/>
      <c r="L139" s="45"/>
    </row>
    <row r="140" spans="1:12">
      <c r="A140" s="214" t="s">
        <v>13</v>
      </c>
      <c r="B140" s="340"/>
      <c r="C140" s="340"/>
      <c r="D140" s="341"/>
      <c r="E140" s="61"/>
      <c r="F140" s="42"/>
      <c r="G140" s="208"/>
      <c r="I140" s="45"/>
      <c r="J140" s="45"/>
      <c r="K140" s="45"/>
      <c r="L140" s="45"/>
    </row>
    <row r="141" spans="1:12">
      <c r="A141" s="3" t="s">
        <v>14</v>
      </c>
      <c r="B141" s="215">
        <v>7826</v>
      </c>
      <c r="C141" s="215">
        <v>26619</v>
      </c>
      <c r="D141" s="216">
        <v>29.400052594011793</v>
      </c>
      <c r="E141" s="61"/>
      <c r="F141" s="38"/>
      <c r="G141" s="208"/>
      <c r="I141" s="45"/>
      <c r="J141" s="45"/>
      <c r="K141" s="45"/>
      <c r="L141" s="45"/>
    </row>
    <row r="142" spans="1:12">
      <c r="A142" s="3" t="s">
        <v>15</v>
      </c>
      <c r="B142" s="215">
        <v>1256</v>
      </c>
      <c r="C142" s="215">
        <v>3849</v>
      </c>
      <c r="D142" s="216">
        <v>32.631852429202389</v>
      </c>
      <c r="E142" s="61"/>
      <c r="F142" s="38"/>
      <c r="G142" s="208"/>
      <c r="I142" s="45"/>
      <c r="J142" s="45"/>
      <c r="K142" s="45"/>
      <c r="L142" s="45"/>
    </row>
    <row r="143" spans="1:12">
      <c r="A143" s="3" t="s">
        <v>16</v>
      </c>
      <c r="B143" s="215">
        <v>6057</v>
      </c>
      <c r="C143" s="215">
        <v>22674</v>
      </c>
      <c r="D143" s="216">
        <v>26.713416247684574</v>
      </c>
      <c r="E143" s="61"/>
      <c r="F143" s="38"/>
      <c r="G143" s="208"/>
      <c r="I143" s="45"/>
      <c r="J143" s="45"/>
      <c r="K143" s="45"/>
      <c r="L143" s="45"/>
    </row>
    <row r="144" spans="1:12">
      <c r="A144" s="3" t="s">
        <v>17</v>
      </c>
      <c r="B144" s="215">
        <v>4952</v>
      </c>
      <c r="C144" s="215">
        <v>15529</v>
      </c>
      <c r="D144" s="216">
        <v>31.888724322235817</v>
      </c>
      <c r="E144" s="61"/>
      <c r="F144" s="38"/>
      <c r="G144" s="208"/>
      <c r="I144" s="45"/>
      <c r="J144" s="45"/>
      <c r="K144" s="45"/>
      <c r="L144" s="45"/>
    </row>
    <row r="145" spans="1:12">
      <c r="A145" s="3" t="s">
        <v>18</v>
      </c>
      <c r="B145" s="215">
        <v>486</v>
      </c>
      <c r="C145" s="215">
        <v>2275</v>
      </c>
      <c r="D145" s="216">
        <v>21.362637362637361</v>
      </c>
      <c r="E145" s="61"/>
      <c r="F145" s="38"/>
      <c r="G145" s="208"/>
      <c r="I145" s="45"/>
      <c r="J145" s="45"/>
      <c r="K145" s="45"/>
      <c r="L145" s="45"/>
    </row>
    <row r="146" spans="1:12">
      <c r="A146" s="3" t="s">
        <v>19</v>
      </c>
      <c r="B146" s="215">
        <v>348</v>
      </c>
      <c r="C146" s="215">
        <v>1907</v>
      </c>
      <c r="D146" s="216">
        <v>18.24855794441531</v>
      </c>
      <c r="E146" s="61"/>
      <c r="F146" s="38"/>
      <c r="G146" s="208"/>
      <c r="I146" s="45"/>
      <c r="J146" s="45"/>
      <c r="K146" s="45"/>
      <c r="L146" s="45"/>
    </row>
    <row r="147" spans="1:12">
      <c r="A147" s="61" t="s">
        <v>20</v>
      </c>
      <c r="B147" s="215">
        <v>2577</v>
      </c>
      <c r="C147" s="215">
        <v>9025</v>
      </c>
      <c r="D147" s="216">
        <v>28.554016620498611</v>
      </c>
      <c r="E147" s="61"/>
      <c r="F147" s="38"/>
      <c r="G147" s="208"/>
      <c r="I147" s="45"/>
      <c r="J147" s="45"/>
      <c r="K147" s="45"/>
      <c r="L147" s="45"/>
    </row>
    <row r="148" spans="1:12">
      <c r="A148" s="3" t="s">
        <v>21</v>
      </c>
      <c r="B148" s="215">
        <v>3895</v>
      </c>
      <c r="C148" s="215">
        <v>18484</v>
      </c>
      <c r="D148" s="216">
        <v>21.072278727548149</v>
      </c>
      <c r="E148" s="61"/>
      <c r="F148" s="38"/>
      <c r="G148" s="208"/>
      <c r="I148" s="45"/>
      <c r="J148" s="45"/>
      <c r="K148" s="45"/>
      <c r="L148" s="45"/>
    </row>
    <row r="149" spans="1:12" ht="16.5" customHeight="1" thickBot="1">
      <c r="A149" s="159" t="s">
        <v>22</v>
      </c>
      <c r="B149" s="156">
        <f>SUM(B133:B148)</f>
        <v>38692</v>
      </c>
      <c r="C149" s="156">
        <f>SUM(C133:C148)</f>
        <v>164519</v>
      </c>
      <c r="D149" s="157">
        <f>B149*100/C149</f>
        <v>23.518256250037989</v>
      </c>
      <c r="E149" s="61"/>
      <c r="F149" s="40"/>
      <c r="G149" s="208"/>
      <c r="I149" s="45"/>
      <c r="J149" s="45"/>
      <c r="K149" s="45"/>
      <c r="L149" s="45"/>
    </row>
    <row r="150" spans="1:12">
      <c r="A150" s="3" t="s">
        <v>23</v>
      </c>
      <c r="B150" s="215">
        <v>1693</v>
      </c>
      <c r="C150" s="215">
        <v>4152</v>
      </c>
      <c r="D150" s="216">
        <v>40.775529865125243</v>
      </c>
      <c r="E150" s="61"/>
      <c r="F150" s="38"/>
      <c r="G150" s="208"/>
      <c r="I150" s="45"/>
      <c r="J150" s="45"/>
      <c r="K150" s="45"/>
      <c r="L150" s="45"/>
    </row>
    <row r="151" spans="1:12">
      <c r="A151" s="3" t="s">
        <v>24</v>
      </c>
      <c r="B151" s="215">
        <v>158</v>
      </c>
      <c r="C151" s="215">
        <v>9903</v>
      </c>
      <c r="D151" s="216">
        <v>1.5954761183479753</v>
      </c>
      <c r="E151" s="61"/>
      <c r="F151" s="38"/>
      <c r="G151" s="208"/>
      <c r="I151" s="45"/>
      <c r="J151" s="45"/>
      <c r="K151" s="45"/>
      <c r="L151" s="45"/>
    </row>
    <row r="152" spans="1:12">
      <c r="A152" s="66" t="s">
        <v>25</v>
      </c>
      <c r="B152" s="215">
        <v>312</v>
      </c>
      <c r="C152" s="215">
        <v>4126</v>
      </c>
      <c r="D152" s="216">
        <v>7.5618031992244301</v>
      </c>
      <c r="E152" s="61"/>
      <c r="F152" s="125"/>
      <c r="G152" s="208"/>
      <c r="I152" s="45"/>
      <c r="J152" s="45"/>
      <c r="K152" s="45"/>
      <c r="L152" s="45"/>
    </row>
    <row r="153" spans="1:12" ht="22.5" customHeight="1" thickBot="1">
      <c r="A153" s="155" t="s">
        <v>26</v>
      </c>
      <c r="B153" s="156">
        <f>SUM(B149:B152)</f>
        <v>40855</v>
      </c>
      <c r="C153" s="156">
        <f>SUM(C149:C152)</f>
        <v>182700</v>
      </c>
      <c r="D153" s="157">
        <f>B153*100/C153</f>
        <v>22.361795292829775</v>
      </c>
      <c r="E153" s="61"/>
      <c r="F153" s="119"/>
      <c r="G153" s="208"/>
    </row>
    <row r="154" spans="1:12">
      <c r="E154" s="61"/>
      <c r="F154" s="61"/>
      <c r="G154" s="208"/>
    </row>
    <row r="155" spans="1:12" ht="43.2">
      <c r="D155" s="79" t="s">
        <v>412</v>
      </c>
      <c r="E155" s="61"/>
      <c r="F155" s="61"/>
      <c r="G155" s="208"/>
    </row>
    <row r="156" spans="1:12">
      <c r="E156" s="61"/>
      <c r="F156" s="61"/>
      <c r="G156" s="208"/>
    </row>
    <row r="157" spans="1:12">
      <c r="A157" s="66" t="s">
        <v>25</v>
      </c>
      <c r="B157" s="77">
        <v>11</v>
      </c>
      <c r="C157" s="77">
        <v>1510</v>
      </c>
      <c r="D157" s="78">
        <v>0.72847682119205304</v>
      </c>
      <c r="E157" s="61"/>
      <c r="F157" s="61"/>
      <c r="G157" s="208"/>
    </row>
    <row r="158" spans="1:12">
      <c r="E158" s="61"/>
      <c r="F158" s="61"/>
      <c r="G158" s="208"/>
    </row>
    <row r="159" spans="1:12">
      <c r="E159" s="61"/>
      <c r="F159" s="61"/>
      <c r="G159" s="208"/>
    </row>
    <row r="160" spans="1:12">
      <c r="E160" s="61"/>
      <c r="F160" s="61"/>
      <c r="G160" s="208"/>
    </row>
  </sheetData>
  <mergeCells count="6">
    <mergeCell ref="A130:D130"/>
    <mergeCell ref="A1:G1"/>
    <mergeCell ref="A27:G27"/>
    <mergeCell ref="A55:G55"/>
    <mergeCell ref="A80:G80"/>
    <mergeCell ref="A106:G106"/>
  </mergeCells>
  <pageMargins left="0.45" right="0.45" top="0.75" bottom="0.25" header="0.3" footer="0.3"/>
  <pageSetup paperSize="9" scale="89" orientation="landscape" r:id="rId1"/>
  <rowBreaks count="6" manualBreakCount="6">
    <brk id="26" max="6" man="1"/>
    <brk id="54" max="16383" man="1"/>
    <brk id="79" max="16383" man="1"/>
    <brk id="105" max="16383" man="1"/>
    <brk id="129" max="16383" man="1"/>
    <brk id="153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S87"/>
  <sheetViews>
    <sheetView topLeftCell="A8" workbookViewId="0">
      <selection activeCell="E26" sqref="E26"/>
    </sheetView>
  </sheetViews>
  <sheetFormatPr defaultColWidth="8.88671875" defaultRowHeight="14.4"/>
  <cols>
    <col min="1" max="1" width="13.44140625" style="224" customWidth="1"/>
    <col min="2" max="2" width="18" style="15" customWidth="1"/>
    <col min="3" max="3" width="19.5546875" style="67" customWidth="1"/>
    <col min="4" max="4" width="19.6640625" style="67" customWidth="1"/>
    <col min="5" max="5" width="22.109375" style="67" customWidth="1"/>
    <col min="6" max="6" width="20.109375" style="67" customWidth="1"/>
    <col min="7" max="7" width="18.109375" style="67" customWidth="1"/>
    <col min="8" max="12" width="8.88671875" style="67"/>
    <col min="13" max="13" width="16.109375" style="67" customWidth="1"/>
    <col min="14" max="16384" width="8.88671875" style="67"/>
  </cols>
  <sheetData>
    <row r="1" spans="1:19" ht="45" customHeight="1" thickBot="1">
      <c r="A1" s="398" t="s">
        <v>375</v>
      </c>
      <c r="B1" s="398"/>
      <c r="C1" s="398"/>
      <c r="D1" s="398"/>
      <c r="E1" s="398"/>
      <c r="F1" s="398"/>
      <c r="G1" s="398"/>
      <c r="H1" s="76"/>
    </row>
    <row r="2" spans="1:19" s="76" customFormat="1" ht="81.75" customHeight="1">
      <c r="A2" s="347" t="s">
        <v>149</v>
      </c>
      <c r="B2" s="348" t="s">
        <v>148</v>
      </c>
      <c r="C2" s="347" t="s">
        <v>147</v>
      </c>
      <c r="D2" s="347" t="s">
        <v>146</v>
      </c>
      <c r="E2" s="349" t="s">
        <v>145</v>
      </c>
      <c r="F2" s="347" t="s">
        <v>144</v>
      </c>
      <c r="G2" s="349" t="s">
        <v>143</v>
      </c>
      <c r="J2" s="67"/>
      <c r="K2" s="276"/>
      <c r="L2" s="274"/>
      <c r="M2" s="274"/>
      <c r="N2" s="276"/>
      <c r="O2" s="276"/>
      <c r="P2" s="276"/>
      <c r="Q2" s="296"/>
      <c r="R2" s="276"/>
      <c r="S2" s="296"/>
    </row>
    <row r="3" spans="1:19">
      <c r="A3" s="401" t="s">
        <v>6</v>
      </c>
      <c r="B3" s="18" t="s">
        <v>142</v>
      </c>
      <c r="C3" s="277">
        <v>242</v>
      </c>
      <c r="D3" s="277">
        <v>997</v>
      </c>
      <c r="E3" s="297">
        <v>4.1198347107438016</v>
      </c>
      <c r="F3" s="277">
        <v>217</v>
      </c>
      <c r="G3" s="297">
        <v>89.669421487603302</v>
      </c>
      <c r="K3" s="266"/>
      <c r="L3" s="267"/>
      <c r="M3" s="267"/>
      <c r="N3" s="266"/>
      <c r="O3" s="266"/>
      <c r="P3" s="266"/>
      <c r="Q3" s="295"/>
      <c r="R3" s="249"/>
      <c r="S3" s="249"/>
    </row>
    <row r="4" spans="1:19">
      <c r="A4" s="402"/>
      <c r="B4" s="16" t="s">
        <v>141</v>
      </c>
      <c r="C4" s="273">
        <v>227</v>
      </c>
      <c r="D4" s="273">
        <v>154</v>
      </c>
      <c r="E4" s="298">
        <v>0.67841409691629961</v>
      </c>
      <c r="F4" s="225"/>
      <c r="G4" s="225"/>
      <c r="K4" s="266"/>
      <c r="L4" s="267"/>
      <c r="M4" s="267"/>
      <c r="N4" s="266"/>
      <c r="O4" s="266"/>
      <c r="P4" s="266"/>
      <c r="Q4" s="295"/>
      <c r="R4"/>
      <c r="S4"/>
    </row>
    <row r="5" spans="1:19">
      <c r="A5" s="403"/>
      <c r="B5" s="17" t="s">
        <v>140</v>
      </c>
      <c r="C5" s="309">
        <v>5436</v>
      </c>
      <c r="D5" s="309">
        <v>345</v>
      </c>
      <c r="E5" s="310">
        <v>6.3465783664459166E-2</v>
      </c>
      <c r="F5" s="311"/>
      <c r="G5" s="311"/>
      <c r="K5" s="266"/>
      <c r="L5" s="267"/>
      <c r="M5" s="267"/>
      <c r="N5" s="266"/>
      <c r="O5" s="266"/>
      <c r="P5" s="266"/>
      <c r="Q5" s="295"/>
      <c r="R5" s="276"/>
      <c r="S5" s="296"/>
    </row>
    <row r="6" spans="1:19">
      <c r="A6" s="402" t="s">
        <v>7</v>
      </c>
      <c r="B6" s="16" t="s">
        <v>142</v>
      </c>
      <c r="C6" s="312">
        <v>1857</v>
      </c>
      <c r="D6" s="312">
        <v>9460</v>
      </c>
      <c r="E6" s="313">
        <v>5.0942380183091007</v>
      </c>
      <c r="F6" s="277">
        <v>1857</v>
      </c>
      <c r="G6" s="297">
        <v>100</v>
      </c>
      <c r="K6" s="266"/>
      <c r="L6" s="267"/>
      <c r="M6" s="267"/>
      <c r="N6" s="266"/>
      <c r="O6" s="266"/>
      <c r="P6" s="266"/>
      <c r="Q6" s="295"/>
      <c r="R6" s="249"/>
      <c r="S6" s="249"/>
    </row>
    <row r="7" spans="1:19">
      <c r="A7" s="402"/>
      <c r="B7" s="16" t="s">
        <v>141</v>
      </c>
      <c r="C7" s="273">
        <v>1728</v>
      </c>
      <c r="D7" s="273">
        <v>3886</v>
      </c>
      <c r="E7" s="298">
        <v>2.2488425925925926</v>
      </c>
      <c r="F7" s="225"/>
      <c r="G7" s="225"/>
      <c r="K7" s="266"/>
      <c r="L7" s="267"/>
      <c r="M7" s="267"/>
      <c r="N7" s="266"/>
      <c r="O7" s="266"/>
      <c r="P7" s="266"/>
      <c r="Q7" s="295"/>
      <c r="R7"/>
      <c r="S7"/>
    </row>
    <row r="8" spans="1:19">
      <c r="A8" s="403"/>
      <c r="B8" s="17" t="s">
        <v>140</v>
      </c>
      <c r="C8" s="309">
        <v>29640</v>
      </c>
      <c r="D8" s="309">
        <v>5306</v>
      </c>
      <c r="E8" s="310">
        <v>0.17901484480431848</v>
      </c>
      <c r="F8" s="314"/>
      <c r="G8" s="314"/>
      <c r="K8" s="266"/>
      <c r="L8" s="267"/>
      <c r="M8" s="267"/>
      <c r="N8" s="266"/>
      <c r="O8" s="266"/>
      <c r="P8" s="266"/>
      <c r="Q8" s="295"/>
      <c r="R8" s="276"/>
      <c r="S8" s="296"/>
    </row>
    <row r="9" spans="1:19">
      <c r="A9" s="401" t="s">
        <v>8</v>
      </c>
      <c r="B9" s="18" t="s">
        <v>142</v>
      </c>
      <c r="C9" s="312">
        <v>605</v>
      </c>
      <c r="D9" s="312">
        <v>2662</v>
      </c>
      <c r="E9" s="313">
        <v>4.4000000000000004</v>
      </c>
      <c r="F9" s="277">
        <v>489</v>
      </c>
      <c r="G9" s="297">
        <v>80.826446280991732</v>
      </c>
      <c r="K9" s="266"/>
      <c r="L9" s="267"/>
      <c r="M9" s="267"/>
      <c r="N9" s="266"/>
      <c r="O9" s="266"/>
      <c r="P9" s="266"/>
      <c r="Q9" s="295"/>
      <c r="R9" s="249"/>
      <c r="S9" s="249"/>
    </row>
    <row r="10" spans="1:19">
      <c r="A10" s="402" t="s">
        <v>8</v>
      </c>
      <c r="B10" s="16" t="s">
        <v>141</v>
      </c>
      <c r="C10" s="273">
        <v>619</v>
      </c>
      <c r="D10" s="273">
        <v>1375</v>
      </c>
      <c r="E10" s="298">
        <v>2.2213247172859449</v>
      </c>
      <c r="F10" s="225"/>
      <c r="G10" s="225"/>
      <c r="K10" s="266"/>
      <c r="L10" s="267"/>
      <c r="M10" s="267"/>
      <c r="N10" s="266"/>
      <c r="O10" s="266"/>
      <c r="P10" s="266"/>
      <c r="Q10" s="295"/>
      <c r="R10"/>
      <c r="S10"/>
    </row>
    <row r="11" spans="1:19">
      <c r="A11" s="403" t="s">
        <v>8</v>
      </c>
      <c r="B11" s="17" t="s">
        <v>140</v>
      </c>
      <c r="C11" s="309">
        <v>11975</v>
      </c>
      <c r="D11" s="309">
        <v>2152</v>
      </c>
      <c r="E11" s="310">
        <v>0.17970772442588726</v>
      </c>
      <c r="F11" s="314"/>
      <c r="G11" s="314"/>
      <c r="K11" s="266"/>
      <c r="L11" s="267"/>
      <c r="M11" s="267"/>
      <c r="N11" s="266"/>
      <c r="O11" s="266"/>
      <c r="P11" s="266"/>
      <c r="Q11" s="295"/>
      <c r="R11" s="276"/>
      <c r="S11" s="296"/>
    </row>
    <row r="12" spans="1:19">
      <c r="A12" s="402" t="s">
        <v>9</v>
      </c>
      <c r="B12" s="16" t="s">
        <v>142</v>
      </c>
      <c r="C12" s="312">
        <v>831</v>
      </c>
      <c r="D12" s="312">
        <v>4037</v>
      </c>
      <c r="E12" s="313">
        <v>4.8580024067388692</v>
      </c>
      <c r="F12" s="277">
        <v>798</v>
      </c>
      <c r="G12" s="297">
        <v>96.028880866425993</v>
      </c>
      <c r="K12" s="266"/>
      <c r="L12" s="267"/>
      <c r="M12" s="267"/>
      <c r="N12" s="266"/>
      <c r="O12" s="266"/>
      <c r="P12" s="266"/>
      <c r="Q12" s="295"/>
      <c r="R12" s="249"/>
      <c r="S12" s="249"/>
    </row>
    <row r="13" spans="1:19">
      <c r="A13" s="402" t="s">
        <v>9</v>
      </c>
      <c r="B13" s="16" t="s">
        <v>141</v>
      </c>
      <c r="C13" s="273">
        <v>885</v>
      </c>
      <c r="D13" s="273">
        <v>2133</v>
      </c>
      <c r="E13" s="298">
        <v>2.4101694915254237</v>
      </c>
      <c r="F13" s="225"/>
      <c r="G13" s="225"/>
      <c r="K13" s="266"/>
      <c r="L13" s="267"/>
      <c r="M13" s="267"/>
      <c r="N13" s="266"/>
      <c r="O13" s="266"/>
      <c r="P13" s="266"/>
      <c r="Q13" s="295"/>
      <c r="R13"/>
      <c r="S13"/>
    </row>
    <row r="14" spans="1:19">
      <c r="A14" s="403" t="s">
        <v>9</v>
      </c>
      <c r="B14" s="17" t="s">
        <v>140</v>
      </c>
      <c r="C14" s="309">
        <v>13123</v>
      </c>
      <c r="D14" s="309">
        <v>2831</v>
      </c>
      <c r="E14" s="310">
        <v>0.21572811095024003</v>
      </c>
      <c r="F14" s="314"/>
      <c r="G14" s="314"/>
      <c r="K14" s="266"/>
      <c r="L14" s="267"/>
      <c r="M14" s="267"/>
      <c r="N14" s="266"/>
      <c r="O14" s="266"/>
      <c r="P14" s="266"/>
      <c r="Q14" s="295"/>
      <c r="R14" s="276"/>
      <c r="S14" s="296"/>
    </row>
    <row r="15" spans="1:19">
      <c r="A15" s="402" t="s">
        <v>10</v>
      </c>
      <c r="B15" s="16" t="s">
        <v>142</v>
      </c>
      <c r="C15" s="312">
        <v>1836</v>
      </c>
      <c r="D15" s="312">
        <v>9082</v>
      </c>
      <c r="E15" s="313">
        <v>4.9466230936819171</v>
      </c>
      <c r="F15" s="277">
        <v>1836</v>
      </c>
      <c r="G15" s="297">
        <v>100</v>
      </c>
      <c r="K15" s="266"/>
      <c r="L15" s="267"/>
      <c r="M15" s="267"/>
      <c r="N15" s="266"/>
      <c r="O15" s="266"/>
      <c r="P15" s="266"/>
      <c r="Q15" s="295"/>
      <c r="R15" s="249"/>
      <c r="S15" s="249"/>
    </row>
    <row r="16" spans="1:19">
      <c r="A16" s="402" t="s">
        <v>10</v>
      </c>
      <c r="B16" s="16" t="s">
        <v>141</v>
      </c>
      <c r="C16" s="273">
        <v>1801</v>
      </c>
      <c r="D16" s="273">
        <v>3611</v>
      </c>
      <c r="E16" s="298">
        <v>2.0049972237645752</v>
      </c>
      <c r="F16" s="225"/>
      <c r="G16" s="225"/>
      <c r="K16" s="266"/>
      <c r="L16" s="267"/>
      <c r="M16" s="267"/>
      <c r="N16" s="266"/>
      <c r="O16" s="266"/>
      <c r="P16" s="266"/>
      <c r="Q16" s="295"/>
      <c r="R16"/>
      <c r="S16"/>
    </row>
    <row r="17" spans="1:19">
      <c r="A17" s="403" t="s">
        <v>10</v>
      </c>
      <c r="B17" s="17" t="s">
        <v>140</v>
      </c>
      <c r="C17" s="309">
        <v>25925</v>
      </c>
      <c r="D17" s="309">
        <v>3400</v>
      </c>
      <c r="E17" s="310">
        <v>0.13114754098360656</v>
      </c>
      <c r="F17" s="314"/>
      <c r="G17" s="314"/>
      <c r="K17" s="266"/>
      <c r="L17" s="267"/>
      <c r="M17" s="267"/>
      <c r="N17" s="266"/>
      <c r="O17" s="266"/>
      <c r="P17" s="266"/>
      <c r="Q17" s="295"/>
      <c r="R17" s="276"/>
      <c r="S17" s="296"/>
    </row>
    <row r="18" spans="1:19">
      <c r="A18" s="402" t="s">
        <v>11</v>
      </c>
      <c r="B18" s="16" t="s">
        <v>142</v>
      </c>
      <c r="C18" s="312">
        <v>2375</v>
      </c>
      <c r="D18" s="312">
        <v>11144</v>
      </c>
      <c r="E18" s="313">
        <v>4.6922105263157894</v>
      </c>
      <c r="F18" s="277">
        <v>2298</v>
      </c>
      <c r="G18" s="297">
        <v>96.757894736842104</v>
      </c>
      <c r="K18" s="266"/>
      <c r="L18" s="267"/>
      <c r="M18" s="267"/>
      <c r="N18" s="266"/>
      <c r="O18" s="266"/>
      <c r="P18" s="266"/>
      <c r="Q18" s="295"/>
      <c r="R18" s="249"/>
      <c r="S18" s="249"/>
    </row>
    <row r="19" spans="1:19">
      <c r="A19" s="402"/>
      <c r="B19" s="16" t="s">
        <v>141</v>
      </c>
      <c r="C19" s="273">
        <v>2428</v>
      </c>
      <c r="D19" s="273">
        <v>5329</v>
      </c>
      <c r="E19" s="298">
        <v>2.1948105436573311</v>
      </c>
      <c r="F19" s="225"/>
      <c r="G19" s="225"/>
      <c r="K19" s="266"/>
      <c r="L19" s="267"/>
      <c r="M19" s="267"/>
      <c r="N19" s="266"/>
      <c r="O19" s="266"/>
      <c r="P19" s="266"/>
      <c r="Q19" s="295"/>
      <c r="R19"/>
      <c r="S19"/>
    </row>
    <row r="20" spans="1:19">
      <c r="A20" s="403"/>
      <c r="B20" s="17" t="s">
        <v>140</v>
      </c>
      <c r="C20" s="309">
        <v>34489</v>
      </c>
      <c r="D20" s="309">
        <v>4549</v>
      </c>
      <c r="E20" s="310">
        <v>0.13189712662008177</v>
      </c>
      <c r="F20" s="314"/>
      <c r="G20" s="314"/>
      <c r="K20" s="266"/>
      <c r="L20" s="267"/>
      <c r="M20" s="267"/>
      <c r="N20" s="266"/>
      <c r="O20" s="266"/>
      <c r="P20" s="266"/>
      <c r="Q20" s="295"/>
      <c r="R20" s="276"/>
      <c r="S20" s="296"/>
    </row>
    <row r="21" spans="1:19">
      <c r="A21" s="402" t="s">
        <v>12</v>
      </c>
      <c r="B21" s="16" t="s">
        <v>142</v>
      </c>
      <c r="C21" s="312">
        <v>590</v>
      </c>
      <c r="D21" s="312">
        <v>3023</v>
      </c>
      <c r="E21" s="313">
        <v>5.123728813559322</v>
      </c>
      <c r="F21" s="277">
        <v>590</v>
      </c>
      <c r="G21" s="297">
        <v>100</v>
      </c>
      <c r="K21" s="266"/>
      <c r="L21" s="267"/>
      <c r="M21" s="267"/>
      <c r="N21" s="266"/>
      <c r="O21" s="266"/>
      <c r="P21" s="266"/>
      <c r="Q21" s="295"/>
      <c r="R21" s="249"/>
      <c r="S21" s="249"/>
    </row>
    <row r="22" spans="1:19">
      <c r="A22" s="402"/>
      <c r="B22" s="16" t="s">
        <v>141</v>
      </c>
      <c r="C22" s="273">
        <v>592</v>
      </c>
      <c r="D22" s="273">
        <v>986</v>
      </c>
      <c r="E22" s="298">
        <v>1.6655405405405406</v>
      </c>
      <c r="F22" s="225"/>
      <c r="G22" s="225"/>
      <c r="K22" s="266"/>
      <c r="L22" s="267"/>
      <c r="M22" s="267"/>
      <c r="N22" s="266"/>
      <c r="O22" s="266"/>
      <c r="P22" s="266"/>
      <c r="Q22" s="295"/>
      <c r="R22"/>
      <c r="S22"/>
    </row>
    <row r="23" spans="1:19">
      <c r="A23" s="403"/>
      <c r="B23" s="17" t="s">
        <v>140</v>
      </c>
      <c r="C23" s="309">
        <v>8698</v>
      </c>
      <c r="D23" s="372">
        <v>551</v>
      </c>
      <c r="E23" s="373">
        <v>6.3</v>
      </c>
      <c r="F23" s="314"/>
      <c r="G23" s="314"/>
      <c r="K23" s="266"/>
      <c r="L23" s="267"/>
      <c r="M23" s="267"/>
      <c r="N23" s="266"/>
      <c r="O23" s="266"/>
      <c r="P23" s="266"/>
      <c r="Q23" s="295"/>
      <c r="R23" s="276"/>
      <c r="S23" s="296"/>
    </row>
    <row r="24" spans="1:19">
      <c r="A24" s="401" t="s">
        <v>13</v>
      </c>
      <c r="B24" s="18" t="s">
        <v>142</v>
      </c>
      <c r="C24" s="315">
        <v>534</v>
      </c>
      <c r="D24" s="315">
        <v>2069</v>
      </c>
      <c r="E24" s="316">
        <v>3.8745318352059925</v>
      </c>
      <c r="F24" s="317">
        <v>422</v>
      </c>
      <c r="G24" s="318">
        <v>79.026217228464418</v>
      </c>
      <c r="K24" s="266"/>
      <c r="L24" s="267"/>
      <c r="M24" s="267"/>
      <c r="N24" s="266"/>
      <c r="O24" s="266"/>
      <c r="P24" s="266"/>
      <c r="Q24" s="295"/>
      <c r="R24" s="249"/>
      <c r="S24" s="249"/>
    </row>
    <row r="25" spans="1:19">
      <c r="A25" s="402"/>
      <c r="B25" s="16" t="s">
        <v>141</v>
      </c>
      <c r="C25" s="273">
        <v>515</v>
      </c>
      <c r="D25" s="273">
        <v>717</v>
      </c>
      <c r="E25" s="298">
        <v>1.3922330097087379</v>
      </c>
      <c r="F25" s="225"/>
      <c r="G25" s="225"/>
      <c r="K25" s="266"/>
      <c r="L25" s="267"/>
      <c r="M25" s="267"/>
      <c r="N25" s="266"/>
      <c r="O25" s="266"/>
      <c r="P25" s="266"/>
      <c r="Q25" s="295"/>
      <c r="R25"/>
      <c r="S25"/>
    </row>
    <row r="26" spans="1:19" ht="15" thickBot="1">
      <c r="A26" s="404"/>
      <c r="B26" s="353" t="s">
        <v>140</v>
      </c>
      <c r="C26" s="278">
        <v>9409</v>
      </c>
      <c r="D26" s="278">
        <v>1566</v>
      </c>
      <c r="E26" s="354">
        <v>0.16643639068976512</v>
      </c>
      <c r="F26" s="355"/>
      <c r="G26" s="355"/>
      <c r="K26" s="266"/>
      <c r="L26" s="267"/>
      <c r="M26" s="267"/>
      <c r="N26" s="266"/>
      <c r="O26" s="266"/>
      <c r="P26" s="266"/>
      <c r="Q26" s="295"/>
      <c r="R26" s="276"/>
      <c r="S26" s="296"/>
    </row>
    <row r="27" spans="1:19" ht="15" thickBot="1">
      <c r="A27" s="345"/>
      <c r="B27" s="16"/>
      <c r="C27" s="277"/>
      <c r="D27" s="277"/>
      <c r="E27" s="297"/>
      <c r="F27" s="350"/>
      <c r="G27" s="350"/>
      <c r="K27" s="266"/>
      <c r="L27" s="267"/>
      <c r="M27" s="267"/>
      <c r="N27" s="266"/>
      <c r="O27" s="266"/>
      <c r="P27" s="266"/>
      <c r="Q27" s="295"/>
      <c r="R27" s="276"/>
      <c r="S27" s="296"/>
    </row>
    <row r="28" spans="1:19" ht="81.599999999999994" customHeight="1">
      <c r="A28" s="351" t="s">
        <v>149</v>
      </c>
      <c r="B28" s="352" t="s">
        <v>148</v>
      </c>
      <c r="C28" s="347" t="s">
        <v>147</v>
      </c>
      <c r="D28" s="347" t="s">
        <v>146</v>
      </c>
      <c r="E28" s="349" t="s">
        <v>145</v>
      </c>
      <c r="F28" s="347" t="s">
        <v>144</v>
      </c>
      <c r="G28" s="349" t="s">
        <v>143</v>
      </c>
      <c r="K28" s="266"/>
      <c r="L28" s="267"/>
      <c r="M28" s="267"/>
      <c r="N28" s="266"/>
      <c r="O28" s="266"/>
      <c r="P28" s="266"/>
      <c r="Q28" s="295"/>
      <c r="R28" s="249"/>
      <c r="S28" s="249"/>
    </row>
    <row r="29" spans="1:19">
      <c r="A29" s="399" t="s">
        <v>14</v>
      </c>
      <c r="B29" s="16" t="s">
        <v>142</v>
      </c>
      <c r="C29" s="315">
        <v>2322</v>
      </c>
      <c r="D29" s="315">
        <v>9852</v>
      </c>
      <c r="E29" s="316">
        <v>4.2428940568475451</v>
      </c>
      <c r="F29" s="317">
        <v>2048</v>
      </c>
      <c r="G29" s="318">
        <v>88.199827734711462</v>
      </c>
      <c r="K29" s="266"/>
      <c r="L29" s="267"/>
      <c r="M29" s="267"/>
      <c r="N29" s="266"/>
      <c r="O29" s="266"/>
      <c r="P29" s="266"/>
      <c r="Q29" s="295"/>
      <c r="R29"/>
      <c r="S29"/>
    </row>
    <row r="30" spans="1:19">
      <c r="A30" s="399"/>
      <c r="B30" s="16" t="s">
        <v>141</v>
      </c>
      <c r="C30" s="273">
        <v>2344</v>
      </c>
      <c r="D30" s="273">
        <v>4550</v>
      </c>
      <c r="E30" s="298">
        <v>1.9411262798634812</v>
      </c>
      <c r="F30" s="225"/>
      <c r="G30" s="225"/>
      <c r="K30" s="266"/>
      <c r="L30" s="267"/>
      <c r="M30" s="267"/>
      <c r="N30" s="266"/>
      <c r="O30" s="266"/>
      <c r="P30" s="266"/>
      <c r="Q30" s="295"/>
      <c r="R30" s="276"/>
      <c r="S30" s="296"/>
    </row>
    <row r="31" spans="1:19">
      <c r="A31" s="400"/>
      <c r="B31" s="17" t="s">
        <v>140</v>
      </c>
      <c r="C31" s="309">
        <v>40418</v>
      </c>
      <c r="D31" s="309">
        <v>3314</v>
      </c>
      <c r="E31" s="310">
        <v>8.1993171359295361E-2</v>
      </c>
      <c r="F31" s="311"/>
      <c r="G31" s="311"/>
      <c r="K31" s="266"/>
      <c r="L31" s="267"/>
      <c r="M31" s="267"/>
      <c r="N31" s="266"/>
      <c r="O31" s="266"/>
      <c r="P31" s="266"/>
      <c r="Q31" s="295"/>
      <c r="R31" s="249"/>
      <c r="S31" s="249"/>
    </row>
    <row r="32" spans="1:19">
      <c r="A32" s="405" t="s">
        <v>15</v>
      </c>
      <c r="B32" s="18" t="s">
        <v>142</v>
      </c>
      <c r="C32" s="312">
        <v>744</v>
      </c>
      <c r="D32" s="312">
        <v>4397</v>
      </c>
      <c r="E32" s="313">
        <v>5.90994623655914</v>
      </c>
      <c r="F32" s="277">
        <v>683</v>
      </c>
      <c r="G32" s="297">
        <v>91.8010752688172</v>
      </c>
      <c r="K32" s="266"/>
      <c r="L32" s="267"/>
      <c r="M32" s="267"/>
      <c r="N32" s="266"/>
      <c r="O32" s="266"/>
      <c r="P32" s="266"/>
      <c r="Q32" s="295"/>
      <c r="R32"/>
      <c r="S32"/>
    </row>
    <row r="33" spans="1:19">
      <c r="A33" s="399"/>
      <c r="B33" s="16" t="s">
        <v>141</v>
      </c>
      <c r="C33" s="273">
        <v>755</v>
      </c>
      <c r="D33" s="273">
        <v>1985</v>
      </c>
      <c r="E33" s="298">
        <v>2.629139072847682</v>
      </c>
      <c r="F33" s="225"/>
      <c r="G33" s="225"/>
      <c r="K33" s="266"/>
      <c r="L33" s="267"/>
      <c r="M33" s="267"/>
      <c r="N33" s="266"/>
      <c r="O33" s="266"/>
      <c r="P33" s="266"/>
      <c r="Q33" s="295"/>
      <c r="R33" s="276"/>
      <c r="S33" s="296"/>
    </row>
    <row r="34" spans="1:19">
      <c r="A34" s="400"/>
      <c r="B34" s="17" t="s">
        <v>140</v>
      </c>
      <c r="C34" s="309">
        <v>12219</v>
      </c>
      <c r="D34" s="309">
        <v>3047</v>
      </c>
      <c r="E34" s="310">
        <v>0.24936574187740404</v>
      </c>
      <c r="F34" s="311"/>
      <c r="G34" s="311"/>
      <c r="K34" s="266"/>
      <c r="L34" s="267"/>
      <c r="M34" s="267"/>
      <c r="N34" s="266"/>
      <c r="O34" s="266"/>
      <c r="P34" s="266"/>
      <c r="Q34" s="295"/>
      <c r="R34" s="249"/>
      <c r="S34" s="249"/>
    </row>
    <row r="35" spans="1:19">
      <c r="A35" s="399" t="s">
        <v>16</v>
      </c>
      <c r="B35" s="16" t="s">
        <v>142</v>
      </c>
      <c r="C35" s="312">
        <v>2017</v>
      </c>
      <c r="D35" s="312">
        <v>8995</v>
      </c>
      <c r="E35" s="313">
        <v>4.4595934556271688</v>
      </c>
      <c r="F35" s="277">
        <v>1795</v>
      </c>
      <c r="G35" s="297">
        <v>88.99355478433317</v>
      </c>
      <c r="K35" s="266"/>
      <c r="L35" s="267"/>
      <c r="M35" s="267"/>
      <c r="N35" s="266"/>
      <c r="O35" s="266"/>
      <c r="P35" s="266"/>
      <c r="Q35" s="295"/>
      <c r="R35"/>
      <c r="S35"/>
    </row>
    <row r="36" spans="1:19">
      <c r="A36" s="399"/>
      <c r="B36" s="16" t="s">
        <v>141</v>
      </c>
      <c r="C36" s="273">
        <v>1943</v>
      </c>
      <c r="D36" s="273">
        <v>4004</v>
      </c>
      <c r="E36" s="298">
        <v>2.0607308286155428</v>
      </c>
      <c r="F36" s="225"/>
      <c r="G36" s="225"/>
      <c r="K36" s="266"/>
      <c r="L36" s="267"/>
      <c r="M36" s="267"/>
      <c r="N36" s="266"/>
      <c r="O36" s="266"/>
      <c r="P36" s="266"/>
      <c r="Q36" s="295"/>
      <c r="R36" s="276"/>
      <c r="S36" s="296"/>
    </row>
    <row r="37" spans="1:19">
      <c r="A37" s="400"/>
      <c r="B37" s="17" t="s">
        <v>140</v>
      </c>
      <c r="C37" s="309">
        <v>27397</v>
      </c>
      <c r="D37" s="309">
        <v>4206</v>
      </c>
      <c r="E37" s="310">
        <v>0.15352045844435522</v>
      </c>
      <c r="F37" s="311"/>
      <c r="G37" s="311"/>
      <c r="K37" s="266"/>
      <c r="L37" s="267"/>
      <c r="M37" s="267"/>
      <c r="N37" s="266"/>
      <c r="O37" s="266"/>
      <c r="P37" s="266"/>
      <c r="Q37" s="295"/>
      <c r="R37" s="249"/>
      <c r="S37" s="249"/>
    </row>
    <row r="38" spans="1:19">
      <c r="A38" s="399" t="s">
        <v>17</v>
      </c>
      <c r="B38" s="16" t="s">
        <v>142</v>
      </c>
      <c r="C38" s="312">
        <v>1102</v>
      </c>
      <c r="D38" s="312">
        <v>5116</v>
      </c>
      <c r="E38" s="313">
        <v>4.6424682395644279</v>
      </c>
      <c r="F38" s="277">
        <v>967</v>
      </c>
      <c r="G38" s="297">
        <v>87.749546279491824</v>
      </c>
      <c r="K38" s="266"/>
      <c r="L38" s="267"/>
      <c r="M38" s="267"/>
      <c r="N38" s="266"/>
      <c r="O38" s="266"/>
      <c r="P38" s="266"/>
      <c r="Q38" s="295"/>
      <c r="R38"/>
      <c r="S38"/>
    </row>
    <row r="39" spans="1:19">
      <c r="A39" s="399"/>
      <c r="B39" s="16" t="s">
        <v>141</v>
      </c>
      <c r="C39" s="273">
        <v>1089</v>
      </c>
      <c r="D39" s="273">
        <v>2486</v>
      </c>
      <c r="E39" s="298">
        <v>2.2828282828282829</v>
      </c>
      <c r="F39" s="225"/>
      <c r="G39" s="225"/>
      <c r="K39" s="266"/>
      <c r="L39" s="267"/>
      <c r="M39" s="267"/>
      <c r="N39" s="266"/>
      <c r="O39" s="266"/>
      <c r="P39" s="266"/>
      <c r="Q39" s="295"/>
      <c r="R39" s="276"/>
      <c r="S39" s="296"/>
    </row>
    <row r="40" spans="1:19">
      <c r="A40" s="400"/>
      <c r="B40" s="17" t="s">
        <v>140</v>
      </c>
      <c r="C40" s="309">
        <v>19747</v>
      </c>
      <c r="D40" s="309">
        <v>2992</v>
      </c>
      <c r="E40" s="310">
        <v>0.15151668607889807</v>
      </c>
      <c r="F40" s="311"/>
      <c r="G40" s="311"/>
      <c r="K40" s="266"/>
      <c r="L40" s="267"/>
      <c r="M40" s="267"/>
      <c r="N40" s="266"/>
      <c r="O40" s="266"/>
      <c r="P40" s="266"/>
      <c r="Q40" s="295"/>
      <c r="R40" s="249"/>
      <c r="S40" s="249"/>
    </row>
    <row r="41" spans="1:19">
      <c r="A41" s="399" t="s">
        <v>18</v>
      </c>
      <c r="B41" s="16" t="s">
        <v>142</v>
      </c>
      <c r="C41" s="312">
        <v>453</v>
      </c>
      <c r="D41" s="312">
        <v>1656</v>
      </c>
      <c r="E41" s="313">
        <v>3.6556291390728477</v>
      </c>
      <c r="F41" s="277">
        <v>317</v>
      </c>
      <c r="G41" s="297">
        <v>69.977924944812358</v>
      </c>
      <c r="K41" s="266"/>
      <c r="L41" s="267"/>
      <c r="M41" s="267"/>
      <c r="N41" s="266"/>
      <c r="O41" s="266"/>
      <c r="P41" s="266"/>
      <c r="Q41" s="295"/>
      <c r="R41"/>
      <c r="S41"/>
    </row>
    <row r="42" spans="1:19">
      <c r="A42" s="399"/>
      <c r="B42" s="16" t="s">
        <v>141</v>
      </c>
      <c r="C42" s="273">
        <v>405</v>
      </c>
      <c r="D42" s="273">
        <v>779</v>
      </c>
      <c r="E42" s="298">
        <v>1.9234567901234567</v>
      </c>
      <c r="F42" s="225"/>
      <c r="G42" s="225"/>
      <c r="K42" s="266"/>
      <c r="L42" s="267"/>
      <c r="M42" s="267"/>
      <c r="N42" s="266"/>
      <c r="O42" s="266"/>
      <c r="P42" s="266"/>
      <c r="Q42" s="295"/>
      <c r="R42" s="276"/>
      <c r="S42" s="296"/>
    </row>
    <row r="43" spans="1:19">
      <c r="A43" s="400"/>
      <c r="B43" s="17" t="s">
        <v>140</v>
      </c>
      <c r="C43" s="309">
        <v>7437</v>
      </c>
      <c r="D43" s="309">
        <v>1603</v>
      </c>
      <c r="E43" s="310">
        <v>0.21554390211106628</v>
      </c>
      <c r="F43" s="311"/>
      <c r="G43" s="311"/>
      <c r="K43" s="266"/>
      <c r="L43" s="267"/>
      <c r="M43" s="267"/>
      <c r="N43" s="266"/>
      <c r="O43" s="266"/>
      <c r="P43" s="266"/>
      <c r="Q43" s="295"/>
      <c r="R43" s="249"/>
      <c r="S43" s="249"/>
    </row>
    <row r="44" spans="1:19">
      <c r="A44" s="399" t="s">
        <v>19</v>
      </c>
      <c r="B44" s="16" t="s">
        <v>142</v>
      </c>
      <c r="C44" s="312">
        <v>159</v>
      </c>
      <c r="D44" s="312">
        <v>874</v>
      </c>
      <c r="E44" s="313">
        <v>5.4968553459119498</v>
      </c>
      <c r="F44" s="277">
        <v>156</v>
      </c>
      <c r="G44" s="297">
        <v>98.113207547169807</v>
      </c>
      <c r="K44" s="266"/>
      <c r="L44" s="267"/>
      <c r="M44" s="267"/>
      <c r="N44" s="266"/>
      <c r="O44" s="266"/>
      <c r="P44" s="266"/>
      <c r="Q44" s="295"/>
      <c r="R44"/>
      <c r="S44"/>
    </row>
    <row r="45" spans="1:19">
      <c r="A45" s="399"/>
      <c r="B45" s="16" t="s">
        <v>141</v>
      </c>
      <c r="C45" s="273">
        <v>163</v>
      </c>
      <c r="D45" s="273">
        <v>130</v>
      </c>
      <c r="E45" s="298">
        <v>0.7975460122699386</v>
      </c>
      <c r="F45" s="225"/>
      <c r="G45" s="225"/>
      <c r="K45" s="266"/>
      <c r="L45" s="267"/>
      <c r="M45" s="267"/>
      <c r="N45" s="266"/>
      <c r="O45" s="266"/>
      <c r="P45" s="266"/>
      <c r="Q45" s="295"/>
      <c r="R45" s="276"/>
      <c r="S45" s="296"/>
    </row>
    <row r="46" spans="1:19">
      <c r="A46" s="399"/>
      <c r="B46" s="16" t="s">
        <v>140</v>
      </c>
      <c r="C46" s="309">
        <v>4295</v>
      </c>
      <c r="D46" s="309">
        <v>240</v>
      </c>
      <c r="E46" s="310">
        <v>5.5878928987194411E-2</v>
      </c>
      <c r="F46" s="311"/>
      <c r="G46" s="311"/>
      <c r="K46" s="266"/>
      <c r="L46" s="267"/>
      <c r="M46" s="267"/>
      <c r="N46" s="266"/>
      <c r="O46" s="266"/>
      <c r="P46" s="266"/>
      <c r="Q46" s="295"/>
      <c r="R46" s="249"/>
      <c r="S46" s="249"/>
    </row>
    <row r="47" spans="1:19">
      <c r="A47" s="405" t="s">
        <v>20</v>
      </c>
      <c r="B47" s="18" t="s">
        <v>142</v>
      </c>
      <c r="C47" s="312">
        <v>574</v>
      </c>
      <c r="D47" s="312">
        <v>1661</v>
      </c>
      <c r="E47" s="313">
        <v>2.8937282229965158</v>
      </c>
      <c r="F47" s="277">
        <v>349</v>
      </c>
      <c r="G47" s="297">
        <v>60.801393728222997</v>
      </c>
      <c r="K47" s="266"/>
      <c r="L47" s="267"/>
      <c r="M47" s="267"/>
      <c r="N47" s="266"/>
      <c r="O47" s="266"/>
      <c r="P47" s="266"/>
      <c r="Q47" s="295"/>
      <c r="R47"/>
      <c r="S47"/>
    </row>
    <row r="48" spans="1:19">
      <c r="A48" s="399"/>
      <c r="B48" s="16" t="s">
        <v>141</v>
      </c>
      <c r="C48" s="273">
        <v>544</v>
      </c>
      <c r="D48" s="273">
        <v>517</v>
      </c>
      <c r="E48" s="298">
        <v>0.95036764705882348</v>
      </c>
      <c r="F48" s="225"/>
      <c r="G48" s="225"/>
      <c r="K48" s="266"/>
      <c r="L48" s="267"/>
      <c r="M48" s="267"/>
      <c r="N48" s="266"/>
      <c r="O48" s="266"/>
      <c r="P48" s="266"/>
      <c r="Q48" s="295"/>
      <c r="R48" s="276"/>
      <c r="S48" s="296"/>
    </row>
    <row r="49" spans="1:19">
      <c r="A49" s="400"/>
      <c r="B49" s="17" t="s">
        <v>140</v>
      </c>
      <c r="C49" s="309">
        <v>10251</v>
      </c>
      <c r="D49" s="309">
        <v>1258</v>
      </c>
      <c r="E49" s="310">
        <v>0.12271973466003316</v>
      </c>
      <c r="F49" s="311"/>
      <c r="G49" s="311"/>
      <c r="K49" s="266"/>
      <c r="L49" s="267"/>
      <c r="M49" s="267"/>
      <c r="N49" s="266"/>
      <c r="O49" s="266"/>
      <c r="P49" s="266"/>
      <c r="Q49" s="295"/>
      <c r="R49" s="249"/>
      <c r="S49" s="249"/>
    </row>
    <row r="50" spans="1:19">
      <c r="A50" s="405" t="s">
        <v>21</v>
      </c>
      <c r="B50" s="18" t="s">
        <v>142</v>
      </c>
      <c r="C50" s="315">
        <v>1875</v>
      </c>
      <c r="D50" s="315">
        <v>9197</v>
      </c>
      <c r="E50" s="316">
        <v>4.9050666666666665</v>
      </c>
      <c r="F50" s="317">
        <v>1797</v>
      </c>
      <c r="G50" s="318">
        <v>95.84</v>
      </c>
      <c r="K50" s="266"/>
      <c r="L50" s="267"/>
      <c r="M50" s="267"/>
      <c r="N50" s="266"/>
      <c r="O50" s="266"/>
      <c r="P50" s="266"/>
      <c r="Q50" s="295"/>
      <c r="R50"/>
      <c r="S50"/>
    </row>
    <row r="51" spans="1:19">
      <c r="A51" s="399"/>
      <c r="B51" s="16" t="s">
        <v>141</v>
      </c>
      <c r="C51" s="273">
        <v>1864</v>
      </c>
      <c r="D51" s="273">
        <v>3697</v>
      </c>
      <c r="E51" s="298">
        <v>1.9833690987124464</v>
      </c>
      <c r="F51" s="225"/>
      <c r="G51" s="225"/>
      <c r="J51" s="76"/>
      <c r="K51" s="307"/>
      <c r="L51" s="307"/>
      <c r="M51" s="307"/>
      <c r="N51" s="307"/>
      <c r="O51" s="307"/>
      <c r="P51" s="307"/>
      <c r="Q51" s="307"/>
      <c r="R51" s="76"/>
      <c r="S51" s="76"/>
    </row>
    <row r="52" spans="1:19" ht="15" thickBot="1">
      <c r="A52" s="406"/>
      <c r="B52" s="353" t="s">
        <v>140</v>
      </c>
      <c r="C52" s="278">
        <v>30225</v>
      </c>
      <c r="D52" s="278">
        <v>6036</v>
      </c>
      <c r="E52" s="354">
        <v>0.19970223325062034</v>
      </c>
      <c r="F52" s="355"/>
      <c r="G52" s="355"/>
    </row>
    <row r="53" spans="1:19">
      <c r="A53" s="221"/>
      <c r="B53" s="16"/>
      <c r="C53" s="222"/>
      <c r="D53" s="222"/>
      <c r="E53" s="222"/>
      <c r="F53" s="222"/>
      <c r="G53" s="222"/>
    </row>
    <row r="54" spans="1:19">
      <c r="A54" s="223"/>
      <c r="B54" s="16"/>
      <c r="C54" s="222"/>
      <c r="D54" s="222"/>
      <c r="E54" s="222"/>
      <c r="F54" s="222"/>
      <c r="G54" s="222"/>
    </row>
    <row r="55" spans="1:19">
      <c r="A55" s="223"/>
      <c r="B55" s="16"/>
      <c r="C55" s="222"/>
      <c r="D55" s="222"/>
      <c r="E55" s="222"/>
      <c r="F55" s="222"/>
      <c r="G55" s="222"/>
    </row>
    <row r="56" spans="1:19">
      <c r="A56" s="223"/>
      <c r="B56" s="16"/>
      <c r="C56" s="222"/>
      <c r="D56" s="222"/>
      <c r="E56" s="222"/>
      <c r="F56" s="222"/>
      <c r="G56" s="222"/>
    </row>
    <row r="57" spans="1:19">
      <c r="A57" s="223"/>
      <c r="B57" s="16"/>
      <c r="C57" s="222"/>
      <c r="D57" s="222"/>
      <c r="E57" s="222"/>
      <c r="F57" s="222"/>
      <c r="G57" s="222"/>
    </row>
    <row r="58" spans="1:19">
      <c r="A58" s="223"/>
      <c r="B58" s="16"/>
      <c r="C58" s="222"/>
      <c r="D58" s="222"/>
      <c r="E58" s="222"/>
      <c r="F58" s="222"/>
      <c r="G58" s="222"/>
    </row>
    <row r="59" spans="1:19">
      <c r="A59" s="223"/>
      <c r="B59" s="16"/>
      <c r="C59" s="222"/>
      <c r="D59" s="222"/>
      <c r="E59" s="222"/>
      <c r="F59" s="222"/>
      <c r="G59" s="222"/>
    </row>
    <row r="60" spans="1:19">
      <c r="A60" s="223"/>
      <c r="B60" s="16"/>
      <c r="C60" s="222"/>
      <c r="D60" s="222"/>
      <c r="E60" s="222"/>
      <c r="F60" s="222"/>
      <c r="G60" s="222"/>
    </row>
    <row r="61" spans="1:19">
      <c r="A61" s="223"/>
      <c r="B61" s="16"/>
      <c r="C61" s="222"/>
      <c r="D61" s="222"/>
      <c r="E61" s="222"/>
      <c r="F61" s="222"/>
      <c r="G61" s="222"/>
    </row>
    <row r="62" spans="1:19">
      <c r="A62" s="223"/>
      <c r="B62" s="16"/>
      <c r="C62" s="222"/>
      <c r="D62" s="222"/>
      <c r="E62" s="222"/>
      <c r="F62" s="222"/>
      <c r="G62" s="222"/>
    </row>
    <row r="63" spans="1:19">
      <c r="A63" s="223"/>
      <c r="B63" s="16"/>
      <c r="C63" s="222"/>
      <c r="D63" s="222"/>
      <c r="E63" s="222"/>
      <c r="F63" s="222"/>
      <c r="G63" s="222"/>
    </row>
    <row r="64" spans="1:19">
      <c r="A64" s="223"/>
      <c r="B64" s="16"/>
      <c r="C64" s="222"/>
      <c r="D64" s="222"/>
      <c r="E64" s="222"/>
      <c r="F64" s="222"/>
      <c r="G64" s="222"/>
    </row>
    <row r="65" spans="1:7">
      <c r="A65" s="223"/>
      <c r="B65" s="16"/>
      <c r="C65" s="222"/>
      <c r="D65" s="222"/>
      <c r="E65" s="222"/>
      <c r="F65" s="222"/>
      <c r="G65" s="222"/>
    </row>
    <row r="66" spans="1:7">
      <c r="A66" s="223"/>
      <c r="B66" s="16"/>
      <c r="C66" s="222"/>
      <c r="D66" s="222"/>
      <c r="E66" s="222"/>
      <c r="F66" s="222"/>
      <c r="G66" s="222"/>
    </row>
    <row r="67" spans="1:7">
      <c r="A67" s="223"/>
      <c r="B67" s="16"/>
      <c r="C67" s="222"/>
      <c r="D67" s="222"/>
      <c r="E67" s="222"/>
      <c r="F67" s="222"/>
      <c r="G67" s="222"/>
    </row>
    <row r="68" spans="1:7">
      <c r="A68" s="223"/>
      <c r="B68" s="16"/>
      <c r="C68" s="222"/>
      <c r="D68" s="222"/>
      <c r="E68" s="222"/>
      <c r="F68" s="222"/>
      <c r="G68" s="222"/>
    </row>
    <row r="69" spans="1:7">
      <c r="A69" s="223"/>
      <c r="B69" s="16"/>
      <c r="C69" s="222"/>
      <c r="D69" s="222"/>
      <c r="E69" s="222"/>
      <c r="F69" s="222"/>
      <c r="G69" s="222"/>
    </row>
    <row r="70" spans="1:7">
      <c r="A70" s="223"/>
      <c r="B70" s="16"/>
      <c r="C70" s="222"/>
      <c r="D70" s="222"/>
      <c r="E70" s="222"/>
      <c r="F70" s="222"/>
      <c r="G70" s="222"/>
    </row>
    <row r="71" spans="1:7">
      <c r="A71" s="223"/>
      <c r="B71" s="16"/>
      <c r="C71" s="222"/>
      <c r="D71" s="222"/>
      <c r="E71" s="222"/>
      <c r="F71" s="222"/>
      <c r="G71" s="222"/>
    </row>
    <row r="72" spans="1:7">
      <c r="A72" s="223"/>
      <c r="B72" s="16"/>
      <c r="C72" s="222"/>
      <c r="D72" s="222"/>
      <c r="E72" s="222"/>
      <c r="F72" s="222"/>
      <c r="G72" s="222"/>
    </row>
    <row r="73" spans="1:7">
      <c r="A73" s="223"/>
      <c r="B73" s="16"/>
      <c r="C73" s="222"/>
      <c r="D73" s="222"/>
      <c r="E73" s="222"/>
      <c r="F73" s="222"/>
      <c r="G73" s="222"/>
    </row>
    <row r="74" spans="1:7">
      <c r="A74" s="223"/>
      <c r="B74" s="16"/>
      <c r="C74" s="222"/>
      <c r="D74" s="222"/>
      <c r="E74" s="222"/>
      <c r="F74" s="222"/>
      <c r="G74" s="222"/>
    </row>
    <row r="75" spans="1:7">
      <c r="A75" s="223"/>
      <c r="B75" s="16"/>
      <c r="C75" s="222"/>
      <c r="D75" s="222"/>
      <c r="E75" s="222"/>
      <c r="F75" s="222"/>
      <c r="G75" s="222"/>
    </row>
    <row r="76" spans="1:7">
      <c r="A76" s="223"/>
      <c r="B76" s="16"/>
      <c r="C76" s="222"/>
      <c r="D76" s="222"/>
      <c r="E76" s="222"/>
      <c r="F76" s="222"/>
      <c r="G76" s="222"/>
    </row>
    <row r="77" spans="1:7">
      <c r="A77" s="223"/>
      <c r="B77" s="16"/>
      <c r="C77" s="222"/>
      <c r="D77" s="222"/>
      <c r="E77" s="222"/>
      <c r="F77" s="222"/>
      <c r="G77" s="222"/>
    </row>
    <row r="78" spans="1:7">
      <c r="A78" s="223"/>
      <c r="B78" s="16"/>
      <c r="C78" s="222"/>
      <c r="D78" s="222"/>
      <c r="E78" s="222"/>
      <c r="F78" s="222"/>
      <c r="G78" s="222"/>
    </row>
    <row r="79" spans="1:7">
      <c r="A79" s="223"/>
      <c r="B79" s="16"/>
      <c r="C79" s="222"/>
      <c r="D79" s="222"/>
      <c r="E79" s="222"/>
      <c r="F79" s="222"/>
      <c r="G79" s="222"/>
    </row>
    <row r="80" spans="1:7">
      <c r="A80" s="223"/>
      <c r="B80" s="16"/>
      <c r="C80" s="222"/>
      <c r="D80" s="222"/>
      <c r="E80" s="222"/>
      <c r="F80" s="222"/>
      <c r="G80" s="222"/>
    </row>
    <row r="81" spans="1:7">
      <c r="A81" s="223"/>
      <c r="B81" s="16"/>
      <c r="C81" s="222"/>
      <c r="D81" s="222"/>
      <c r="E81" s="222"/>
      <c r="F81" s="222"/>
      <c r="G81" s="222"/>
    </row>
    <row r="82" spans="1:7">
      <c r="A82" s="223"/>
      <c r="B82" s="16"/>
      <c r="C82" s="222"/>
      <c r="D82" s="222"/>
      <c r="E82" s="222"/>
      <c r="F82" s="222"/>
      <c r="G82" s="222"/>
    </row>
    <row r="83" spans="1:7">
      <c r="A83" s="223"/>
      <c r="B83" s="16"/>
      <c r="C83" s="222"/>
      <c r="D83" s="222"/>
      <c r="E83" s="222"/>
      <c r="F83" s="222"/>
      <c r="G83" s="222"/>
    </row>
    <row r="84" spans="1:7">
      <c r="A84" s="223"/>
      <c r="B84" s="16"/>
      <c r="C84" s="222"/>
      <c r="D84" s="222"/>
      <c r="E84" s="222"/>
      <c r="F84" s="222"/>
      <c r="G84" s="222"/>
    </row>
    <row r="85" spans="1:7">
      <c r="A85" s="223"/>
      <c r="B85" s="16"/>
      <c r="C85" s="222"/>
      <c r="D85" s="222"/>
      <c r="E85" s="222"/>
      <c r="F85" s="222"/>
      <c r="G85" s="222"/>
    </row>
    <row r="86" spans="1:7">
      <c r="A86" s="223"/>
      <c r="B86" s="16"/>
      <c r="C86" s="222"/>
      <c r="D86" s="222"/>
      <c r="E86" s="222"/>
      <c r="F86" s="222"/>
      <c r="G86" s="222"/>
    </row>
    <row r="87" spans="1:7">
      <c r="A87" s="223"/>
      <c r="B87" s="16"/>
      <c r="C87" s="222"/>
      <c r="D87" s="222"/>
      <c r="E87" s="222"/>
      <c r="F87" s="222"/>
      <c r="G87" s="222"/>
    </row>
  </sheetData>
  <sortState ref="J2:S50">
    <sortCondition ref="J2:J50"/>
  </sortState>
  <mergeCells count="17">
    <mergeCell ref="A38:A40"/>
    <mergeCell ref="A41:A43"/>
    <mergeCell ref="A44:A46"/>
    <mergeCell ref="A47:A49"/>
    <mergeCell ref="A50:A52"/>
    <mergeCell ref="A35:A37"/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9:A31"/>
    <mergeCell ref="A32:A34"/>
  </mergeCells>
  <pageMargins left="0.7" right="0.7" top="0.75" bottom="0.75" header="0.3" footer="0.3"/>
  <pageSetup paperSize="9" scale="95" orientation="landscape" r:id="rId1"/>
  <rowBreaks count="1" manualBreakCount="1">
    <brk id="27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F50"/>
  <sheetViews>
    <sheetView tabSelected="1" topLeftCell="B3" workbookViewId="0">
      <selection activeCell="J4" sqref="J4"/>
    </sheetView>
  </sheetViews>
  <sheetFormatPr defaultRowHeight="14.4"/>
  <cols>
    <col min="1" max="1" width="17.109375" style="76" customWidth="1"/>
    <col min="2" max="2" width="18.44140625" style="76" customWidth="1"/>
    <col min="3" max="3" width="15" style="76" customWidth="1"/>
    <col min="4" max="4" width="13.44140625" style="76" customWidth="1"/>
    <col min="5" max="5" width="17.5546875" style="76" customWidth="1"/>
    <col min="6" max="6" width="17.44140625" style="76" customWidth="1"/>
    <col min="7" max="7" width="15.6640625" style="76" customWidth="1"/>
    <col min="8" max="8" width="15.44140625" style="76" customWidth="1"/>
    <col min="9" max="10" width="13.33203125" style="76" customWidth="1"/>
    <col min="11" max="11" width="18.88671875" style="76" customWidth="1"/>
    <col min="12" max="12" width="9.109375" style="76"/>
    <col min="13" max="13" width="21.33203125" style="76" customWidth="1"/>
    <col min="14" max="256" width="9.109375" style="76"/>
    <col min="257" max="257" width="15.88671875" style="76" customWidth="1"/>
    <col min="258" max="258" width="9.109375" style="76"/>
    <col min="259" max="259" width="14.5546875" style="76" customWidth="1"/>
    <col min="260" max="260" width="13.44140625" style="76" customWidth="1"/>
    <col min="261" max="261" width="12.6640625" style="76" customWidth="1"/>
    <col min="262" max="262" width="13.5546875" style="76" customWidth="1"/>
    <col min="263" max="263" width="13.6640625" style="76" customWidth="1"/>
    <col min="264" max="264" width="16.88671875" style="76" customWidth="1"/>
    <col min="265" max="266" width="13.33203125" style="76" customWidth="1"/>
    <col min="267" max="512" width="9.109375" style="76"/>
    <col min="513" max="513" width="15.88671875" style="76" customWidth="1"/>
    <col min="514" max="514" width="9.109375" style="76"/>
    <col min="515" max="515" width="14.5546875" style="76" customWidth="1"/>
    <col min="516" max="516" width="13.44140625" style="76" customWidth="1"/>
    <col min="517" max="517" width="12.6640625" style="76" customWidth="1"/>
    <col min="518" max="518" width="13.5546875" style="76" customWidth="1"/>
    <col min="519" max="519" width="13.6640625" style="76" customWidth="1"/>
    <col min="520" max="520" width="16.88671875" style="76" customWidth="1"/>
    <col min="521" max="522" width="13.33203125" style="76" customWidth="1"/>
    <col min="523" max="768" width="9.109375" style="76"/>
    <col min="769" max="769" width="15.88671875" style="76" customWidth="1"/>
    <col min="770" max="770" width="9.109375" style="76"/>
    <col min="771" max="771" width="14.5546875" style="76" customWidth="1"/>
    <col min="772" max="772" width="13.44140625" style="76" customWidth="1"/>
    <col min="773" max="773" width="12.6640625" style="76" customWidth="1"/>
    <col min="774" max="774" width="13.5546875" style="76" customWidth="1"/>
    <col min="775" max="775" width="13.6640625" style="76" customWidth="1"/>
    <col min="776" max="776" width="16.88671875" style="76" customWidth="1"/>
    <col min="777" max="778" width="13.33203125" style="76" customWidth="1"/>
    <col min="779" max="1024" width="9.109375" style="76"/>
    <col min="1025" max="1025" width="15.88671875" style="76" customWidth="1"/>
    <col min="1026" max="1026" width="9.109375" style="76"/>
    <col min="1027" max="1027" width="14.5546875" style="76" customWidth="1"/>
    <col min="1028" max="1028" width="13.44140625" style="76" customWidth="1"/>
    <col min="1029" max="1029" width="12.6640625" style="76" customWidth="1"/>
    <col min="1030" max="1030" width="13.5546875" style="76" customWidth="1"/>
    <col min="1031" max="1031" width="13.6640625" style="76" customWidth="1"/>
    <col min="1032" max="1032" width="16.88671875" style="76" customWidth="1"/>
    <col min="1033" max="1034" width="13.33203125" style="76" customWidth="1"/>
    <col min="1035" max="1280" width="9.109375" style="76"/>
    <col min="1281" max="1281" width="15.88671875" style="76" customWidth="1"/>
    <col min="1282" max="1282" width="9.109375" style="76"/>
    <col min="1283" max="1283" width="14.5546875" style="76" customWidth="1"/>
    <col min="1284" max="1284" width="13.44140625" style="76" customWidth="1"/>
    <col min="1285" max="1285" width="12.6640625" style="76" customWidth="1"/>
    <col min="1286" max="1286" width="13.5546875" style="76" customWidth="1"/>
    <col min="1287" max="1287" width="13.6640625" style="76" customWidth="1"/>
    <col min="1288" max="1288" width="16.88671875" style="76" customWidth="1"/>
    <col min="1289" max="1290" width="13.33203125" style="76" customWidth="1"/>
    <col min="1291" max="1536" width="9.109375" style="76"/>
    <col min="1537" max="1537" width="15.88671875" style="76" customWidth="1"/>
    <col min="1538" max="1538" width="9.109375" style="76"/>
    <col min="1539" max="1539" width="14.5546875" style="76" customWidth="1"/>
    <col min="1540" max="1540" width="13.44140625" style="76" customWidth="1"/>
    <col min="1541" max="1541" width="12.6640625" style="76" customWidth="1"/>
    <col min="1542" max="1542" width="13.5546875" style="76" customWidth="1"/>
    <col min="1543" max="1543" width="13.6640625" style="76" customWidth="1"/>
    <col min="1544" max="1544" width="16.88671875" style="76" customWidth="1"/>
    <col min="1545" max="1546" width="13.33203125" style="76" customWidth="1"/>
    <col min="1547" max="1792" width="9.109375" style="76"/>
    <col min="1793" max="1793" width="15.88671875" style="76" customWidth="1"/>
    <col min="1794" max="1794" width="9.109375" style="76"/>
    <col min="1795" max="1795" width="14.5546875" style="76" customWidth="1"/>
    <col min="1796" max="1796" width="13.44140625" style="76" customWidth="1"/>
    <col min="1797" max="1797" width="12.6640625" style="76" customWidth="1"/>
    <col min="1798" max="1798" width="13.5546875" style="76" customWidth="1"/>
    <col min="1799" max="1799" width="13.6640625" style="76" customWidth="1"/>
    <col min="1800" max="1800" width="16.88671875" style="76" customWidth="1"/>
    <col min="1801" max="1802" width="13.33203125" style="76" customWidth="1"/>
    <col min="1803" max="2048" width="9.109375" style="76"/>
    <col min="2049" max="2049" width="15.88671875" style="76" customWidth="1"/>
    <col min="2050" max="2050" width="9.109375" style="76"/>
    <col min="2051" max="2051" width="14.5546875" style="76" customWidth="1"/>
    <col min="2052" max="2052" width="13.44140625" style="76" customWidth="1"/>
    <col min="2053" max="2053" width="12.6640625" style="76" customWidth="1"/>
    <col min="2054" max="2054" width="13.5546875" style="76" customWidth="1"/>
    <col min="2055" max="2055" width="13.6640625" style="76" customWidth="1"/>
    <col min="2056" max="2056" width="16.88671875" style="76" customWidth="1"/>
    <col min="2057" max="2058" width="13.33203125" style="76" customWidth="1"/>
    <col min="2059" max="2304" width="9.109375" style="76"/>
    <col min="2305" max="2305" width="15.88671875" style="76" customWidth="1"/>
    <col min="2306" max="2306" width="9.109375" style="76"/>
    <col min="2307" max="2307" width="14.5546875" style="76" customWidth="1"/>
    <col min="2308" max="2308" width="13.44140625" style="76" customWidth="1"/>
    <col min="2309" max="2309" width="12.6640625" style="76" customWidth="1"/>
    <col min="2310" max="2310" width="13.5546875" style="76" customWidth="1"/>
    <col min="2311" max="2311" width="13.6640625" style="76" customWidth="1"/>
    <col min="2312" max="2312" width="16.88671875" style="76" customWidth="1"/>
    <col min="2313" max="2314" width="13.33203125" style="76" customWidth="1"/>
    <col min="2315" max="2560" width="9.109375" style="76"/>
    <col min="2561" max="2561" width="15.88671875" style="76" customWidth="1"/>
    <col min="2562" max="2562" width="9.109375" style="76"/>
    <col min="2563" max="2563" width="14.5546875" style="76" customWidth="1"/>
    <col min="2564" max="2564" width="13.44140625" style="76" customWidth="1"/>
    <col min="2565" max="2565" width="12.6640625" style="76" customWidth="1"/>
    <col min="2566" max="2566" width="13.5546875" style="76" customWidth="1"/>
    <col min="2567" max="2567" width="13.6640625" style="76" customWidth="1"/>
    <col min="2568" max="2568" width="16.88671875" style="76" customWidth="1"/>
    <col min="2569" max="2570" width="13.33203125" style="76" customWidth="1"/>
    <col min="2571" max="2816" width="9.109375" style="76"/>
    <col min="2817" max="2817" width="15.88671875" style="76" customWidth="1"/>
    <col min="2818" max="2818" width="9.109375" style="76"/>
    <col min="2819" max="2819" width="14.5546875" style="76" customWidth="1"/>
    <col min="2820" max="2820" width="13.44140625" style="76" customWidth="1"/>
    <col min="2821" max="2821" width="12.6640625" style="76" customWidth="1"/>
    <col min="2822" max="2822" width="13.5546875" style="76" customWidth="1"/>
    <col min="2823" max="2823" width="13.6640625" style="76" customWidth="1"/>
    <col min="2824" max="2824" width="16.88671875" style="76" customWidth="1"/>
    <col min="2825" max="2826" width="13.33203125" style="76" customWidth="1"/>
    <col min="2827" max="3072" width="9.109375" style="76"/>
    <col min="3073" max="3073" width="15.88671875" style="76" customWidth="1"/>
    <col min="3074" max="3074" width="9.109375" style="76"/>
    <col min="3075" max="3075" width="14.5546875" style="76" customWidth="1"/>
    <col min="3076" max="3076" width="13.44140625" style="76" customWidth="1"/>
    <col min="3077" max="3077" width="12.6640625" style="76" customWidth="1"/>
    <col min="3078" max="3078" width="13.5546875" style="76" customWidth="1"/>
    <col min="3079" max="3079" width="13.6640625" style="76" customWidth="1"/>
    <col min="3080" max="3080" width="16.88671875" style="76" customWidth="1"/>
    <col min="3081" max="3082" width="13.33203125" style="76" customWidth="1"/>
    <col min="3083" max="3328" width="9.109375" style="76"/>
    <col min="3329" max="3329" width="15.88671875" style="76" customWidth="1"/>
    <col min="3330" max="3330" width="9.109375" style="76"/>
    <col min="3331" max="3331" width="14.5546875" style="76" customWidth="1"/>
    <col min="3332" max="3332" width="13.44140625" style="76" customWidth="1"/>
    <col min="3333" max="3333" width="12.6640625" style="76" customWidth="1"/>
    <col min="3334" max="3334" width="13.5546875" style="76" customWidth="1"/>
    <col min="3335" max="3335" width="13.6640625" style="76" customWidth="1"/>
    <col min="3336" max="3336" width="16.88671875" style="76" customWidth="1"/>
    <col min="3337" max="3338" width="13.33203125" style="76" customWidth="1"/>
    <col min="3339" max="3584" width="9.109375" style="76"/>
    <col min="3585" max="3585" width="15.88671875" style="76" customWidth="1"/>
    <col min="3586" max="3586" width="9.109375" style="76"/>
    <col min="3587" max="3587" width="14.5546875" style="76" customWidth="1"/>
    <col min="3588" max="3588" width="13.44140625" style="76" customWidth="1"/>
    <col min="3589" max="3589" width="12.6640625" style="76" customWidth="1"/>
    <col min="3590" max="3590" width="13.5546875" style="76" customWidth="1"/>
    <col min="3591" max="3591" width="13.6640625" style="76" customWidth="1"/>
    <col min="3592" max="3592" width="16.88671875" style="76" customWidth="1"/>
    <col min="3593" max="3594" width="13.33203125" style="76" customWidth="1"/>
    <col min="3595" max="3840" width="9.109375" style="76"/>
    <col min="3841" max="3841" width="15.88671875" style="76" customWidth="1"/>
    <col min="3842" max="3842" width="9.109375" style="76"/>
    <col min="3843" max="3843" width="14.5546875" style="76" customWidth="1"/>
    <col min="3844" max="3844" width="13.44140625" style="76" customWidth="1"/>
    <col min="3845" max="3845" width="12.6640625" style="76" customWidth="1"/>
    <col min="3846" max="3846" width="13.5546875" style="76" customWidth="1"/>
    <col min="3847" max="3847" width="13.6640625" style="76" customWidth="1"/>
    <col min="3848" max="3848" width="16.88671875" style="76" customWidth="1"/>
    <col min="3849" max="3850" width="13.33203125" style="76" customWidth="1"/>
    <col min="3851" max="4096" width="9.109375" style="76"/>
    <col min="4097" max="4097" width="15.88671875" style="76" customWidth="1"/>
    <col min="4098" max="4098" width="9.109375" style="76"/>
    <col min="4099" max="4099" width="14.5546875" style="76" customWidth="1"/>
    <col min="4100" max="4100" width="13.44140625" style="76" customWidth="1"/>
    <col min="4101" max="4101" width="12.6640625" style="76" customWidth="1"/>
    <col min="4102" max="4102" width="13.5546875" style="76" customWidth="1"/>
    <col min="4103" max="4103" width="13.6640625" style="76" customWidth="1"/>
    <col min="4104" max="4104" width="16.88671875" style="76" customWidth="1"/>
    <col min="4105" max="4106" width="13.33203125" style="76" customWidth="1"/>
    <col min="4107" max="4352" width="9.109375" style="76"/>
    <col min="4353" max="4353" width="15.88671875" style="76" customWidth="1"/>
    <col min="4354" max="4354" width="9.109375" style="76"/>
    <col min="4355" max="4355" width="14.5546875" style="76" customWidth="1"/>
    <col min="4356" max="4356" width="13.44140625" style="76" customWidth="1"/>
    <col min="4357" max="4357" width="12.6640625" style="76" customWidth="1"/>
    <col min="4358" max="4358" width="13.5546875" style="76" customWidth="1"/>
    <col min="4359" max="4359" width="13.6640625" style="76" customWidth="1"/>
    <col min="4360" max="4360" width="16.88671875" style="76" customWidth="1"/>
    <col min="4361" max="4362" width="13.33203125" style="76" customWidth="1"/>
    <col min="4363" max="4608" width="9.109375" style="76"/>
    <col min="4609" max="4609" width="15.88671875" style="76" customWidth="1"/>
    <col min="4610" max="4610" width="9.109375" style="76"/>
    <col min="4611" max="4611" width="14.5546875" style="76" customWidth="1"/>
    <col min="4612" max="4612" width="13.44140625" style="76" customWidth="1"/>
    <col min="4613" max="4613" width="12.6640625" style="76" customWidth="1"/>
    <col min="4614" max="4614" width="13.5546875" style="76" customWidth="1"/>
    <col min="4615" max="4615" width="13.6640625" style="76" customWidth="1"/>
    <col min="4616" max="4616" width="16.88671875" style="76" customWidth="1"/>
    <col min="4617" max="4618" width="13.33203125" style="76" customWidth="1"/>
    <col min="4619" max="4864" width="9.109375" style="76"/>
    <col min="4865" max="4865" width="15.88671875" style="76" customWidth="1"/>
    <col min="4866" max="4866" width="9.109375" style="76"/>
    <col min="4867" max="4867" width="14.5546875" style="76" customWidth="1"/>
    <col min="4868" max="4868" width="13.44140625" style="76" customWidth="1"/>
    <col min="4869" max="4869" width="12.6640625" style="76" customWidth="1"/>
    <col min="4870" max="4870" width="13.5546875" style="76" customWidth="1"/>
    <col min="4871" max="4871" width="13.6640625" style="76" customWidth="1"/>
    <col min="4872" max="4872" width="16.88671875" style="76" customWidth="1"/>
    <col min="4873" max="4874" width="13.33203125" style="76" customWidth="1"/>
    <col min="4875" max="5120" width="9.109375" style="76"/>
    <col min="5121" max="5121" width="15.88671875" style="76" customWidth="1"/>
    <col min="5122" max="5122" width="9.109375" style="76"/>
    <col min="5123" max="5123" width="14.5546875" style="76" customWidth="1"/>
    <col min="5124" max="5124" width="13.44140625" style="76" customWidth="1"/>
    <col min="5125" max="5125" width="12.6640625" style="76" customWidth="1"/>
    <col min="5126" max="5126" width="13.5546875" style="76" customWidth="1"/>
    <col min="5127" max="5127" width="13.6640625" style="76" customWidth="1"/>
    <col min="5128" max="5128" width="16.88671875" style="76" customWidth="1"/>
    <col min="5129" max="5130" width="13.33203125" style="76" customWidth="1"/>
    <col min="5131" max="5376" width="9.109375" style="76"/>
    <col min="5377" max="5377" width="15.88671875" style="76" customWidth="1"/>
    <col min="5378" max="5378" width="9.109375" style="76"/>
    <col min="5379" max="5379" width="14.5546875" style="76" customWidth="1"/>
    <col min="5380" max="5380" width="13.44140625" style="76" customWidth="1"/>
    <col min="5381" max="5381" width="12.6640625" style="76" customWidth="1"/>
    <col min="5382" max="5382" width="13.5546875" style="76" customWidth="1"/>
    <col min="5383" max="5383" width="13.6640625" style="76" customWidth="1"/>
    <col min="5384" max="5384" width="16.88671875" style="76" customWidth="1"/>
    <col min="5385" max="5386" width="13.33203125" style="76" customWidth="1"/>
    <col min="5387" max="5632" width="9.109375" style="76"/>
    <col min="5633" max="5633" width="15.88671875" style="76" customWidth="1"/>
    <col min="5634" max="5634" width="9.109375" style="76"/>
    <col min="5635" max="5635" width="14.5546875" style="76" customWidth="1"/>
    <col min="5636" max="5636" width="13.44140625" style="76" customWidth="1"/>
    <col min="5637" max="5637" width="12.6640625" style="76" customWidth="1"/>
    <col min="5638" max="5638" width="13.5546875" style="76" customWidth="1"/>
    <col min="5639" max="5639" width="13.6640625" style="76" customWidth="1"/>
    <col min="5640" max="5640" width="16.88671875" style="76" customWidth="1"/>
    <col min="5641" max="5642" width="13.33203125" style="76" customWidth="1"/>
    <col min="5643" max="5888" width="9.109375" style="76"/>
    <col min="5889" max="5889" width="15.88671875" style="76" customWidth="1"/>
    <col min="5890" max="5890" width="9.109375" style="76"/>
    <col min="5891" max="5891" width="14.5546875" style="76" customWidth="1"/>
    <col min="5892" max="5892" width="13.44140625" style="76" customWidth="1"/>
    <col min="5893" max="5893" width="12.6640625" style="76" customWidth="1"/>
    <col min="5894" max="5894" width="13.5546875" style="76" customWidth="1"/>
    <col min="5895" max="5895" width="13.6640625" style="76" customWidth="1"/>
    <col min="5896" max="5896" width="16.88671875" style="76" customWidth="1"/>
    <col min="5897" max="5898" width="13.33203125" style="76" customWidth="1"/>
    <col min="5899" max="6144" width="9.109375" style="76"/>
    <col min="6145" max="6145" width="15.88671875" style="76" customWidth="1"/>
    <col min="6146" max="6146" width="9.109375" style="76"/>
    <col min="6147" max="6147" width="14.5546875" style="76" customWidth="1"/>
    <col min="6148" max="6148" width="13.44140625" style="76" customWidth="1"/>
    <col min="6149" max="6149" width="12.6640625" style="76" customWidth="1"/>
    <col min="6150" max="6150" width="13.5546875" style="76" customWidth="1"/>
    <col min="6151" max="6151" width="13.6640625" style="76" customWidth="1"/>
    <col min="6152" max="6152" width="16.88671875" style="76" customWidth="1"/>
    <col min="6153" max="6154" width="13.33203125" style="76" customWidth="1"/>
    <col min="6155" max="6400" width="9.109375" style="76"/>
    <col min="6401" max="6401" width="15.88671875" style="76" customWidth="1"/>
    <col min="6402" max="6402" width="9.109375" style="76"/>
    <col min="6403" max="6403" width="14.5546875" style="76" customWidth="1"/>
    <col min="6404" max="6404" width="13.44140625" style="76" customWidth="1"/>
    <col min="6405" max="6405" width="12.6640625" style="76" customWidth="1"/>
    <col min="6406" max="6406" width="13.5546875" style="76" customWidth="1"/>
    <col min="6407" max="6407" width="13.6640625" style="76" customWidth="1"/>
    <col min="6408" max="6408" width="16.88671875" style="76" customWidth="1"/>
    <col min="6409" max="6410" width="13.33203125" style="76" customWidth="1"/>
    <col min="6411" max="6656" width="9.109375" style="76"/>
    <col min="6657" max="6657" width="15.88671875" style="76" customWidth="1"/>
    <col min="6658" max="6658" width="9.109375" style="76"/>
    <col min="6659" max="6659" width="14.5546875" style="76" customWidth="1"/>
    <col min="6660" max="6660" width="13.44140625" style="76" customWidth="1"/>
    <col min="6661" max="6661" width="12.6640625" style="76" customWidth="1"/>
    <col min="6662" max="6662" width="13.5546875" style="76" customWidth="1"/>
    <col min="6663" max="6663" width="13.6640625" style="76" customWidth="1"/>
    <col min="6664" max="6664" width="16.88671875" style="76" customWidth="1"/>
    <col min="6665" max="6666" width="13.33203125" style="76" customWidth="1"/>
    <col min="6667" max="6912" width="9.109375" style="76"/>
    <col min="6913" max="6913" width="15.88671875" style="76" customWidth="1"/>
    <col min="6914" max="6914" width="9.109375" style="76"/>
    <col min="6915" max="6915" width="14.5546875" style="76" customWidth="1"/>
    <col min="6916" max="6916" width="13.44140625" style="76" customWidth="1"/>
    <col min="6917" max="6917" width="12.6640625" style="76" customWidth="1"/>
    <col min="6918" max="6918" width="13.5546875" style="76" customWidth="1"/>
    <col min="6919" max="6919" width="13.6640625" style="76" customWidth="1"/>
    <col min="6920" max="6920" width="16.88671875" style="76" customWidth="1"/>
    <col min="6921" max="6922" width="13.33203125" style="76" customWidth="1"/>
    <col min="6923" max="7168" width="9.109375" style="76"/>
    <col min="7169" max="7169" width="15.88671875" style="76" customWidth="1"/>
    <col min="7170" max="7170" width="9.109375" style="76"/>
    <col min="7171" max="7171" width="14.5546875" style="76" customWidth="1"/>
    <col min="7172" max="7172" width="13.44140625" style="76" customWidth="1"/>
    <col min="7173" max="7173" width="12.6640625" style="76" customWidth="1"/>
    <col min="7174" max="7174" width="13.5546875" style="76" customWidth="1"/>
    <col min="7175" max="7175" width="13.6640625" style="76" customWidth="1"/>
    <col min="7176" max="7176" width="16.88671875" style="76" customWidth="1"/>
    <col min="7177" max="7178" width="13.33203125" style="76" customWidth="1"/>
    <col min="7179" max="7424" width="9.109375" style="76"/>
    <col min="7425" max="7425" width="15.88671875" style="76" customWidth="1"/>
    <col min="7426" max="7426" width="9.109375" style="76"/>
    <col min="7427" max="7427" width="14.5546875" style="76" customWidth="1"/>
    <col min="7428" max="7428" width="13.44140625" style="76" customWidth="1"/>
    <col min="7429" max="7429" width="12.6640625" style="76" customWidth="1"/>
    <col min="7430" max="7430" width="13.5546875" style="76" customWidth="1"/>
    <col min="7431" max="7431" width="13.6640625" style="76" customWidth="1"/>
    <col min="7432" max="7432" width="16.88671875" style="76" customWidth="1"/>
    <col min="7433" max="7434" width="13.33203125" style="76" customWidth="1"/>
    <col min="7435" max="7680" width="9.109375" style="76"/>
    <col min="7681" max="7681" width="15.88671875" style="76" customWidth="1"/>
    <col min="7682" max="7682" width="9.109375" style="76"/>
    <col min="7683" max="7683" width="14.5546875" style="76" customWidth="1"/>
    <col min="7684" max="7684" width="13.44140625" style="76" customWidth="1"/>
    <col min="7685" max="7685" width="12.6640625" style="76" customWidth="1"/>
    <col min="7686" max="7686" width="13.5546875" style="76" customWidth="1"/>
    <col min="7687" max="7687" width="13.6640625" style="76" customWidth="1"/>
    <col min="7688" max="7688" width="16.88671875" style="76" customWidth="1"/>
    <col min="7689" max="7690" width="13.33203125" style="76" customWidth="1"/>
    <col min="7691" max="7936" width="9.109375" style="76"/>
    <col min="7937" max="7937" width="15.88671875" style="76" customWidth="1"/>
    <col min="7938" max="7938" width="9.109375" style="76"/>
    <col min="7939" max="7939" width="14.5546875" style="76" customWidth="1"/>
    <col min="7940" max="7940" width="13.44140625" style="76" customWidth="1"/>
    <col min="7941" max="7941" width="12.6640625" style="76" customWidth="1"/>
    <col min="7942" max="7942" width="13.5546875" style="76" customWidth="1"/>
    <col min="7943" max="7943" width="13.6640625" style="76" customWidth="1"/>
    <col min="7944" max="7944" width="16.88671875" style="76" customWidth="1"/>
    <col min="7945" max="7946" width="13.33203125" style="76" customWidth="1"/>
    <col min="7947" max="8192" width="9.109375" style="76"/>
    <col min="8193" max="8193" width="15.88671875" style="76" customWidth="1"/>
    <col min="8194" max="8194" width="9.109375" style="76"/>
    <col min="8195" max="8195" width="14.5546875" style="76" customWidth="1"/>
    <col min="8196" max="8196" width="13.44140625" style="76" customWidth="1"/>
    <col min="8197" max="8197" width="12.6640625" style="76" customWidth="1"/>
    <col min="8198" max="8198" width="13.5546875" style="76" customWidth="1"/>
    <col min="8199" max="8199" width="13.6640625" style="76" customWidth="1"/>
    <col min="8200" max="8200" width="16.88671875" style="76" customWidth="1"/>
    <col min="8201" max="8202" width="13.33203125" style="76" customWidth="1"/>
    <col min="8203" max="8448" width="9.109375" style="76"/>
    <col min="8449" max="8449" width="15.88671875" style="76" customWidth="1"/>
    <col min="8450" max="8450" width="9.109375" style="76"/>
    <col min="8451" max="8451" width="14.5546875" style="76" customWidth="1"/>
    <col min="8452" max="8452" width="13.44140625" style="76" customWidth="1"/>
    <col min="8453" max="8453" width="12.6640625" style="76" customWidth="1"/>
    <col min="8454" max="8454" width="13.5546875" style="76" customWidth="1"/>
    <col min="8455" max="8455" width="13.6640625" style="76" customWidth="1"/>
    <col min="8456" max="8456" width="16.88671875" style="76" customWidth="1"/>
    <col min="8457" max="8458" width="13.33203125" style="76" customWidth="1"/>
    <col min="8459" max="8704" width="9.109375" style="76"/>
    <col min="8705" max="8705" width="15.88671875" style="76" customWidth="1"/>
    <col min="8706" max="8706" width="9.109375" style="76"/>
    <col min="8707" max="8707" width="14.5546875" style="76" customWidth="1"/>
    <col min="8708" max="8708" width="13.44140625" style="76" customWidth="1"/>
    <col min="8709" max="8709" width="12.6640625" style="76" customWidth="1"/>
    <col min="8710" max="8710" width="13.5546875" style="76" customWidth="1"/>
    <col min="8711" max="8711" width="13.6640625" style="76" customWidth="1"/>
    <col min="8712" max="8712" width="16.88671875" style="76" customWidth="1"/>
    <col min="8713" max="8714" width="13.33203125" style="76" customWidth="1"/>
    <col min="8715" max="8960" width="9.109375" style="76"/>
    <col min="8961" max="8961" width="15.88671875" style="76" customWidth="1"/>
    <col min="8962" max="8962" width="9.109375" style="76"/>
    <col min="8963" max="8963" width="14.5546875" style="76" customWidth="1"/>
    <col min="8964" max="8964" width="13.44140625" style="76" customWidth="1"/>
    <col min="8965" max="8965" width="12.6640625" style="76" customWidth="1"/>
    <col min="8966" max="8966" width="13.5546875" style="76" customWidth="1"/>
    <col min="8967" max="8967" width="13.6640625" style="76" customWidth="1"/>
    <col min="8968" max="8968" width="16.88671875" style="76" customWidth="1"/>
    <col min="8969" max="8970" width="13.33203125" style="76" customWidth="1"/>
    <col min="8971" max="9216" width="9.109375" style="76"/>
    <col min="9217" max="9217" width="15.88671875" style="76" customWidth="1"/>
    <col min="9218" max="9218" width="9.109375" style="76"/>
    <col min="9219" max="9219" width="14.5546875" style="76" customWidth="1"/>
    <col min="9220" max="9220" width="13.44140625" style="76" customWidth="1"/>
    <col min="9221" max="9221" width="12.6640625" style="76" customWidth="1"/>
    <col min="9222" max="9222" width="13.5546875" style="76" customWidth="1"/>
    <col min="9223" max="9223" width="13.6640625" style="76" customWidth="1"/>
    <col min="9224" max="9224" width="16.88671875" style="76" customWidth="1"/>
    <col min="9225" max="9226" width="13.33203125" style="76" customWidth="1"/>
    <col min="9227" max="9472" width="9.109375" style="76"/>
    <col min="9473" max="9473" width="15.88671875" style="76" customWidth="1"/>
    <col min="9474" max="9474" width="9.109375" style="76"/>
    <col min="9475" max="9475" width="14.5546875" style="76" customWidth="1"/>
    <col min="9476" max="9476" width="13.44140625" style="76" customWidth="1"/>
    <col min="9477" max="9477" width="12.6640625" style="76" customWidth="1"/>
    <col min="9478" max="9478" width="13.5546875" style="76" customWidth="1"/>
    <col min="9479" max="9479" width="13.6640625" style="76" customWidth="1"/>
    <col min="9480" max="9480" width="16.88671875" style="76" customWidth="1"/>
    <col min="9481" max="9482" width="13.33203125" style="76" customWidth="1"/>
    <col min="9483" max="9728" width="9.109375" style="76"/>
    <col min="9729" max="9729" width="15.88671875" style="76" customWidth="1"/>
    <col min="9730" max="9730" width="9.109375" style="76"/>
    <col min="9731" max="9731" width="14.5546875" style="76" customWidth="1"/>
    <col min="9732" max="9732" width="13.44140625" style="76" customWidth="1"/>
    <col min="9733" max="9733" width="12.6640625" style="76" customWidth="1"/>
    <col min="9734" max="9734" width="13.5546875" style="76" customWidth="1"/>
    <col min="9735" max="9735" width="13.6640625" style="76" customWidth="1"/>
    <col min="9736" max="9736" width="16.88671875" style="76" customWidth="1"/>
    <col min="9737" max="9738" width="13.33203125" style="76" customWidth="1"/>
    <col min="9739" max="9984" width="9.109375" style="76"/>
    <col min="9985" max="9985" width="15.88671875" style="76" customWidth="1"/>
    <col min="9986" max="9986" width="9.109375" style="76"/>
    <col min="9987" max="9987" width="14.5546875" style="76" customWidth="1"/>
    <col min="9988" max="9988" width="13.44140625" style="76" customWidth="1"/>
    <col min="9989" max="9989" width="12.6640625" style="76" customWidth="1"/>
    <col min="9990" max="9990" width="13.5546875" style="76" customWidth="1"/>
    <col min="9991" max="9991" width="13.6640625" style="76" customWidth="1"/>
    <col min="9992" max="9992" width="16.88671875" style="76" customWidth="1"/>
    <col min="9993" max="9994" width="13.33203125" style="76" customWidth="1"/>
    <col min="9995" max="10240" width="9.109375" style="76"/>
    <col min="10241" max="10241" width="15.88671875" style="76" customWidth="1"/>
    <col min="10242" max="10242" width="9.109375" style="76"/>
    <col min="10243" max="10243" width="14.5546875" style="76" customWidth="1"/>
    <col min="10244" max="10244" width="13.44140625" style="76" customWidth="1"/>
    <col min="10245" max="10245" width="12.6640625" style="76" customWidth="1"/>
    <col min="10246" max="10246" width="13.5546875" style="76" customWidth="1"/>
    <col min="10247" max="10247" width="13.6640625" style="76" customWidth="1"/>
    <col min="10248" max="10248" width="16.88671875" style="76" customWidth="1"/>
    <col min="10249" max="10250" width="13.33203125" style="76" customWidth="1"/>
    <col min="10251" max="10496" width="9.109375" style="76"/>
    <col min="10497" max="10497" width="15.88671875" style="76" customWidth="1"/>
    <col min="10498" max="10498" width="9.109375" style="76"/>
    <col min="10499" max="10499" width="14.5546875" style="76" customWidth="1"/>
    <col min="10500" max="10500" width="13.44140625" style="76" customWidth="1"/>
    <col min="10501" max="10501" width="12.6640625" style="76" customWidth="1"/>
    <col min="10502" max="10502" width="13.5546875" style="76" customWidth="1"/>
    <col min="10503" max="10503" width="13.6640625" style="76" customWidth="1"/>
    <col min="10504" max="10504" width="16.88671875" style="76" customWidth="1"/>
    <col min="10505" max="10506" width="13.33203125" style="76" customWidth="1"/>
    <col min="10507" max="10752" width="9.109375" style="76"/>
    <col min="10753" max="10753" width="15.88671875" style="76" customWidth="1"/>
    <col min="10754" max="10754" width="9.109375" style="76"/>
    <col min="10755" max="10755" width="14.5546875" style="76" customWidth="1"/>
    <col min="10756" max="10756" width="13.44140625" style="76" customWidth="1"/>
    <col min="10757" max="10757" width="12.6640625" style="76" customWidth="1"/>
    <col min="10758" max="10758" width="13.5546875" style="76" customWidth="1"/>
    <col min="10759" max="10759" width="13.6640625" style="76" customWidth="1"/>
    <col min="10760" max="10760" width="16.88671875" style="76" customWidth="1"/>
    <col min="10761" max="10762" width="13.33203125" style="76" customWidth="1"/>
    <col min="10763" max="11008" width="9.109375" style="76"/>
    <col min="11009" max="11009" width="15.88671875" style="76" customWidth="1"/>
    <col min="11010" max="11010" width="9.109375" style="76"/>
    <col min="11011" max="11011" width="14.5546875" style="76" customWidth="1"/>
    <col min="11012" max="11012" width="13.44140625" style="76" customWidth="1"/>
    <col min="11013" max="11013" width="12.6640625" style="76" customWidth="1"/>
    <col min="11014" max="11014" width="13.5546875" style="76" customWidth="1"/>
    <col min="11015" max="11015" width="13.6640625" style="76" customWidth="1"/>
    <col min="11016" max="11016" width="16.88671875" style="76" customWidth="1"/>
    <col min="11017" max="11018" width="13.33203125" style="76" customWidth="1"/>
    <col min="11019" max="11264" width="9.109375" style="76"/>
    <col min="11265" max="11265" width="15.88671875" style="76" customWidth="1"/>
    <col min="11266" max="11266" width="9.109375" style="76"/>
    <col min="11267" max="11267" width="14.5546875" style="76" customWidth="1"/>
    <col min="11268" max="11268" width="13.44140625" style="76" customWidth="1"/>
    <col min="11269" max="11269" width="12.6640625" style="76" customWidth="1"/>
    <col min="11270" max="11270" width="13.5546875" style="76" customWidth="1"/>
    <col min="11271" max="11271" width="13.6640625" style="76" customWidth="1"/>
    <col min="11272" max="11272" width="16.88671875" style="76" customWidth="1"/>
    <col min="11273" max="11274" width="13.33203125" style="76" customWidth="1"/>
    <col min="11275" max="11520" width="9.109375" style="76"/>
    <col min="11521" max="11521" width="15.88671875" style="76" customWidth="1"/>
    <col min="11522" max="11522" width="9.109375" style="76"/>
    <col min="11523" max="11523" width="14.5546875" style="76" customWidth="1"/>
    <col min="11524" max="11524" width="13.44140625" style="76" customWidth="1"/>
    <col min="11525" max="11525" width="12.6640625" style="76" customWidth="1"/>
    <col min="11526" max="11526" width="13.5546875" style="76" customWidth="1"/>
    <col min="11527" max="11527" width="13.6640625" style="76" customWidth="1"/>
    <col min="11528" max="11528" width="16.88671875" style="76" customWidth="1"/>
    <col min="11529" max="11530" width="13.33203125" style="76" customWidth="1"/>
    <col min="11531" max="11776" width="9.109375" style="76"/>
    <col min="11777" max="11777" width="15.88671875" style="76" customWidth="1"/>
    <col min="11778" max="11778" width="9.109375" style="76"/>
    <col min="11779" max="11779" width="14.5546875" style="76" customWidth="1"/>
    <col min="11780" max="11780" width="13.44140625" style="76" customWidth="1"/>
    <col min="11781" max="11781" width="12.6640625" style="76" customWidth="1"/>
    <col min="11782" max="11782" width="13.5546875" style="76" customWidth="1"/>
    <col min="11783" max="11783" width="13.6640625" style="76" customWidth="1"/>
    <col min="11784" max="11784" width="16.88671875" style="76" customWidth="1"/>
    <col min="11785" max="11786" width="13.33203125" style="76" customWidth="1"/>
    <col min="11787" max="12032" width="9.109375" style="76"/>
    <col min="12033" max="12033" width="15.88671875" style="76" customWidth="1"/>
    <col min="12034" max="12034" width="9.109375" style="76"/>
    <col min="12035" max="12035" width="14.5546875" style="76" customWidth="1"/>
    <col min="12036" max="12036" width="13.44140625" style="76" customWidth="1"/>
    <col min="12037" max="12037" width="12.6640625" style="76" customWidth="1"/>
    <col min="12038" max="12038" width="13.5546875" style="76" customWidth="1"/>
    <col min="12039" max="12039" width="13.6640625" style="76" customWidth="1"/>
    <col min="12040" max="12040" width="16.88671875" style="76" customWidth="1"/>
    <col min="12041" max="12042" width="13.33203125" style="76" customWidth="1"/>
    <col min="12043" max="12288" width="9.109375" style="76"/>
    <col min="12289" max="12289" width="15.88671875" style="76" customWidth="1"/>
    <col min="12290" max="12290" width="9.109375" style="76"/>
    <col min="12291" max="12291" width="14.5546875" style="76" customWidth="1"/>
    <col min="12292" max="12292" width="13.44140625" style="76" customWidth="1"/>
    <col min="12293" max="12293" width="12.6640625" style="76" customWidth="1"/>
    <col min="12294" max="12294" width="13.5546875" style="76" customWidth="1"/>
    <col min="12295" max="12295" width="13.6640625" style="76" customWidth="1"/>
    <col min="12296" max="12296" width="16.88671875" style="76" customWidth="1"/>
    <col min="12297" max="12298" width="13.33203125" style="76" customWidth="1"/>
    <col min="12299" max="12544" width="9.109375" style="76"/>
    <col min="12545" max="12545" width="15.88671875" style="76" customWidth="1"/>
    <col min="12546" max="12546" width="9.109375" style="76"/>
    <col min="12547" max="12547" width="14.5546875" style="76" customWidth="1"/>
    <col min="12548" max="12548" width="13.44140625" style="76" customWidth="1"/>
    <col min="12549" max="12549" width="12.6640625" style="76" customWidth="1"/>
    <col min="12550" max="12550" width="13.5546875" style="76" customWidth="1"/>
    <col min="12551" max="12551" width="13.6640625" style="76" customWidth="1"/>
    <col min="12552" max="12552" width="16.88671875" style="76" customWidth="1"/>
    <col min="12553" max="12554" width="13.33203125" style="76" customWidth="1"/>
    <col min="12555" max="12800" width="9.109375" style="76"/>
    <col min="12801" max="12801" width="15.88671875" style="76" customWidth="1"/>
    <col min="12802" max="12802" width="9.109375" style="76"/>
    <col min="12803" max="12803" width="14.5546875" style="76" customWidth="1"/>
    <col min="12804" max="12804" width="13.44140625" style="76" customWidth="1"/>
    <col min="12805" max="12805" width="12.6640625" style="76" customWidth="1"/>
    <col min="12806" max="12806" width="13.5546875" style="76" customWidth="1"/>
    <col min="12807" max="12807" width="13.6640625" style="76" customWidth="1"/>
    <col min="12808" max="12808" width="16.88671875" style="76" customWidth="1"/>
    <col min="12809" max="12810" width="13.33203125" style="76" customWidth="1"/>
    <col min="12811" max="13056" width="9.109375" style="76"/>
    <col min="13057" max="13057" width="15.88671875" style="76" customWidth="1"/>
    <col min="13058" max="13058" width="9.109375" style="76"/>
    <col min="13059" max="13059" width="14.5546875" style="76" customWidth="1"/>
    <col min="13060" max="13060" width="13.44140625" style="76" customWidth="1"/>
    <col min="13061" max="13061" width="12.6640625" style="76" customWidth="1"/>
    <col min="13062" max="13062" width="13.5546875" style="76" customWidth="1"/>
    <col min="13063" max="13063" width="13.6640625" style="76" customWidth="1"/>
    <col min="13064" max="13064" width="16.88671875" style="76" customWidth="1"/>
    <col min="13065" max="13066" width="13.33203125" style="76" customWidth="1"/>
    <col min="13067" max="13312" width="9.109375" style="76"/>
    <col min="13313" max="13313" width="15.88671875" style="76" customWidth="1"/>
    <col min="13314" max="13314" width="9.109375" style="76"/>
    <col min="13315" max="13315" width="14.5546875" style="76" customWidth="1"/>
    <col min="13316" max="13316" width="13.44140625" style="76" customWidth="1"/>
    <col min="13317" max="13317" width="12.6640625" style="76" customWidth="1"/>
    <col min="13318" max="13318" width="13.5546875" style="76" customWidth="1"/>
    <col min="13319" max="13319" width="13.6640625" style="76" customWidth="1"/>
    <col min="13320" max="13320" width="16.88671875" style="76" customWidth="1"/>
    <col min="13321" max="13322" width="13.33203125" style="76" customWidth="1"/>
    <col min="13323" max="13568" width="9.109375" style="76"/>
    <col min="13569" max="13569" width="15.88671875" style="76" customWidth="1"/>
    <col min="13570" max="13570" width="9.109375" style="76"/>
    <col min="13571" max="13571" width="14.5546875" style="76" customWidth="1"/>
    <col min="13572" max="13572" width="13.44140625" style="76" customWidth="1"/>
    <col min="13573" max="13573" width="12.6640625" style="76" customWidth="1"/>
    <col min="13574" max="13574" width="13.5546875" style="76" customWidth="1"/>
    <col min="13575" max="13575" width="13.6640625" style="76" customWidth="1"/>
    <col min="13576" max="13576" width="16.88671875" style="76" customWidth="1"/>
    <col min="13577" max="13578" width="13.33203125" style="76" customWidth="1"/>
    <col min="13579" max="13824" width="9.109375" style="76"/>
    <col min="13825" max="13825" width="15.88671875" style="76" customWidth="1"/>
    <col min="13826" max="13826" width="9.109375" style="76"/>
    <col min="13827" max="13827" width="14.5546875" style="76" customWidth="1"/>
    <col min="13828" max="13828" width="13.44140625" style="76" customWidth="1"/>
    <col min="13829" max="13829" width="12.6640625" style="76" customWidth="1"/>
    <col min="13830" max="13830" width="13.5546875" style="76" customWidth="1"/>
    <col min="13831" max="13831" width="13.6640625" style="76" customWidth="1"/>
    <col min="13832" max="13832" width="16.88671875" style="76" customWidth="1"/>
    <col min="13833" max="13834" width="13.33203125" style="76" customWidth="1"/>
    <col min="13835" max="14080" width="9.109375" style="76"/>
    <col min="14081" max="14081" width="15.88671875" style="76" customWidth="1"/>
    <col min="14082" max="14082" width="9.109375" style="76"/>
    <col min="14083" max="14083" width="14.5546875" style="76" customWidth="1"/>
    <col min="14084" max="14084" width="13.44140625" style="76" customWidth="1"/>
    <col min="14085" max="14085" width="12.6640625" style="76" customWidth="1"/>
    <col min="14086" max="14086" width="13.5546875" style="76" customWidth="1"/>
    <col min="14087" max="14087" width="13.6640625" style="76" customWidth="1"/>
    <col min="14088" max="14088" width="16.88671875" style="76" customWidth="1"/>
    <col min="14089" max="14090" width="13.33203125" style="76" customWidth="1"/>
    <col min="14091" max="14336" width="9.109375" style="76"/>
    <col min="14337" max="14337" width="15.88671875" style="76" customWidth="1"/>
    <col min="14338" max="14338" width="9.109375" style="76"/>
    <col min="14339" max="14339" width="14.5546875" style="76" customWidth="1"/>
    <col min="14340" max="14340" width="13.44140625" style="76" customWidth="1"/>
    <col min="14341" max="14341" width="12.6640625" style="76" customWidth="1"/>
    <col min="14342" max="14342" width="13.5546875" style="76" customWidth="1"/>
    <col min="14343" max="14343" width="13.6640625" style="76" customWidth="1"/>
    <col min="14344" max="14344" width="16.88671875" style="76" customWidth="1"/>
    <col min="14345" max="14346" width="13.33203125" style="76" customWidth="1"/>
    <col min="14347" max="14592" width="9.109375" style="76"/>
    <col min="14593" max="14593" width="15.88671875" style="76" customWidth="1"/>
    <col min="14594" max="14594" width="9.109375" style="76"/>
    <col min="14595" max="14595" width="14.5546875" style="76" customWidth="1"/>
    <col min="14596" max="14596" width="13.44140625" style="76" customWidth="1"/>
    <col min="14597" max="14597" width="12.6640625" style="76" customWidth="1"/>
    <col min="14598" max="14598" width="13.5546875" style="76" customWidth="1"/>
    <col min="14599" max="14599" width="13.6640625" style="76" customWidth="1"/>
    <col min="14600" max="14600" width="16.88671875" style="76" customWidth="1"/>
    <col min="14601" max="14602" width="13.33203125" style="76" customWidth="1"/>
    <col min="14603" max="14848" width="9.109375" style="76"/>
    <col min="14849" max="14849" width="15.88671875" style="76" customWidth="1"/>
    <col min="14850" max="14850" width="9.109375" style="76"/>
    <col min="14851" max="14851" width="14.5546875" style="76" customWidth="1"/>
    <col min="14852" max="14852" width="13.44140625" style="76" customWidth="1"/>
    <col min="14853" max="14853" width="12.6640625" style="76" customWidth="1"/>
    <col min="14854" max="14854" width="13.5546875" style="76" customWidth="1"/>
    <col min="14855" max="14855" width="13.6640625" style="76" customWidth="1"/>
    <col min="14856" max="14856" width="16.88671875" style="76" customWidth="1"/>
    <col min="14857" max="14858" width="13.33203125" style="76" customWidth="1"/>
    <col min="14859" max="15104" width="9.109375" style="76"/>
    <col min="15105" max="15105" width="15.88671875" style="76" customWidth="1"/>
    <col min="15106" max="15106" width="9.109375" style="76"/>
    <col min="15107" max="15107" width="14.5546875" style="76" customWidth="1"/>
    <col min="15108" max="15108" width="13.44140625" style="76" customWidth="1"/>
    <col min="15109" max="15109" width="12.6640625" style="76" customWidth="1"/>
    <col min="15110" max="15110" width="13.5546875" style="76" customWidth="1"/>
    <col min="15111" max="15111" width="13.6640625" style="76" customWidth="1"/>
    <col min="15112" max="15112" width="16.88671875" style="76" customWidth="1"/>
    <col min="15113" max="15114" width="13.33203125" style="76" customWidth="1"/>
    <col min="15115" max="15360" width="9.109375" style="76"/>
    <col min="15361" max="15361" width="15.88671875" style="76" customWidth="1"/>
    <col min="15362" max="15362" width="9.109375" style="76"/>
    <col min="15363" max="15363" width="14.5546875" style="76" customWidth="1"/>
    <col min="15364" max="15364" width="13.44140625" style="76" customWidth="1"/>
    <col min="15365" max="15365" width="12.6640625" style="76" customWidth="1"/>
    <col min="15366" max="15366" width="13.5546875" style="76" customWidth="1"/>
    <col min="15367" max="15367" width="13.6640625" style="76" customWidth="1"/>
    <col min="15368" max="15368" width="16.88671875" style="76" customWidth="1"/>
    <col min="15369" max="15370" width="13.33203125" style="76" customWidth="1"/>
    <col min="15371" max="15616" width="9.109375" style="76"/>
    <col min="15617" max="15617" width="15.88671875" style="76" customWidth="1"/>
    <col min="15618" max="15618" width="9.109375" style="76"/>
    <col min="15619" max="15619" width="14.5546875" style="76" customWidth="1"/>
    <col min="15620" max="15620" width="13.44140625" style="76" customWidth="1"/>
    <col min="15621" max="15621" width="12.6640625" style="76" customWidth="1"/>
    <col min="15622" max="15622" width="13.5546875" style="76" customWidth="1"/>
    <col min="15623" max="15623" width="13.6640625" style="76" customWidth="1"/>
    <col min="15624" max="15624" width="16.88671875" style="76" customWidth="1"/>
    <col min="15625" max="15626" width="13.33203125" style="76" customWidth="1"/>
    <col min="15627" max="15872" width="9.109375" style="76"/>
    <col min="15873" max="15873" width="15.88671875" style="76" customWidth="1"/>
    <col min="15874" max="15874" width="9.109375" style="76"/>
    <col min="15875" max="15875" width="14.5546875" style="76" customWidth="1"/>
    <col min="15876" max="15876" width="13.44140625" style="76" customWidth="1"/>
    <col min="15877" max="15877" width="12.6640625" style="76" customWidth="1"/>
    <col min="15878" max="15878" width="13.5546875" style="76" customWidth="1"/>
    <col min="15879" max="15879" width="13.6640625" style="76" customWidth="1"/>
    <col min="15880" max="15880" width="16.88671875" style="76" customWidth="1"/>
    <col min="15881" max="15882" width="13.33203125" style="76" customWidth="1"/>
    <col min="15883" max="16128" width="9.109375" style="76"/>
    <col min="16129" max="16129" width="15.88671875" style="76" customWidth="1"/>
    <col min="16130" max="16130" width="9.109375" style="76"/>
    <col min="16131" max="16131" width="14.5546875" style="76" customWidth="1"/>
    <col min="16132" max="16132" width="13.44140625" style="76" customWidth="1"/>
    <col min="16133" max="16133" width="12.6640625" style="76" customWidth="1"/>
    <col min="16134" max="16134" width="13.5546875" style="76" customWidth="1"/>
    <col min="16135" max="16135" width="13.6640625" style="76" customWidth="1"/>
    <col min="16136" max="16136" width="16.88671875" style="76" customWidth="1"/>
    <col min="16137" max="16138" width="13.33203125" style="76" customWidth="1"/>
    <col min="16139" max="16384" width="9.109375" style="76"/>
  </cols>
  <sheetData>
    <row r="1" spans="1:32" ht="48" customHeight="1" thickBot="1">
      <c r="A1" s="397" t="s">
        <v>376</v>
      </c>
      <c r="B1" s="397"/>
      <c r="C1" s="397"/>
      <c r="D1" s="397"/>
      <c r="E1" s="397"/>
      <c r="F1" s="397"/>
      <c r="G1" s="397"/>
      <c r="H1" s="397"/>
      <c r="I1" s="397"/>
      <c r="J1" s="397"/>
      <c r="K1" s="74"/>
      <c r="L1" s="74"/>
      <c r="M1" s="75"/>
    </row>
    <row r="2" spans="1:32" ht="152.25" customHeight="1" thickBot="1">
      <c r="A2" s="30" t="s">
        <v>150</v>
      </c>
      <c r="B2" s="30" t="s">
        <v>410</v>
      </c>
      <c r="C2" s="30" t="s">
        <v>151</v>
      </c>
      <c r="D2" s="30" t="s">
        <v>152</v>
      </c>
      <c r="E2" s="30" t="s">
        <v>153</v>
      </c>
      <c r="F2" s="30" t="s">
        <v>154</v>
      </c>
      <c r="G2" s="30" t="s">
        <v>155</v>
      </c>
      <c r="H2" s="115" t="s">
        <v>156</v>
      </c>
      <c r="I2" s="115" t="s">
        <v>157</v>
      </c>
      <c r="J2" s="115" t="s">
        <v>158</v>
      </c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2" ht="15.75" customHeight="1" thickTop="1" thickBot="1">
      <c r="A3" s="72">
        <v>1</v>
      </c>
      <c r="B3" s="72">
        <v>2</v>
      </c>
      <c r="C3" s="72">
        <v>3</v>
      </c>
      <c r="D3" s="72">
        <v>4</v>
      </c>
      <c r="E3" s="72">
        <v>5</v>
      </c>
      <c r="F3" s="72">
        <v>6</v>
      </c>
      <c r="G3" s="72">
        <v>7</v>
      </c>
      <c r="H3" s="72">
        <v>8</v>
      </c>
      <c r="I3" s="72">
        <v>9</v>
      </c>
      <c r="J3" s="72">
        <v>10</v>
      </c>
      <c r="L3" s="75"/>
      <c r="M3" s="248"/>
      <c r="N3" s="251"/>
      <c r="O3" s="250"/>
      <c r="P3" s="251"/>
      <c r="Q3" s="251"/>
      <c r="R3" s="251"/>
      <c r="S3" s="251"/>
      <c r="T3" s="251"/>
      <c r="U3" s="251"/>
      <c r="V3" s="251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ht="15.6" thickTop="1" thickBot="1">
      <c r="A4" s="136" t="s">
        <v>92</v>
      </c>
      <c r="B4" s="330">
        <v>2</v>
      </c>
      <c r="C4" s="330">
        <v>2362</v>
      </c>
      <c r="D4" s="330">
        <v>1026</v>
      </c>
      <c r="E4" s="330">
        <v>31</v>
      </c>
      <c r="F4" s="330">
        <v>1091</v>
      </c>
      <c r="G4" s="330">
        <v>25</v>
      </c>
      <c r="H4" s="255">
        <v>1181</v>
      </c>
      <c r="I4" s="454">
        <f>E4/D4*100</f>
        <v>3.0214424951267054</v>
      </c>
      <c r="J4" s="454">
        <f>G4/F4*100</f>
        <v>2.2914757103574703</v>
      </c>
      <c r="L4" s="267"/>
      <c r="M4" s="295"/>
      <c r="N4" s="266"/>
      <c r="O4" s="295"/>
      <c r="P4" s="295"/>
      <c r="Q4" s="295"/>
      <c r="R4" s="295"/>
      <c r="S4" s="295"/>
      <c r="T4" s="295"/>
      <c r="U4" s="295"/>
      <c r="V4" s="242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2" ht="15" thickBot="1">
      <c r="A5" s="136" t="s">
        <v>93</v>
      </c>
      <c r="B5" s="331">
        <v>2</v>
      </c>
      <c r="C5" s="331">
        <v>2779</v>
      </c>
      <c r="D5" s="331">
        <v>4532</v>
      </c>
      <c r="E5" s="331">
        <v>917</v>
      </c>
      <c r="F5" s="331">
        <v>382</v>
      </c>
      <c r="G5" s="331">
        <v>93</v>
      </c>
      <c r="H5" s="253">
        <v>1389.5</v>
      </c>
      <c r="I5" s="454">
        <f t="shared" ref="I5:I15" si="0">E5/D5*100</f>
        <v>20.233892321270964</v>
      </c>
      <c r="J5" s="253">
        <v>24.345549738219894</v>
      </c>
      <c r="L5" s="267"/>
      <c r="M5" s="295"/>
      <c r="N5" s="266"/>
      <c r="O5" s="295"/>
      <c r="P5" s="295"/>
      <c r="Q5" s="295"/>
      <c r="R5" s="295"/>
      <c r="S5" s="295"/>
      <c r="T5" s="295"/>
      <c r="U5"/>
      <c r="V5" s="251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1:32" ht="15" thickBot="1">
      <c r="A6" s="136" t="s">
        <v>95</v>
      </c>
      <c r="B6" s="331">
        <v>2</v>
      </c>
      <c r="C6" s="331">
        <v>575</v>
      </c>
      <c r="D6" s="331">
        <v>2080</v>
      </c>
      <c r="E6" s="331">
        <v>575</v>
      </c>
      <c r="F6" s="331">
        <v>170</v>
      </c>
      <c r="G6" s="331">
        <v>32</v>
      </c>
      <c r="H6" s="253">
        <v>287.5</v>
      </c>
      <c r="I6" s="454">
        <f t="shared" si="0"/>
        <v>27.64423076923077</v>
      </c>
      <c r="J6" s="255">
        <v>18.823529411764707</v>
      </c>
      <c r="L6" s="267"/>
      <c r="M6" s="295"/>
      <c r="N6" s="266"/>
      <c r="O6" s="295"/>
      <c r="P6" s="295"/>
      <c r="Q6" s="295"/>
      <c r="R6" s="295"/>
      <c r="S6" s="295"/>
      <c r="T6" s="295"/>
      <c r="U6" s="295"/>
      <c r="V6" s="242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ht="15" thickBot="1">
      <c r="A7" s="136" t="s">
        <v>96</v>
      </c>
      <c r="B7" s="331">
        <v>2</v>
      </c>
      <c r="C7" s="331">
        <v>3490</v>
      </c>
      <c r="D7" s="331">
        <v>3808</v>
      </c>
      <c r="E7" s="331">
        <v>258</v>
      </c>
      <c r="F7" s="331">
        <v>725</v>
      </c>
      <c r="G7" s="331">
        <v>80</v>
      </c>
      <c r="H7" s="253">
        <v>1745</v>
      </c>
      <c r="I7" s="454">
        <f t="shared" si="0"/>
        <v>6.7752100840336134</v>
      </c>
      <c r="J7" s="253">
        <v>11.03448275862069</v>
      </c>
      <c r="L7" s="267"/>
      <c r="M7" s="295"/>
      <c r="N7" s="266"/>
      <c r="O7" s="295"/>
      <c r="P7" s="295"/>
      <c r="Q7" s="295"/>
      <c r="R7" s="295"/>
      <c r="S7" s="295"/>
      <c r="T7"/>
      <c r="U7" s="295"/>
      <c r="V7" s="249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8" spans="1:32" ht="15" thickBot="1">
      <c r="A8" s="136" t="s">
        <v>97</v>
      </c>
      <c r="B8" s="331">
        <v>4</v>
      </c>
      <c r="C8" s="331">
        <v>11425</v>
      </c>
      <c r="D8" s="331">
        <v>12109</v>
      </c>
      <c r="E8" s="331">
        <v>719</v>
      </c>
      <c r="F8" s="331">
        <v>0</v>
      </c>
      <c r="G8" s="331">
        <v>0</v>
      </c>
      <c r="H8" s="253">
        <v>2856.25</v>
      </c>
      <c r="I8" s="454">
        <f t="shared" si="0"/>
        <v>5.9377322652572468</v>
      </c>
      <c r="J8" s="225"/>
      <c r="L8" s="267"/>
      <c r="M8" s="295"/>
      <c r="N8" s="266"/>
      <c r="O8" s="295"/>
      <c r="P8" s="295"/>
      <c r="Q8" s="295"/>
      <c r="R8" s="295"/>
      <c r="S8" s="295"/>
      <c r="T8" s="295"/>
      <c r="U8" s="295"/>
      <c r="V8" s="242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 ht="15" thickBot="1">
      <c r="A9" s="136" t="s">
        <v>98</v>
      </c>
      <c r="B9" s="331">
        <v>1</v>
      </c>
      <c r="C9" s="331">
        <v>1315</v>
      </c>
      <c r="D9" s="331">
        <v>1577</v>
      </c>
      <c r="E9" s="331">
        <v>638</v>
      </c>
      <c r="F9" s="331">
        <v>55</v>
      </c>
      <c r="G9" s="331">
        <v>55</v>
      </c>
      <c r="H9" s="253">
        <v>1315</v>
      </c>
      <c r="I9" s="454">
        <f t="shared" si="0"/>
        <v>40.456563094483194</v>
      </c>
      <c r="J9" s="253">
        <v>100</v>
      </c>
      <c r="L9" s="267"/>
      <c r="M9" s="295"/>
      <c r="N9" s="266"/>
      <c r="O9" s="295"/>
      <c r="P9" s="295"/>
      <c r="Q9" s="295"/>
      <c r="R9" s="295"/>
      <c r="S9" s="295"/>
      <c r="T9" s="295"/>
      <c r="U9"/>
      <c r="V9" s="251"/>
      <c r="W9" s="75"/>
      <c r="X9" s="75"/>
      <c r="Y9" s="75"/>
      <c r="Z9" s="75"/>
      <c r="AA9" s="75"/>
      <c r="AB9" s="75"/>
      <c r="AC9" s="75"/>
      <c r="AD9" s="75"/>
      <c r="AE9" s="75"/>
      <c r="AF9" s="75"/>
    </row>
    <row r="10" spans="1:32" ht="15" thickBot="1">
      <c r="A10" s="136" t="s">
        <v>100</v>
      </c>
      <c r="B10" s="332">
        <v>3</v>
      </c>
      <c r="C10" s="332">
        <v>7999</v>
      </c>
      <c r="D10" s="332">
        <v>4532</v>
      </c>
      <c r="E10" s="332">
        <v>4532</v>
      </c>
      <c r="F10" s="332">
        <v>135</v>
      </c>
      <c r="G10" s="332">
        <v>135</v>
      </c>
      <c r="H10" s="298">
        <v>2666.3333333333335</v>
      </c>
      <c r="I10" s="454">
        <f t="shared" si="0"/>
        <v>100</v>
      </c>
      <c r="J10" s="298">
        <v>100</v>
      </c>
      <c r="L10" s="267"/>
      <c r="M10" s="295"/>
      <c r="N10" s="266"/>
      <c r="O10" s="295"/>
      <c r="P10" s="295"/>
      <c r="Q10" s="295"/>
      <c r="R10" s="295"/>
      <c r="S10" s="295"/>
      <c r="T10"/>
      <c r="U10" s="295"/>
      <c r="V10" s="251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2" ht="15" thickBot="1">
      <c r="A11" s="136" t="s">
        <v>99</v>
      </c>
      <c r="B11" s="331">
        <v>3</v>
      </c>
      <c r="C11" s="331">
        <v>3607</v>
      </c>
      <c r="D11" s="331">
        <v>880</v>
      </c>
      <c r="E11" s="331">
        <v>280</v>
      </c>
      <c r="F11" s="331">
        <v>300</v>
      </c>
      <c r="G11" s="331">
        <v>216</v>
      </c>
      <c r="H11" s="253">
        <v>1202.3333333333333</v>
      </c>
      <c r="I11" s="454">
        <f t="shared" si="0"/>
        <v>31.818181818181817</v>
      </c>
      <c r="J11" s="255">
        <v>72</v>
      </c>
      <c r="L11" s="267"/>
      <c r="M11" s="295"/>
      <c r="N11" s="266"/>
      <c r="O11" s="295"/>
      <c r="P11" s="295"/>
      <c r="Q11" s="295"/>
      <c r="R11" s="295"/>
      <c r="S11" s="295"/>
      <c r="T11" s="295"/>
      <c r="U11" s="295"/>
      <c r="V11" s="242"/>
      <c r="W11" s="75"/>
      <c r="X11" s="75"/>
      <c r="Y11" s="75"/>
      <c r="Z11" s="75"/>
      <c r="AA11" s="75"/>
      <c r="AB11" s="75"/>
      <c r="AC11" s="75"/>
      <c r="AD11" s="75"/>
      <c r="AE11" s="75"/>
      <c r="AF11" s="75"/>
    </row>
    <row r="12" spans="1:32" ht="15" thickBot="1">
      <c r="A12" s="136" t="s">
        <v>101</v>
      </c>
      <c r="B12" s="331">
        <v>4</v>
      </c>
      <c r="C12" s="331">
        <v>4077</v>
      </c>
      <c r="D12" s="331">
        <v>26938</v>
      </c>
      <c r="E12" s="331">
        <v>7221</v>
      </c>
      <c r="F12" s="331">
        <v>26938</v>
      </c>
      <c r="G12" s="331">
        <v>1089</v>
      </c>
      <c r="H12" s="253">
        <v>1019.25</v>
      </c>
      <c r="I12" s="454">
        <f t="shared" si="0"/>
        <v>26.80599896057614</v>
      </c>
      <c r="J12" s="253">
        <v>4.042616378350286</v>
      </c>
      <c r="L12" s="267"/>
      <c r="M12" s="295"/>
      <c r="N12" s="266"/>
      <c r="O12" s="295"/>
      <c r="P12" s="295"/>
      <c r="Q12" s="295"/>
      <c r="R12" s="295"/>
      <c r="S12" s="295"/>
      <c r="T12" s="295"/>
      <c r="U12" s="295"/>
      <c r="V12" s="242"/>
      <c r="W12" s="75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2" ht="15" thickBot="1">
      <c r="A13" s="136" t="s">
        <v>102</v>
      </c>
      <c r="B13" s="331">
        <v>3</v>
      </c>
      <c r="C13" s="331">
        <v>2502</v>
      </c>
      <c r="D13" s="331">
        <v>964</v>
      </c>
      <c r="E13" s="331">
        <v>964</v>
      </c>
      <c r="F13" s="331">
        <v>192</v>
      </c>
      <c r="G13" s="331">
        <v>120</v>
      </c>
      <c r="H13" s="253">
        <v>834</v>
      </c>
      <c r="I13" s="454">
        <f t="shared" si="0"/>
        <v>100</v>
      </c>
      <c r="J13" s="253">
        <v>62.5</v>
      </c>
      <c r="L13" s="267"/>
      <c r="M13" s="295"/>
      <c r="N13" s="266"/>
      <c r="O13" s="295"/>
      <c r="P13" s="295"/>
      <c r="Q13" s="295"/>
      <c r="R13" s="295"/>
      <c r="S13" s="295"/>
      <c r="T13" s="295"/>
      <c r="U13" s="295"/>
      <c r="V13" s="249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15" thickBot="1">
      <c r="A14" s="136" t="s">
        <v>103</v>
      </c>
      <c r="B14" s="331">
        <v>2</v>
      </c>
      <c r="C14" s="331">
        <v>787</v>
      </c>
      <c r="D14" s="331">
        <v>0</v>
      </c>
      <c r="E14" s="331">
        <v>0</v>
      </c>
      <c r="F14" s="331">
        <v>23</v>
      </c>
      <c r="G14" s="331">
        <v>23</v>
      </c>
      <c r="H14" s="253">
        <v>393.5</v>
      </c>
      <c r="I14" s="454"/>
      <c r="J14" s="253">
        <v>100</v>
      </c>
      <c r="L14" s="267"/>
      <c r="M14" s="295"/>
      <c r="N14" s="266"/>
      <c r="O14" s="295"/>
      <c r="P14" s="295"/>
      <c r="Q14" s="295"/>
      <c r="R14" s="295"/>
      <c r="S14" s="295"/>
      <c r="T14" s="295"/>
      <c r="U14" s="295"/>
      <c r="V14" s="242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ht="15" thickBot="1">
      <c r="A15" s="136" t="s">
        <v>159</v>
      </c>
      <c r="B15" s="331">
        <v>6</v>
      </c>
      <c r="C15" s="331">
        <v>5628</v>
      </c>
      <c r="D15" s="331">
        <v>2167</v>
      </c>
      <c r="E15" s="331">
        <v>2167</v>
      </c>
      <c r="F15" s="331">
        <v>0</v>
      </c>
      <c r="G15" s="331">
        <v>0</v>
      </c>
      <c r="H15" s="253">
        <v>938</v>
      </c>
      <c r="I15" s="454">
        <f t="shared" si="0"/>
        <v>100</v>
      </c>
      <c r="J15" s="225"/>
      <c r="L15" s="267"/>
      <c r="M15" s="295"/>
      <c r="N15" s="266"/>
      <c r="O15" s="295"/>
      <c r="P15" s="295"/>
      <c r="Q15" s="295"/>
      <c r="R15" s="295"/>
      <c r="S15" s="295"/>
      <c r="T15" s="295"/>
      <c r="U15" s="295"/>
      <c r="V15" s="242"/>
      <c r="W15" s="75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5" thickBot="1">
      <c r="A16" s="139" t="s">
        <v>106</v>
      </c>
      <c r="B16" s="331">
        <v>1</v>
      </c>
      <c r="C16" s="331">
        <v>915</v>
      </c>
      <c r="D16" s="331">
        <v>0</v>
      </c>
      <c r="E16" s="331">
        <v>0</v>
      </c>
      <c r="F16" s="331">
        <v>839</v>
      </c>
      <c r="G16" s="331">
        <v>71</v>
      </c>
      <c r="H16" s="253">
        <v>915</v>
      </c>
      <c r="I16" s="225"/>
      <c r="J16" s="253">
        <v>8.462455303933254</v>
      </c>
      <c r="L16" s="267"/>
      <c r="M16" s="295"/>
      <c r="N16" s="266"/>
      <c r="O16" s="295"/>
      <c r="P16" s="295"/>
      <c r="Q16" s="295"/>
      <c r="R16" s="295"/>
      <c r="S16" s="295"/>
      <c r="T16" s="295"/>
      <c r="U16" s="295"/>
      <c r="V16" s="307"/>
      <c r="W16" s="75"/>
      <c r="X16" s="75"/>
      <c r="Y16" s="75"/>
      <c r="Z16" s="75"/>
      <c r="AA16" s="75"/>
      <c r="AB16" s="75"/>
      <c r="AC16" s="75"/>
      <c r="AD16" s="75"/>
      <c r="AE16" s="75"/>
      <c r="AF16" s="75"/>
    </row>
    <row r="17" spans="1:32" ht="21" customHeight="1" thickBot="1">
      <c r="A17" s="140" t="s">
        <v>160</v>
      </c>
      <c r="B17" s="141">
        <f t="shared" ref="B17:G17" si="1">SUM(B4:B16)</f>
        <v>35</v>
      </c>
      <c r="C17" s="142">
        <f t="shared" si="1"/>
        <v>47461</v>
      </c>
      <c r="D17" s="141">
        <f t="shared" si="1"/>
        <v>60613</v>
      </c>
      <c r="E17" s="141">
        <f t="shared" si="1"/>
        <v>18302</v>
      </c>
      <c r="F17" s="141">
        <f t="shared" si="1"/>
        <v>30850</v>
      </c>
      <c r="G17" s="141">
        <f t="shared" si="1"/>
        <v>1939</v>
      </c>
      <c r="H17" s="143">
        <f>C17/B17</f>
        <v>1356.0285714285715</v>
      </c>
      <c r="I17" s="144">
        <f>E17/D17*100</f>
        <v>30.194842690511937</v>
      </c>
      <c r="J17" s="144">
        <f>G17/F17*100</f>
        <v>6.2852512155591569</v>
      </c>
      <c r="L17" s="267"/>
      <c r="M17" s="295"/>
      <c r="N17" s="266"/>
      <c r="O17" s="295"/>
      <c r="P17" s="295"/>
      <c r="Q17" s="295"/>
      <c r="R17" s="295"/>
      <c r="S17" s="295"/>
      <c r="T17" s="295"/>
      <c r="U17" s="29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2" ht="15" thickBot="1">
      <c r="A18" s="145" t="s">
        <v>23</v>
      </c>
      <c r="B18" s="331">
        <v>5</v>
      </c>
      <c r="C18" s="331">
        <v>8943</v>
      </c>
      <c r="D18" s="331">
        <v>33000</v>
      </c>
      <c r="E18" s="331">
        <v>4240</v>
      </c>
      <c r="F18" s="331">
        <v>6875</v>
      </c>
      <c r="G18" s="331">
        <v>1863</v>
      </c>
      <c r="H18" s="253">
        <f>C18/B18</f>
        <v>1788.6</v>
      </c>
      <c r="I18" s="454">
        <f>E18/D18*100</f>
        <v>12.848484848484848</v>
      </c>
      <c r="J18" s="144">
        <f>G18/F18*100</f>
        <v>27.098181818181814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</row>
    <row r="19" spans="1:32" ht="21" customHeight="1" thickBot="1">
      <c r="A19" s="140" t="s">
        <v>161</v>
      </c>
      <c r="B19" s="146">
        <f t="shared" ref="B19:G19" si="2">B17+B18</f>
        <v>40</v>
      </c>
      <c r="C19" s="142">
        <f t="shared" si="2"/>
        <v>56404</v>
      </c>
      <c r="D19" s="141">
        <f t="shared" si="2"/>
        <v>93613</v>
      </c>
      <c r="E19" s="141">
        <f t="shared" si="2"/>
        <v>22542</v>
      </c>
      <c r="F19" s="141">
        <f t="shared" si="2"/>
        <v>37725</v>
      </c>
      <c r="G19" s="141">
        <f t="shared" si="2"/>
        <v>3802</v>
      </c>
      <c r="H19" s="143">
        <f>C19/B19</f>
        <v>1410.1</v>
      </c>
      <c r="I19" s="144">
        <f>E19/D19*100</f>
        <v>24.079988890431885</v>
      </c>
      <c r="J19" s="144">
        <f>G19/F19*100</f>
        <v>10.07819748177601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</row>
    <row r="20" spans="1:32"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  <row r="22" spans="1:32"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</row>
    <row r="23" spans="1:32"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2">
      <c r="A24" s="75"/>
      <c r="B24" s="75"/>
      <c r="C24" s="75"/>
      <c r="D24" s="75"/>
      <c r="E24" s="75"/>
      <c r="F24" s="75"/>
      <c r="G24" s="75"/>
      <c r="H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2" ht="40.5" customHeight="1" thickBot="1">
      <c r="A25" s="407" t="s">
        <v>409</v>
      </c>
      <c r="B25" s="408"/>
      <c r="C25" s="408"/>
      <c r="D25" s="408"/>
      <c r="E25" s="408"/>
      <c r="F25"/>
      <c r="G25"/>
      <c r="H2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2" ht="134.25" customHeight="1" thickBot="1">
      <c r="A26" s="31" t="s">
        <v>162</v>
      </c>
      <c r="B26" s="257" t="s">
        <v>408</v>
      </c>
      <c r="C26" s="285" t="s">
        <v>163</v>
      </c>
      <c r="D26" s="320" t="s">
        <v>406</v>
      </c>
      <c r="E26" s="320" t="s">
        <v>407</v>
      </c>
      <c r="F26" s="321"/>
    </row>
    <row r="27" spans="1:32" ht="15.75" customHeight="1" thickTop="1" thickBot="1">
      <c r="A27" s="65">
        <v>1</v>
      </c>
      <c r="B27" s="256">
        <v>2</v>
      </c>
      <c r="C27" s="284">
        <v>3</v>
      </c>
      <c r="D27" s="256">
        <v>4</v>
      </c>
      <c r="E27" s="256">
        <v>5</v>
      </c>
      <c r="F27" s="24"/>
    </row>
    <row r="28" spans="1:32" ht="15.75" customHeight="1" thickTop="1">
      <c r="A28" s="147" t="s">
        <v>92</v>
      </c>
      <c r="B28" s="323">
        <v>1336</v>
      </c>
      <c r="C28" s="323">
        <v>21</v>
      </c>
      <c r="D28" s="324">
        <v>1.5718562874251496</v>
      </c>
      <c r="E28" s="325">
        <v>0</v>
      </c>
      <c r="F28"/>
    </row>
    <row r="29" spans="1:32">
      <c r="A29" s="136" t="s">
        <v>93</v>
      </c>
      <c r="B29" s="325">
        <v>3523</v>
      </c>
      <c r="C29" s="325">
        <v>0</v>
      </c>
      <c r="D29" s="324">
        <v>0</v>
      </c>
      <c r="E29" s="325">
        <v>0</v>
      </c>
      <c r="F29"/>
    </row>
    <row r="30" spans="1:32">
      <c r="A30" s="136" t="s">
        <v>95</v>
      </c>
      <c r="B30" s="325">
        <v>2080</v>
      </c>
      <c r="C30" s="325">
        <v>57</v>
      </c>
      <c r="D30" s="324">
        <v>2.7403846153846154</v>
      </c>
      <c r="E30" s="325">
        <v>0</v>
      </c>
      <c r="F30"/>
    </row>
    <row r="31" spans="1:32">
      <c r="A31" s="136" t="s">
        <v>96</v>
      </c>
      <c r="B31" s="325">
        <v>3808</v>
      </c>
      <c r="C31" s="325">
        <v>89</v>
      </c>
      <c r="D31" s="324">
        <v>2.33718487394958</v>
      </c>
      <c r="E31" s="325">
        <v>0</v>
      </c>
      <c r="F31"/>
    </row>
    <row r="32" spans="1:32">
      <c r="A32" s="136" t="s">
        <v>97</v>
      </c>
      <c r="B32" s="325">
        <v>12109</v>
      </c>
      <c r="C32" s="325">
        <v>107</v>
      </c>
      <c r="D32" s="324">
        <v>0.88364026756957637</v>
      </c>
      <c r="E32" s="325">
        <v>0</v>
      </c>
      <c r="F32"/>
    </row>
    <row r="33" spans="1:14">
      <c r="A33" s="136" t="s">
        <v>98</v>
      </c>
      <c r="B33" s="325">
        <v>1577</v>
      </c>
      <c r="C33" s="325">
        <v>0</v>
      </c>
      <c r="D33" s="324">
        <v>0</v>
      </c>
      <c r="E33" s="325">
        <v>0</v>
      </c>
      <c r="F33"/>
    </row>
    <row r="34" spans="1:14">
      <c r="A34" s="136" t="s">
        <v>100</v>
      </c>
      <c r="B34" s="325">
        <v>4532</v>
      </c>
      <c r="C34" s="325">
        <v>59</v>
      </c>
      <c r="D34" s="324">
        <f>C34/B34*100</f>
        <v>1.3018534863195057</v>
      </c>
      <c r="E34" s="325">
        <v>0</v>
      </c>
      <c r="F34"/>
    </row>
    <row r="35" spans="1:14">
      <c r="A35" s="136" t="s">
        <v>101</v>
      </c>
      <c r="B35" s="325">
        <v>26938</v>
      </c>
      <c r="C35" s="325">
        <v>1297</v>
      </c>
      <c r="D35" s="324">
        <v>4.8147598188432701</v>
      </c>
      <c r="E35" s="325">
        <v>0</v>
      </c>
      <c r="F35"/>
    </row>
    <row r="36" spans="1:14" ht="15" thickBot="1">
      <c r="A36" s="136" t="s">
        <v>102</v>
      </c>
      <c r="B36" s="325">
        <v>2502</v>
      </c>
      <c r="C36" s="325">
        <v>9</v>
      </c>
      <c r="D36" s="324">
        <v>0.35971223021582738</v>
      </c>
      <c r="E36" s="325">
        <v>0</v>
      </c>
      <c r="F36"/>
    </row>
    <row r="37" spans="1:14" ht="21" customHeight="1" thickBot="1">
      <c r="A37" s="29" t="s">
        <v>160</v>
      </c>
      <c r="B37" s="328">
        <f>SUM(B28:B36)</f>
        <v>58405</v>
      </c>
      <c r="C37" s="328">
        <f>SUM(C28:C36)</f>
        <v>1639</v>
      </c>
      <c r="D37" s="329">
        <f>C37/B37*100</f>
        <v>2.8062665867648318</v>
      </c>
      <c r="E37" s="328">
        <f>SUM(E28:E36)</f>
        <v>0</v>
      </c>
      <c r="F37"/>
    </row>
    <row r="38" spans="1:14" ht="15" thickBot="1">
      <c r="A38" s="148" t="s">
        <v>23</v>
      </c>
      <c r="B38" s="326">
        <v>33000</v>
      </c>
      <c r="C38" s="326">
        <v>0</v>
      </c>
      <c r="D38" s="327">
        <v>0</v>
      </c>
      <c r="E38" s="326">
        <v>0</v>
      </c>
      <c r="F38"/>
    </row>
    <row r="39" spans="1:14" ht="21" customHeight="1" thickBot="1">
      <c r="A39" s="29" t="s">
        <v>161</v>
      </c>
      <c r="B39" s="328">
        <f>B37+B38</f>
        <v>91405</v>
      </c>
      <c r="C39" s="328">
        <f>C37+C38</f>
        <v>1639</v>
      </c>
      <c r="D39" s="329">
        <f>C39/B39*100</f>
        <v>1.7931185383731743</v>
      </c>
      <c r="E39" s="328">
        <f>E37+E38</f>
        <v>0</v>
      </c>
      <c r="F39"/>
    </row>
    <row r="40" spans="1:14">
      <c r="B40" s="322"/>
      <c r="C40" s="322"/>
      <c r="D40" s="322"/>
      <c r="E40" s="322"/>
    </row>
    <row r="41" spans="1:14">
      <c r="E41" s="75"/>
    </row>
    <row r="42" spans="1:14">
      <c r="G42" s="75"/>
      <c r="K42" s="75"/>
      <c r="L42" s="75"/>
      <c r="M42" s="75"/>
      <c r="N42" s="319"/>
    </row>
    <row r="43" spans="1:14">
      <c r="N43" s="319"/>
    </row>
    <row r="44" spans="1:14">
      <c r="N44" s="319"/>
    </row>
    <row r="45" spans="1:14">
      <c r="N45" s="319"/>
    </row>
    <row r="46" spans="1:14">
      <c r="N46" s="319"/>
    </row>
    <row r="47" spans="1:14">
      <c r="N47" s="319"/>
    </row>
    <row r="48" spans="1:14">
      <c r="N48" s="319"/>
    </row>
    <row r="49" spans="14:14">
      <c r="N49" s="319"/>
    </row>
    <row r="50" spans="14:14">
      <c r="N50" s="319"/>
    </row>
  </sheetData>
  <mergeCells count="2">
    <mergeCell ref="A1:J1"/>
    <mergeCell ref="A25:E25"/>
  </mergeCells>
  <pageMargins left="0.45" right="0.45" top="0.75" bottom="0.25" header="0.3" footer="0.3"/>
  <pageSetup paperSize="9" scale="87" orientation="landscape" r:id="rId1"/>
  <rowBreaks count="1" manualBreakCount="1">
    <brk id="2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7"/>
  <sheetViews>
    <sheetView workbookViewId="0">
      <selection activeCell="F4" sqref="F4"/>
    </sheetView>
  </sheetViews>
  <sheetFormatPr defaultColWidth="9.109375" defaultRowHeight="14.4"/>
  <cols>
    <col min="1" max="1" width="14" style="76" customWidth="1"/>
    <col min="2" max="2" width="13.88671875" style="76" customWidth="1"/>
    <col min="3" max="3" width="17.88671875" style="76" customWidth="1"/>
    <col min="4" max="4" width="18.88671875" style="76" customWidth="1"/>
    <col min="5" max="5" width="19.88671875" style="76" customWidth="1"/>
    <col min="6" max="6" width="18.44140625" style="76" customWidth="1"/>
    <col min="7" max="7" width="19.5546875" style="76" customWidth="1"/>
    <col min="8" max="16384" width="9.109375" style="76"/>
  </cols>
  <sheetData>
    <row r="1" spans="1:7" ht="33" customHeight="1" thickBot="1">
      <c r="A1" s="397" t="s">
        <v>377</v>
      </c>
      <c r="B1" s="398"/>
      <c r="C1" s="398"/>
      <c r="D1" s="398"/>
      <c r="E1" s="398"/>
      <c r="F1" s="398"/>
      <c r="G1" s="398"/>
    </row>
    <row r="2" spans="1:7" ht="87" customHeight="1" thickBot="1">
      <c r="A2" s="63" t="s">
        <v>170</v>
      </c>
      <c r="B2" s="63" t="s">
        <v>169</v>
      </c>
      <c r="C2" s="63" t="s">
        <v>168</v>
      </c>
      <c r="D2" s="63" t="s">
        <v>167</v>
      </c>
      <c r="E2" s="64" t="s">
        <v>166</v>
      </c>
      <c r="F2" s="149" t="s">
        <v>165</v>
      </c>
      <c r="G2" s="64" t="s">
        <v>164</v>
      </c>
    </row>
    <row r="3" spans="1:7" ht="12.75" customHeight="1" thickTop="1" thickBot="1">
      <c r="A3" s="72">
        <v>1</v>
      </c>
      <c r="B3" s="72">
        <v>2</v>
      </c>
      <c r="C3" s="72">
        <v>3</v>
      </c>
      <c r="D3" s="72">
        <v>4</v>
      </c>
      <c r="E3" s="72">
        <v>5</v>
      </c>
      <c r="F3" s="72">
        <v>6</v>
      </c>
      <c r="G3" s="72">
        <v>7</v>
      </c>
    </row>
    <row r="4" spans="1:7" ht="39" customHeight="1" thickTop="1" thickBot="1">
      <c r="A4" s="305">
        <v>1143</v>
      </c>
      <c r="B4" s="305">
        <v>11874</v>
      </c>
      <c r="C4" s="305">
        <v>194</v>
      </c>
      <c r="D4" s="305">
        <v>194</v>
      </c>
      <c r="E4" s="305">
        <v>58</v>
      </c>
      <c r="F4" s="306">
        <v>10.388451443569554</v>
      </c>
      <c r="G4" s="306">
        <v>100</v>
      </c>
    </row>
    <row r="7" spans="1:7">
      <c r="D7" s="76" t="s">
        <v>298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I5"/>
  <sheetViews>
    <sheetView workbookViewId="0">
      <selection activeCell="E9" sqref="E9:E10"/>
    </sheetView>
  </sheetViews>
  <sheetFormatPr defaultColWidth="9.109375" defaultRowHeight="14.4"/>
  <cols>
    <col min="1" max="1" width="14" style="23" customWidth="1"/>
    <col min="2" max="2" width="9.109375" style="23"/>
    <col min="3" max="3" width="11" style="23" customWidth="1"/>
    <col min="4" max="4" width="13.88671875" style="23" customWidth="1"/>
    <col min="5" max="5" width="14.6640625" style="23" customWidth="1"/>
    <col min="6" max="6" width="12.5546875" style="23" customWidth="1"/>
    <col min="7" max="7" width="13" style="23" customWidth="1"/>
    <col min="8" max="8" width="14" style="23" customWidth="1"/>
    <col min="9" max="9" width="17.44140625" style="23" customWidth="1"/>
    <col min="10" max="16384" width="9.109375" style="23"/>
  </cols>
  <sheetData>
    <row r="1" spans="1:9" ht="31.5" customHeight="1" thickBot="1">
      <c r="A1" s="409" t="s">
        <v>378</v>
      </c>
      <c r="B1" s="410"/>
      <c r="C1" s="410"/>
      <c r="D1" s="410"/>
      <c r="E1" s="410"/>
      <c r="F1" s="410"/>
      <c r="G1" s="410"/>
      <c r="H1" s="410"/>
      <c r="I1" s="410"/>
    </row>
    <row r="2" spans="1:9" ht="55.5" customHeight="1">
      <c r="A2" s="412" t="s">
        <v>329</v>
      </c>
      <c r="B2" s="411" t="s">
        <v>328</v>
      </c>
      <c r="C2" s="411"/>
      <c r="D2" s="414" t="s">
        <v>327</v>
      </c>
      <c r="E2" s="411"/>
      <c r="F2" s="414" t="s">
        <v>326</v>
      </c>
      <c r="G2" s="411"/>
      <c r="H2" s="414" t="s">
        <v>325</v>
      </c>
      <c r="I2" s="414"/>
    </row>
    <row r="3" spans="1:9" ht="27" customHeight="1" thickBot="1">
      <c r="A3" s="413"/>
      <c r="B3" s="150" t="s">
        <v>207</v>
      </c>
      <c r="C3" s="150" t="s">
        <v>324</v>
      </c>
      <c r="D3" s="150" t="s">
        <v>207</v>
      </c>
      <c r="E3" s="150" t="s">
        <v>323</v>
      </c>
      <c r="F3" s="150" t="s">
        <v>207</v>
      </c>
      <c r="G3" s="150" t="s">
        <v>323</v>
      </c>
      <c r="H3" s="150" t="s">
        <v>207</v>
      </c>
      <c r="I3" s="150" t="s">
        <v>323</v>
      </c>
    </row>
    <row r="4" spans="1:9" ht="12" customHeight="1" thickTop="1" thickBot="1">
      <c r="A4" s="151">
        <v>1</v>
      </c>
      <c r="B4" s="151">
        <v>2</v>
      </c>
      <c r="C4" s="151">
        <v>3</v>
      </c>
      <c r="D4" s="151">
        <v>4</v>
      </c>
      <c r="E4" s="151">
        <v>5</v>
      </c>
      <c r="F4" s="151">
        <v>6</v>
      </c>
      <c r="G4" s="151">
        <v>7</v>
      </c>
      <c r="H4" s="151">
        <v>8</v>
      </c>
      <c r="I4" s="151">
        <v>9</v>
      </c>
    </row>
    <row r="5" spans="1:9" ht="46.5" customHeight="1" thickTop="1" thickBot="1">
      <c r="A5" s="152">
        <v>34</v>
      </c>
      <c r="B5" s="305">
        <v>119087</v>
      </c>
      <c r="C5" s="306">
        <v>3502.5588235294117</v>
      </c>
      <c r="D5" s="305">
        <v>23264</v>
      </c>
      <c r="E5" s="306">
        <v>19.535297723513061</v>
      </c>
      <c r="F5" s="305">
        <v>32037</v>
      </c>
      <c r="G5" s="306">
        <v>26.902180758605056</v>
      </c>
      <c r="H5" s="305">
        <v>49577</v>
      </c>
      <c r="I5" s="306">
        <v>41.630908495469697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R5"/>
  <sheetViews>
    <sheetView workbookViewId="0">
      <selection activeCell="F14" sqref="F14"/>
    </sheetView>
  </sheetViews>
  <sheetFormatPr defaultColWidth="9.109375" defaultRowHeight="14.4"/>
  <cols>
    <col min="1" max="1" width="10.88671875" style="23" customWidth="1"/>
    <col min="2" max="2" width="11.44140625" style="23" customWidth="1"/>
    <col min="3" max="3" width="12.88671875" style="23" customWidth="1"/>
    <col min="4" max="4" width="10.6640625" style="23" customWidth="1"/>
    <col min="5" max="5" width="12.109375" style="23" customWidth="1"/>
    <col min="6" max="6" width="12.5546875" style="23" customWidth="1"/>
    <col min="7" max="7" width="14.109375" style="23" customWidth="1"/>
    <col min="8" max="8" width="15.88671875" style="23" customWidth="1"/>
    <col min="9" max="9" width="15.33203125" style="23" customWidth="1"/>
    <col min="10" max="16384" width="9.109375" style="23"/>
  </cols>
  <sheetData>
    <row r="1" spans="1:18" ht="33" customHeight="1" thickBot="1">
      <c r="A1" s="417" t="s">
        <v>379</v>
      </c>
      <c r="B1" s="418"/>
      <c r="C1" s="418"/>
      <c r="D1" s="418"/>
      <c r="E1" s="418"/>
      <c r="F1" s="418"/>
      <c r="G1" s="418"/>
      <c r="H1" s="418"/>
      <c r="I1" s="418"/>
      <c r="J1" s="34"/>
      <c r="K1" s="34"/>
      <c r="L1" s="34"/>
      <c r="M1" s="34"/>
      <c r="N1" s="34"/>
      <c r="O1" s="34"/>
      <c r="P1" s="34"/>
      <c r="Q1" s="34"/>
      <c r="R1" s="34"/>
    </row>
    <row r="2" spans="1:18" ht="51" customHeight="1" thickBot="1">
      <c r="A2" s="415" t="s">
        <v>310</v>
      </c>
      <c r="B2" s="416"/>
      <c r="C2" s="416"/>
      <c r="D2" s="415" t="s">
        <v>309</v>
      </c>
      <c r="E2" s="416"/>
      <c r="F2" s="416"/>
      <c r="G2" s="415" t="s">
        <v>308</v>
      </c>
      <c r="H2" s="416"/>
      <c r="I2" s="416"/>
      <c r="J2" s="34"/>
      <c r="K2" s="34"/>
      <c r="L2" s="34"/>
      <c r="M2" s="34"/>
      <c r="N2" s="34"/>
      <c r="O2" s="34"/>
      <c r="P2" s="34"/>
      <c r="Q2" s="34"/>
      <c r="R2" s="34"/>
    </row>
    <row r="3" spans="1:18" ht="117" customHeight="1" thickBot="1">
      <c r="A3" s="80" t="s">
        <v>307</v>
      </c>
      <c r="B3" s="80" t="s">
        <v>306</v>
      </c>
      <c r="C3" s="43" t="s">
        <v>305</v>
      </c>
      <c r="D3" s="80" t="s">
        <v>307</v>
      </c>
      <c r="E3" s="80" t="s">
        <v>306</v>
      </c>
      <c r="F3" s="43" t="s">
        <v>305</v>
      </c>
      <c r="G3" s="80" t="s">
        <v>304</v>
      </c>
      <c r="H3" s="80" t="s">
        <v>303</v>
      </c>
      <c r="I3" s="43" t="s">
        <v>302</v>
      </c>
      <c r="J3" s="34"/>
      <c r="K3" s="34"/>
      <c r="L3" s="34"/>
      <c r="M3" s="34"/>
      <c r="N3" s="34"/>
      <c r="O3" s="34"/>
      <c r="P3" s="34"/>
      <c r="Q3" s="34"/>
      <c r="R3" s="34"/>
    </row>
    <row r="4" spans="1:18" ht="12.75" customHeight="1" thickTop="1" thickBot="1">
      <c r="A4" s="118">
        <v>1</v>
      </c>
      <c r="B4" s="118">
        <v>2</v>
      </c>
      <c r="C4" s="118">
        <v>3</v>
      </c>
      <c r="D4" s="118">
        <v>4</v>
      </c>
      <c r="E4" s="118">
        <v>5</v>
      </c>
      <c r="F4" s="118">
        <v>6</v>
      </c>
      <c r="G4" s="118">
        <v>7</v>
      </c>
      <c r="H4" s="118">
        <v>8</v>
      </c>
      <c r="I4" s="118">
        <v>9</v>
      </c>
      <c r="J4" s="34"/>
      <c r="K4" s="34"/>
      <c r="L4" s="34"/>
      <c r="M4" s="34"/>
      <c r="N4" s="34"/>
      <c r="O4" s="34"/>
      <c r="P4" s="34"/>
      <c r="Q4" s="34"/>
      <c r="R4" s="34"/>
    </row>
    <row r="5" spans="1:18" ht="36" customHeight="1" thickTop="1" thickBot="1">
      <c r="A5" s="305">
        <v>3407</v>
      </c>
      <c r="B5" s="305">
        <v>133</v>
      </c>
      <c r="C5" s="306">
        <v>3.9037276196066921</v>
      </c>
      <c r="D5" s="305">
        <v>7247</v>
      </c>
      <c r="E5" s="305">
        <v>1221</v>
      </c>
      <c r="F5" s="306">
        <v>16.848351041810407</v>
      </c>
      <c r="G5" s="305">
        <v>889</v>
      </c>
      <c r="H5" s="305">
        <v>710</v>
      </c>
      <c r="I5" s="306">
        <v>79.865016872890891</v>
      </c>
      <c r="J5" s="34"/>
      <c r="K5" s="34"/>
      <c r="L5" s="34"/>
      <c r="M5" s="34"/>
      <c r="N5" s="34"/>
      <c r="O5" s="34"/>
      <c r="P5" s="34"/>
      <c r="Q5" s="34"/>
      <c r="R5" s="34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I5"/>
  <sheetViews>
    <sheetView workbookViewId="0">
      <selection activeCell="D13" sqref="D13"/>
    </sheetView>
  </sheetViews>
  <sheetFormatPr defaultColWidth="9.109375" defaultRowHeight="14.4"/>
  <cols>
    <col min="1" max="1" width="10.33203125" style="23" customWidth="1"/>
    <col min="2" max="2" width="11.6640625" style="23" customWidth="1"/>
    <col min="3" max="3" width="12.109375" style="23" customWidth="1"/>
    <col min="4" max="4" width="14" style="23" customWidth="1"/>
    <col min="5" max="5" width="14.33203125" style="23" customWidth="1"/>
    <col min="6" max="6" width="13.6640625" style="23" customWidth="1"/>
    <col min="7" max="7" width="15.33203125" style="23" customWidth="1"/>
    <col min="8" max="9" width="15.44140625" style="23" customWidth="1"/>
    <col min="10" max="16384" width="9.109375" style="23"/>
  </cols>
  <sheetData>
    <row r="1" spans="1:9" ht="33.75" customHeight="1" thickBot="1">
      <c r="A1" s="417" t="s">
        <v>380</v>
      </c>
      <c r="B1" s="418"/>
      <c r="C1" s="418"/>
      <c r="D1" s="418"/>
      <c r="E1" s="418"/>
      <c r="F1" s="418"/>
      <c r="G1" s="418"/>
      <c r="H1" s="418"/>
      <c r="I1" s="418"/>
    </row>
    <row r="2" spans="1:9" ht="45" customHeight="1" thickBot="1">
      <c r="A2" s="415" t="s">
        <v>322</v>
      </c>
      <c r="B2" s="416"/>
      <c r="C2" s="416"/>
      <c r="D2" s="415" t="s">
        <v>321</v>
      </c>
      <c r="E2" s="416"/>
      <c r="F2" s="416"/>
      <c r="G2" s="415" t="s">
        <v>320</v>
      </c>
      <c r="H2" s="416"/>
      <c r="I2" s="416"/>
    </row>
    <row r="3" spans="1:9" ht="190.5" customHeight="1" thickBot="1">
      <c r="A3" s="133" t="s">
        <v>319</v>
      </c>
      <c r="B3" s="133" t="s">
        <v>318</v>
      </c>
      <c r="C3" s="132" t="s">
        <v>317</v>
      </c>
      <c r="D3" s="133" t="s">
        <v>316</v>
      </c>
      <c r="E3" s="133" t="s">
        <v>315</v>
      </c>
      <c r="F3" s="132" t="s">
        <v>314</v>
      </c>
      <c r="G3" s="133" t="s">
        <v>313</v>
      </c>
      <c r="H3" s="133" t="s">
        <v>312</v>
      </c>
      <c r="I3" s="132" t="s">
        <v>311</v>
      </c>
    </row>
    <row r="4" spans="1:9" ht="13.5" customHeight="1" thickTop="1" thickBot="1">
      <c r="A4" s="153">
        <v>1</v>
      </c>
      <c r="B4" s="153">
        <v>2</v>
      </c>
      <c r="C4" s="153">
        <v>3</v>
      </c>
      <c r="D4" s="153">
        <v>4</v>
      </c>
      <c r="E4" s="153">
        <v>5</v>
      </c>
      <c r="F4" s="153">
        <v>6</v>
      </c>
      <c r="G4" s="153">
        <v>7</v>
      </c>
      <c r="H4" s="153">
        <v>8</v>
      </c>
      <c r="I4" s="153">
        <v>9</v>
      </c>
    </row>
    <row r="5" spans="1:9" ht="38.25" customHeight="1" thickTop="1" thickBot="1">
      <c r="A5" s="305">
        <v>5501</v>
      </c>
      <c r="B5" s="305">
        <v>5333</v>
      </c>
      <c r="C5" s="306">
        <v>96.946009816397023</v>
      </c>
      <c r="D5" s="305">
        <v>78</v>
      </c>
      <c r="E5" s="305">
        <v>41</v>
      </c>
      <c r="F5" s="306">
        <v>52.564102564102569</v>
      </c>
      <c r="G5" s="305">
        <v>113</v>
      </c>
      <c r="H5" s="305">
        <v>16</v>
      </c>
      <c r="I5" s="306">
        <v>14.159292035398231</v>
      </c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P11"/>
  <sheetViews>
    <sheetView topLeftCell="A2" workbookViewId="0">
      <selection activeCell="C11" sqref="C11"/>
    </sheetView>
  </sheetViews>
  <sheetFormatPr defaultColWidth="9.109375" defaultRowHeight="44.25" customHeight="1"/>
  <cols>
    <col min="1" max="1" width="17.5546875" style="23" customWidth="1"/>
    <col min="2" max="2" width="14.44140625" style="23" customWidth="1"/>
    <col min="3" max="3" width="14.109375" style="23" customWidth="1"/>
    <col min="4" max="4" width="16.6640625" style="23" customWidth="1"/>
    <col min="5" max="5" width="15" style="23" customWidth="1"/>
    <col min="6" max="6" width="15.5546875" style="23" customWidth="1"/>
    <col min="7" max="7" width="16.5546875" style="23" customWidth="1"/>
    <col min="8" max="8" width="14.88671875" style="23" customWidth="1"/>
    <col min="9" max="10" width="9.5546875" style="23" bestFit="1" customWidth="1"/>
    <col min="11" max="16384" width="9.109375" style="23"/>
  </cols>
  <sheetData>
    <row r="1" spans="1:16" ht="44.25" customHeight="1" thickBot="1">
      <c r="A1" s="419" t="s">
        <v>381</v>
      </c>
      <c r="B1" s="419"/>
      <c r="C1" s="419"/>
      <c r="D1" s="419"/>
      <c r="E1" s="419"/>
      <c r="F1" s="419"/>
      <c r="G1" s="419"/>
      <c r="H1" s="419"/>
    </row>
    <row r="2" spans="1:16" ht="91.5" customHeight="1" thickBot="1">
      <c r="A2" s="95" t="s">
        <v>185</v>
      </c>
      <c r="B2" s="95" t="s">
        <v>184</v>
      </c>
      <c r="C2" s="95" t="s">
        <v>183</v>
      </c>
      <c r="D2" s="95" t="s">
        <v>182</v>
      </c>
      <c r="E2" s="95" t="s">
        <v>181</v>
      </c>
      <c r="F2" s="95" t="s">
        <v>180</v>
      </c>
      <c r="G2" s="80" t="s">
        <v>179</v>
      </c>
      <c r="H2" s="80" t="s">
        <v>178</v>
      </c>
    </row>
    <row r="3" spans="1:16" ht="12" customHeight="1" thickTop="1" thickBot="1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84">
        <v>7</v>
      </c>
      <c r="H3" s="84">
        <v>8</v>
      </c>
    </row>
    <row r="4" spans="1:16" ht="44.25" customHeight="1" thickTop="1" thickBot="1">
      <c r="A4" s="303">
        <v>124511</v>
      </c>
      <c r="B4" s="303">
        <v>21022</v>
      </c>
      <c r="C4" s="303">
        <v>10018</v>
      </c>
      <c r="D4" s="303">
        <v>504</v>
      </c>
      <c r="E4" s="303">
        <v>7175</v>
      </c>
      <c r="F4" s="303">
        <v>377</v>
      </c>
      <c r="G4" s="303">
        <v>3658</v>
      </c>
      <c r="H4" s="303">
        <v>3482</v>
      </c>
    </row>
    <row r="5" spans="1:16" ht="20.25" customHeight="1"/>
    <row r="6" spans="1:16" ht="27" customHeight="1" thickBot="1"/>
    <row r="7" spans="1:16" ht="107.25" customHeight="1" thickBot="1">
      <c r="A7" s="80" t="s">
        <v>177</v>
      </c>
      <c r="B7" s="80" t="s">
        <v>176</v>
      </c>
      <c r="C7" s="97" t="s">
        <v>175</v>
      </c>
      <c r="D7" s="97" t="s">
        <v>174</v>
      </c>
      <c r="E7" s="97" t="s">
        <v>173</v>
      </c>
      <c r="F7" s="43" t="s">
        <v>172</v>
      </c>
      <c r="G7" s="43" t="s">
        <v>171</v>
      </c>
    </row>
    <row r="8" spans="1:16" ht="13.5" customHeight="1" thickTop="1" thickBot="1">
      <c r="A8" s="84">
        <v>1</v>
      </c>
      <c r="B8" s="84">
        <v>2</v>
      </c>
      <c r="C8" s="96">
        <v>3</v>
      </c>
      <c r="D8" s="96">
        <v>4</v>
      </c>
      <c r="E8" s="96">
        <v>5</v>
      </c>
      <c r="F8" s="84">
        <v>6</v>
      </c>
      <c r="G8" s="84">
        <v>7</v>
      </c>
    </row>
    <row r="9" spans="1:16" ht="44.25" customHeight="1" thickTop="1" thickBot="1">
      <c r="A9" s="303">
        <v>3129</v>
      </c>
      <c r="B9" s="303">
        <v>1282</v>
      </c>
      <c r="C9" s="304">
        <v>16.883648834239544</v>
      </c>
      <c r="D9" s="304">
        <v>71.621082052305852</v>
      </c>
      <c r="E9" s="304">
        <v>74.801587301587304</v>
      </c>
      <c r="F9" s="304">
        <v>95.188627665390925</v>
      </c>
      <c r="G9" s="304">
        <v>40.971556407798019</v>
      </c>
    </row>
    <row r="11" spans="1:16" ht="44.25" customHeight="1">
      <c r="A11" s="267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95"/>
      <c r="M11" s="295"/>
      <c r="N11" s="295"/>
      <c r="O11" s="295"/>
      <c r="P11" s="295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I21"/>
  <sheetViews>
    <sheetView workbookViewId="0">
      <selection activeCell="L13" sqref="L13"/>
    </sheetView>
  </sheetViews>
  <sheetFormatPr defaultColWidth="9.109375" defaultRowHeight="14.4"/>
  <cols>
    <col min="1" max="1" width="17" style="23" customWidth="1"/>
    <col min="2" max="2" width="21.33203125" style="23" customWidth="1"/>
    <col min="3" max="3" width="13.109375" style="23" customWidth="1"/>
    <col min="4" max="4" width="13.88671875" style="23" customWidth="1"/>
    <col min="5" max="5" width="12.5546875" style="23" customWidth="1"/>
    <col min="6" max="6" width="15.33203125" style="23" customWidth="1"/>
    <col min="7" max="7" width="14.5546875" style="23" customWidth="1"/>
    <col min="8" max="8" width="17" style="23" customWidth="1"/>
    <col min="9" max="9" width="12.5546875" style="23" customWidth="1"/>
    <col min="10" max="16384" width="9.109375" style="23"/>
  </cols>
  <sheetData>
    <row r="1" spans="1:9" ht="22.5" customHeight="1" thickBot="1">
      <c r="A1" s="420" t="s">
        <v>382</v>
      </c>
      <c r="B1" s="420"/>
      <c r="C1" s="420"/>
      <c r="D1" s="420"/>
      <c r="E1" s="420"/>
      <c r="F1" s="420"/>
      <c r="G1" s="420"/>
      <c r="H1" s="420"/>
    </row>
    <row r="2" spans="1:9" ht="106.5" customHeight="1" thickBot="1">
      <c r="A2" s="116" t="s">
        <v>150</v>
      </c>
      <c r="B2" s="116" t="s">
        <v>193</v>
      </c>
      <c r="C2" s="116" t="s">
        <v>192</v>
      </c>
      <c r="D2" s="116" t="s">
        <v>191</v>
      </c>
      <c r="E2" s="116" t="s">
        <v>190</v>
      </c>
      <c r="F2" s="113" t="s">
        <v>189</v>
      </c>
      <c r="G2" s="113" t="s">
        <v>188</v>
      </c>
      <c r="H2" s="113" t="s">
        <v>187</v>
      </c>
    </row>
    <row r="3" spans="1:9" ht="12.75" customHeight="1" thickTop="1" thickBot="1">
      <c r="A3" s="117">
        <v>1</v>
      </c>
      <c r="B3" s="117">
        <v>2</v>
      </c>
      <c r="C3" s="117">
        <v>3</v>
      </c>
      <c r="D3" s="117">
        <v>4</v>
      </c>
      <c r="E3" s="117">
        <v>5</v>
      </c>
      <c r="F3" s="117">
        <v>6</v>
      </c>
      <c r="G3" s="117">
        <v>7</v>
      </c>
      <c r="H3" s="117">
        <v>8</v>
      </c>
    </row>
    <row r="4" spans="1:9" ht="15" thickTop="1">
      <c r="A4" s="20" t="s">
        <v>91</v>
      </c>
      <c r="B4" s="273">
        <v>626</v>
      </c>
      <c r="C4" s="273">
        <v>626</v>
      </c>
      <c r="D4" s="273">
        <v>6598</v>
      </c>
      <c r="E4" s="273">
        <v>17521</v>
      </c>
      <c r="F4" s="298">
        <v>1</v>
      </c>
      <c r="G4" s="298">
        <v>10.539936102236421</v>
      </c>
      <c r="H4" s="298">
        <v>27.988817891373802</v>
      </c>
    </row>
    <row r="5" spans="1:9">
      <c r="A5" s="20" t="s">
        <v>94</v>
      </c>
      <c r="B5" s="273">
        <v>980</v>
      </c>
      <c r="C5" s="273">
        <v>46</v>
      </c>
      <c r="D5" s="273">
        <v>8040</v>
      </c>
      <c r="E5" s="273">
        <v>33040</v>
      </c>
      <c r="F5" s="298">
        <v>4.6938775510204082E-2</v>
      </c>
      <c r="G5" s="298">
        <v>8.204081632653061</v>
      </c>
      <c r="H5" s="298">
        <v>33.714285714285715</v>
      </c>
    </row>
    <row r="6" spans="1:9">
      <c r="A6" s="20" t="s">
        <v>97</v>
      </c>
      <c r="B6" s="273">
        <v>1199</v>
      </c>
      <c r="C6" s="273">
        <v>1199</v>
      </c>
      <c r="D6" s="273">
        <v>4915</v>
      </c>
      <c r="E6" s="273">
        <v>11750</v>
      </c>
      <c r="F6" s="298">
        <v>1</v>
      </c>
      <c r="G6" s="298">
        <v>4.0992493744787319</v>
      </c>
      <c r="H6" s="298">
        <v>9.7998331943286079</v>
      </c>
    </row>
    <row r="7" spans="1:9">
      <c r="A7" s="20" t="s">
        <v>100</v>
      </c>
      <c r="B7" s="273">
        <v>1987</v>
      </c>
      <c r="C7" s="273">
        <v>2142</v>
      </c>
      <c r="D7" s="273">
        <v>19572</v>
      </c>
      <c r="E7" s="273">
        <v>23903</v>
      </c>
      <c r="F7" s="298">
        <v>1.0780070457976849</v>
      </c>
      <c r="G7" s="298">
        <v>9.8500251635631599</v>
      </c>
      <c r="H7" s="298">
        <v>12.029693004529442</v>
      </c>
    </row>
    <row r="8" spans="1:9">
      <c r="A8" s="20" t="s">
        <v>104</v>
      </c>
      <c r="B8" s="273">
        <v>1232</v>
      </c>
      <c r="C8" s="273">
        <v>0</v>
      </c>
      <c r="D8" s="273">
        <v>11687</v>
      </c>
      <c r="E8" s="273">
        <v>41247</v>
      </c>
      <c r="F8" s="298">
        <v>0</v>
      </c>
      <c r="G8" s="298">
        <v>9.4862012987012996</v>
      </c>
      <c r="H8" s="298">
        <v>33.47970779220779</v>
      </c>
    </row>
    <row r="9" spans="1:9" ht="15" thickBot="1">
      <c r="A9" s="20" t="s">
        <v>186</v>
      </c>
      <c r="B9" s="273">
        <v>9989</v>
      </c>
      <c r="C9" s="273">
        <v>14840</v>
      </c>
      <c r="D9" s="273">
        <v>72485</v>
      </c>
      <c r="E9" s="273">
        <v>278048</v>
      </c>
      <c r="F9" s="298">
        <v>1.485634197617379</v>
      </c>
      <c r="G9" s="298">
        <v>7.256482130343378</v>
      </c>
      <c r="H9" s="298">
        <v>27.835418960856941</v>
      </c>
    </row>
    <row r="10" spans="1:9" s="127" customFormat="1" ht="19.5" customHeight="1" thickBot="1">
      <c r="A10" s="19" t="s">
        <v>161</v>
      </c>
      <c r="B10" s="302">
        <f>SUM(B4:B9)</f>
        <v>16013</v>
      </c>
      <c r="C10" s="302">
        <f>SUM(C4:C9)</f>
        <v>18853</v>
      </c>
      <c r="D10" s="302">
        <f>SUM(D4:D9)</f>
        <v>123297</v>
      </c>
      <c r="E10" s="302">
        <f>SUM(E4:E9)</f>
        <v>405509</v>
      </c>
      <c r="F10" s="385">
        <v>1.18</v>
      </c>
      <c r="G10" s="385">
        <v>7.7</v>
      </c>
      <c r="H10" s="385">
        <v>25.32</v>
      </c>
    </row>
    <row r="15" spans="1:9">
      <c r="E15" s="266"/>
      <c r="F15" s="267"/>
      <c r="G15" s="267"/>
      <c r="H15" s="266"/>
      <c r="I15" s="267"/>
    </row>
    <row r="16" spans="1:9">
      <c r="E16" s="266"/>
      <c r="F16" s="267"/>
      <c r="G16" s="267"/>
      <c r="H16" s="266"/>
      <c r="I16" s="267"/>
    </row>
    <row r="17" spans="5:9">
      <c r="E17" s="266"/>
      <c r="F17" s="267"/>
      <c r="G17" s="267"/>
      <c r="H17" s="266"/>
      <c r="I17" s="267"/>
    </row>
    <row r="18" spans="5:9">
      <c r="E18" s="266"/>
      <c r="F18" s="267"/>
      <c r="G18" s="267"/>
      <c r="H18" s="266"/>
      <c r="I18" s="267"/>
    </row>
    <row r="19" spans="5:9">
      <c r="E19" s="266"/>
      <c r="F19" s="267"/>
      <c r="G19" s="267"/>
      <c r="H19" s="266"/>
      <c r="I19" s="267"/>
    </row>
    <row r="20" spans="5:9">
      <c r="E20" s="266"/>
      <c r="F20" s="267"/>
      <c r="G20" s="267"/>
      <c r="H20" s="266"/>
      <c r="I20" s="267"/>
    </row>
    <row r="21" spans="5:9">
      <c r="E21" s="266"/>
      <c r="F21" s="267"/>
      <c r="G21" s="267"/>
      <c r="H21" s="266"/>
      <c r="I21" s="26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N10"/>
  <sheetViews>
    <sheetView workbookViewId="0">
      <selection activeCell="R7" sqref="R7"/>
    </sheetView>
  </sheetViews>
  <sheetFormatPr defaultColWidth="9.109375" defaultRowHeight="14.4"/>
  <cols>
    <col min="1" max="1" width="15.33203125" style="23" customWidth="1"/>
    <col min="2" max="2" width="9.44140625" style="23" customWidth="1"/>
    <col min="3" max="3" width="6.6640625" style="23" customWidth="1"/>
    <col min="4" max="4" width="9.88671875" style="23" customWidth="1"/>
    <col min="5" max="5" width="10.33203125" style="23" customWidth="1"/>
    <col min="6" max="6" width="9.33203125" style="23" customWidth="1"/>
    <col min="7" max="7" width="10.33203125" style="23" customWidth="1"/>
    <col min="8" max="8" width="12.5546875" style="23" customWidth="1"/>
    <col min="9" max="10" width="10.5546875" style="23" customWidth="1"/>
    <col min="11" max="11" width="11" style="23" customWidth="1"/>
    <col min="12" max="12" width="12.44140625" style="23" customWidth="1"/>
    <col min="13" max="13" width="13.33203125" style="23" customWidth="1"/>
    <col min="14" max="16384" width="9.109375" style="23"/>
  </cols>
  <sheetData>
    <row r="1" spans="1:14" ht="32.25" customHeight="1" thickBot="1">
      <c r="A1" s="421" t="s">
        <v>383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4" ht="189" customHeight="1" thickBot="1">
      <c r="A2" s="48" t="s">
        <v>0</v>
      </c>
      <c r="B2" s="48" t="s">
        <v>341</v>
      </c>
      <c r="C2" s="48" t="s">
        <v>340</v>
      </c>
      <c r="D2" s="47" t="s">
        <v>339</v>
      </c>
      <c r="E2" s="48" t="s">
        <v>338</v>
      </c>
      <c r="F2" s="48" t="s">
        <v>337</v>
      </c>
      <c r="G2" s="48" t="s">
        <v>336</v>
      </c>
      <c r="H2" s="47" t="s">
        <v>335</v>
      </c>
      <c r="I2" s="48" t="s">
        <v>334</v>
      </c>
      <c r="J2" s="48" t="s">
        <v>333</v>
      </c>
      <c r="K2" s="48" t="s">
        <v>332</v>
      </c>
      <c r="L2" s="47" t="s">
        <v>331</v>
      </c>
      <c r="M2" s="135"/>
      <c r="N2" s="127"/>
    </row>
    <row r="3" spans="1:14" ht="14.25" customHeight="1" thickTop="1" thickBot="1">
      <c r="A3" s="114">
        <v>1</v>
      </c>
      <c r="B3" s="114">
        <v>2</v>
      </c>
      <c r="C3" s="114">
        <v>3</v>
      </c>
      <c r="D3" s="114">
        <v>4</v>
      </c>
      <c r="E3" s="114">
        <v>5</v>
      </c>
      <c r="F3" s="114">
        <v>6</v>
      </c>
      <c r="G3" s="114">
        <v>7</v>
      </c>
      <c r="H3" s="114">
        <v>8</v>
      </c>
      <c r="I3" s="114">
        <v>9</v>
      </c>
      <c r="J3" s="114">
        <v>10</v>
      </c>
      <c r="K3" s="114">
        <v>11</v>
      </c>
      <c r="L3" s="114">
        <v>12</v>
      </c>
      <c r="M3" s="46"/>
      <c r="N3" s="46"/>
    </row>
    <row r="4" spans="1:14" ht="15" thickTop="1">
      <c r="A4" s="14" t="s">
        <v>91</v>
      </c>
      <c r="B4" s="277">
        <v>24</v>
      </c>
      <c r="C4" s="277">
        <v>17</v>
      </c>
      <c r="D4" s="297">
        <v>70.833333333333343</v>
      </c>
      <c r="E4" s="277">
        <v>15</v>
      </c>
      <c r="F4" s="277">
        <v>8</v>
      </c>
      <c r="G4" s="277">
        <v>2</v>
      </c>
      <c r="H4" s="297">
        <v>25</v>
      </c>
      <c r="I4" s="277">
        <v>9</v>
      </c>
      <c r="J4" s="277">
        <v>9</v>
      </c>
      <c r="K4" s="277">
        <v>7</v>
      </c>
      <c r="L4" s="297">
        <v>77.777777777777786</v>
      </c>
    </row>
    <row r="5" spans="1:14">
      <c r="A5" s="14" t="s">
        <v>94</v>
      </c>
      <c r="B5" s="273">
        <v>59</v>
      </c>
      <c r="C5" s="273">
        <v>59</v>
      </c>
      <c r="D5" s="298">
        <v>100</v>
      </c>
      <c r="E5" s="273">
        <v>41</v>
      </c>
      <c r="F5" s="273">
        <v>41</v>
      </c>
      <c r="G5" s="273">
        <v>4</v>
      </c>
      <c r="H5" s="298">
        <v>9.7560975609756095</v>
      </c>
      <c r="I5" s="273">
        <v>18</v>
      </c>
      <c r="J5" s="273">
        <v>18</v>
      </c>
      <c r="K5" s="273">
        <v>9</v>
      </c>
      <c r="L5" s="298">
        <v>50</v>
      </c>
    </row>
    <row r="6" spans="1:14">
      <c r="A6" s="14" t="s">
        <v>97</v>
      </c>
      <c r="B6" s="273">
        <v>48</v>
      </c>
      <c r="C6" s="273">
        <v>36</v>
      </c>
      <c r="D6" s="298">
        <v>75</v>
      </c>
      <c r="E6" s="273">
        <v>32</v>
      </c>
      <c r="F6" s="273">
        <v>20</v>
      </c>
      <c r="G6" s="273">
        <v>6</v>
      </c>
      <c r="H6" s="298">
        <v>30</v>
      </c>
      <c r="I6" s="273">
        <v>16</v>
      </c>
      <c r="J6" s="273">
        <v>16</v>
      </c>
      <c r="K6" s="273">
        <v>7</v>
      </c>
      <c r="L6" s="298">
        <v>43.75</v>
      </c>
    </row>
    <row r="7" spans="1:14" ht="14.25" customHeight="1">
      <c r="A7" s="14" t="s">
        <v>100</v>
      </c>
      <c r="B7" s="273">
        <v>45</v>
      </c>
      <c r="C7" s="273">
        <v>36</v>
      </c>
      <c r="D7" s="298">
        <v>80</v>
      </c>
      <c r="E7" s="273">
        <v>44</v>
      </c>
      <c r="F7" s="273">
        <v>35</v>
      </c>
      <c r="G7" s="273">
        <v>20</v>
      </c>
      <c r="H7" s="298">
        <v>57.142857142857139</v>
      </c>
      <c r="I7" s="273">
        <v>1</v>
      </c>
      <c r="J7" s="273">
        <v>1</v>
      </c>
      <c r="K7" s="273">
        <v>1</v>
      </c>
      <c r="L7" s="298">
        <v>100</v>
      </c>
    </row>
    <row r="8" spans="1:14">
      <c r="A8" s="14" t="s">
        <v>104</v>
      </c>
      <c r="B8" s="273">
        <v>14</v>
      </c>
      <c r="C8" s="273">
        <v>13</v>
      </c>
      <c r="D8" s="298">
        <v>92.857142857142861</v>
      </c>
      <c r="E8" s="273">
        <v>10</v>
      </c>
      <c r="F8" s="273">
        <v>9</v>
      </c>
      <c r="G8" s="273">
        <v>0</v>
      </c>
      <c r="H8" s="298">
        <v>0</v>
      </c>
      <c r="I8" s="273">
        <v>4</v>
      </c>
      <c r="J8" s="273">
        <v>4</v>
      </c>
      <c r="K8" s="273">
        <v>1</v>
      </c>
      <c r="L8" s="298">
        <v>25</v>
      </c>
    </row>
    <row r="9" spans="1:14" ht="15" thickBot="1">
      <c r="A9" s="14" t="s">
        <v>186</v>
      </c>
      <c r="B9" s="273">
        <v>874</v>
      </c>
      <c r="C9" s="273">
        <v>873</v>
      </c>
      <c r="D9" s="298">
        <v>99.885583524027453</v>
      </c>
      <c r="E9" s="273">
        <v>741</v>
      </c>
      <c r="F9" s="273">
        <v>740</v>
      </c>
      <c r="G9" s="273">
        <v>49</v>
      </c>
      <c r="H9" s="298">
        <v>6.6216216216216219</v>
      </c>
      <c r="I9" s="273">
        <v>133</v>
      </c>
      <c r="J9" s="273">
        <v>133</v>
      </c>
      <c r="K9" s="273">
        <v>35</v>
      </c>
      <c r="L9" s="298">
        <v>26.315789473684209</v>
      </c>
    </row>
    <row r="10" spans="1:14" s="76" customFormat="1" ht="18" customHeight="1" thickBot="1">
      <c r="A10" s="381" t="s">
        <v>161</v>
      </c>
      <c r="B10" s="382">
        <f>SUM(B4:B9)</f>
        <v>1064</v>
      </c>
      <c r="C10" s="382">
        <f>SUM(C4:C9)</f>
        <v>1034</v>
      </c>
      <c r="D10" s="383">
        <v>97.18</v>
      </c>
      <c r="E10" s="382">
        <f>SUM(E4:E9)</f>
        <v>883</v>
      </c>
      <c r="F10" s="382">
        <f>SUM(F4:F9)</f>
        <v>853</v>
      </c>
      <c r="G10" s="382">
        <f>SUM(G4:G9)</f>
        <v>81</v>
      </c>
      <c r="H10" s="385">
        <f>G10*100/F10</f>
        <v>9.4958968347010551</v>
      </c>
      <c r="I10" s="382">
        <f t="shared" ref="I10:K10" si="0">SUM(I4:I9)</f>
        <v>181</v>
      </c>
      <c r="J10" s="382">
        <f t="shared" si="0"/>
        <v>181</v>
      </c>
      <c r="K10" s="382">
        <f t="shared" si="0"/>
        <v>60</v>
      </c>
      <c r="L10" s="385">
        <f>K10*100/J10</f>
        <v>33.149171270718234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9"/>
  <sheetViews>
    <sheetView workbookViewId="0">
      <selection activeCell="M10" sqref="M10"/>
    </sheetView>
  </sheetViews>
  <sheetFormatPr defaultColWidth="9.109375" defaultRowHeight="14.4"/>
  <cols>
    <col min="1" max="1" width="16.5546875" style="23" customWidth="1"/>
    <col min="2" max="2" width="10.109375" style="23" customWidth="1"/>
    <col min="3" max="3" width="10.5546875" style="23" customWidth="1"/>
    <col min="4" max="4" width="10.6640625" style="23" customWidth="1"/>
    <col min="5" max="5" width="11.6640625" style="23" customWidth="1"/>
    <col min="6" max="6" width="10.88671875" style="23" customWidth="1"/>
    <col min="7" max="7" width="11.109375" style="23" customWidth="1"/>
    <col min="8" max="8" width="12" style="23" customWidth="1"/>
    <col min="9" max="9" width="11.5546875" style="23" customWidth="1"/>
    <col min="10" max="10" width="16.6640625" style="23" customWidth="1"/>
    <col min="11" max="16384" width="9.109375" style="23"/>
  </cols>
  <sheetData>
    <row r="1" spans="1:31" ht="33.75" customHeight="1" thickBot="1">
      <c r="A1" s="422" t="s">
        <v>384</v>
      </c>
      <c r="B1" s="422"/>
      <c r="C1" s="422"/>
      <c r="D1" s="422"/>
      <c r="E1" s="422"/>
      <c r="F1" s="422"/>
      <c r="G1" s="422"/>
      <c r="H1" s="422"/>
      <c r="I1" s="422"/>
      <c r="J1" s="422"/>
      <c r="K1"/>
    </row>
    <row r="2" spans="1:31" ht="135.75" customHeight="1" thickBot="1">
      <c r="A2" s="281" t="s">
        <v>0</v>
      </c>
      <c r="B2" s="281" t="s">
        <v>200</v>
      </c>
      <c r="C2" s="281" t="s">
        <v>199</v>
      </c>
      <c r="D2" s="281" t="s">
        <v>198</v>
      </c>
      <c r="E2" s="281" t="s">
        <v>197</v>
      </c>
      <c r="F2" s="281" t="s">
        <v>196</v>
      </c>
      <c r="G2" s="281" t="s">
        <v>330</v>
      </c>
      <c r="H2" s="280" t="s">
        <v>195</v>
      </c>
      <c r="I2" s="280" t="s">
        <v>194</v>
      </c>
      <c r="J2" s="301" t="s">
        <v>405</v>
      </c>
      <c r="K2"/>
    </row>
    <row r="3" spans="1:31" ht="12.75" customHeight="1" thickTop="1">
      <c r="A3" s="160">
        <v>1</v>
      </c>
      <c r="B3" s="160">
        <v>2</v>
      </c>
      <c r="C3" s="160">
        <v>3</v>
      </c>
      <c r="D3" s="160">
        <v>4</v>
      </c>
      <c r="E3" s="160">
        <v>5</v>
      </c>
      <c r="F3" s="160">
        <v>6</v>
      </c>
      <c r="G3" s="160">
        <v>7</v>
      </c>
      <c r="H3" s="160">
        <v>8</v>
      </c>
      <c r="I3" s="160">
        <v>9</v>
      </c>
      <c r="J3" s="299">
        <v>10</v>
      </c>
      <c r="K3"/>
    </row>
    <row r="4" spans="1:31">
      <c r="A4" s="3" t="s">
        <v>91</v>
      </c>
      <c r="B4" s="277">
        <v>4857</v>
      </c>
      <c r="C4" s="277">
        <v>4195</v>
      </c>
      <c r="D4" s="277">
        <v>4231</v>
      </c>
      <c r="E4" s="277">
        <v>3682</v>
      </c>
      <c r="F4" s="277">
        <v>72</v>
      </c>
      <c r="G4" s="277">
        <v>70</v>
      </c>
      <c r="H4" s="297">
        <v>87.111385628989098</v>
      </c>
      <c r="I4" s="297">
        <v>87.771156138259826</v>
      </c>
      <c r="J4" s="297">
        <v>97.222222222222214</v>
      </c>
      <c r="K4" s="276"/>
      <c r="L4" s="276"/>
      <c r="M4" s="276"/>
      <c r="N4" s="276"/>
      <c r="O4" s="296"/>
      <c r="P4" s="296"/>
      <c r="Q4" s="296"/>
      <c r="R4" s="77"/>
      <c r="S4" s="78"/>
      <c r="T4" s="78"/>
      <c r="U4" s="78"/>
    </row>
    <row r="5" spans="1:31">
      <c r="A5" s="3" t="s">
        <v>94</v>
      </c>
      <c r="B5" s="273">
        <v>5270</v>
      </c>
      <c r="C5" s="273">
        <v>15592</v>
      </c>
      <c r="D5" s="273">
        <v>3409</v>
      </c>
      <c r="E5" s="273">
        <v>14605</v>
      </c>
      <c r="F5" s="273">
        <v>207</v>
      </c>
      <c r="G5" s="273">
        <v>207</v>
      </c>
      <c r="H5" s="298">
        <v>64.686907020872866</v>
      </c>
      <c r="I5" s="298">
        <v>93.669830682401241</v>
      </c>
      <c r="J5" s="298">
        <v>100</v>
      </c>
      <c r="K5" s="266"/>
      <c r="L5" s="266"/>
      <c r="M5" s="266"/>
      <c r="N5" s="266"/>
      <c r="O5" s="295"/>
      <c r="P5" s="295"/>
      <c r="Q5" s="295"/>
      <c r="U5" s="78"/>
    </row>
    <row r="6" spans="1:31">
      <c r="A6" s="3" t="s">
        <v>97</v>
      </c>
      <c r="B6" s="273">
        <v>3117</v>
      </c>
      <c r="C6" s="273">
        <v>13220</v>
      </c>
      <c r="D6" s="273">
        <v>2598</v>
      </c>
      <c r="E6" s="273">
        <v>11060</v>
      </c>
      <c r="F6" s="273">
        <v>454</v>
      </c>
      <c r="G6" s="273">
        <v>454</v>
      </c>
      <c r="H6" s="298">
        <v>83.349374398460057</v>
      </c>
      <c r="I6" s="298">
        <v>83.661119515885019</v>
      </c>
      <c r="J6" s="298">
        <v>100</v>
      </c>
      <c r="K6" s="266"/>
      <c r="L6" s="266"/>
      <c r="M6" s="266"/>
      <c r="N6" s="266"/>
      <c r="O6" s="295"/>
      <c r="P6" s="295"/>
      <c r="Q6" s="295"/>
      <c r="U6" s="78"/>
    </row>
    <row r="7" spans="1:31">
      <c r="A7" s="3" t="s">
        <v>98</v>
      </c>
      <c r="B7" s="273">
        <v>2923</v>
      </c>
      <c r="C7" s="273">
        <v>10292</v>
      </c>
      <c r="D7" s="273">
        <v>0</v>
      </c>
      <c r="E7" s="273">
        <v>0</v>
      </c>
      <c r="F7" s="273">
        <v>0</v>
      </c>
      <c r="G7" s="273">
        <v>0</v>
      </c>
      <c r="H7" s="298"/>
      <c r="I7" s="298"/>
      <c r="J7" s="298"/>
      <c r="K7" s="266"/>
      <c r="L7" s="266"/>
      <c r="M7" s="266"/>
      <c r="N7" s="266"/>
      <c r="O7" s="295"/>
      <c r="P7" s="295"/>
      <c r="Q7" s="295"/>
      <c r="U7" s="78"/>
    </row>
    <row r="8" spans="1:31">
      <c r="A8" s="3" t="s">
        <v>100</v>
      </c>
      <c r="B8" s="273">
        <v>3607</v>
      </c>
      <c r="C8" s="273">
        <v>19323</v>
      </c>
      <c r="D8" s="273">
        <v>3065</v>
      </c>
      <c r="E8" s="273">
        <v>15844</v>
      </c>
      <c r="F8" s="273">
        <v>252</v>
      </c>
      <c r="G8" s="273">
        <v>252</v>
      </c>
      <c r="H8" s="298">
        <v>84.973662323260328</v>
      </c>
      <c r="I8" s="298">
        <v>81.995549345339754</v>
      </c>
      <c r="J8" s="298">
        <v>100</v>
      </c>
      <c r="K8" s="266"/>
      <c r="L8" s="266"/>
      <c r="M8" s="266"/>
      <c r="N8" s="266"/>
      <c r="O8" s="295"/>
      <c r="P8" s="295"/>
      <c r="Q8" s="295"/>
      <c r="U8" s="78"/>
    </row>
    <row r="9" spans="1:31">
      <c r="A9" s="3" t="s">
        <v>104</v>
      </c>
      <c r="B9" s="273">
        <v>2902</v>
      </c>
      <c r="C9" s="273">
        <v>3344</v>
      </c>
      <c r="D9" s="273">
        <v>2185</v>
      </c>
      <c r="E9" s="273">
        <v>3102</v>
      </c>
      <c r="F9" s="273">
        <v>75</v>
      </c>
      <c r="G9" s="273">
        <v>75</v>
      </c>
      <c r="H9" s="298">
        <v>75.292901447277742</v>
      </c>
      <c r="I9" s="298">
        <v>92.76315789473685</v>
      </c>
      <c r="J9" s="298">
        <v>100</v>
      </c>
      <c r="K9" s="266"/>
      <c r="L9" s="266"/>
      <c r="M9" s="266"/>
      <c r="N9" s="266"/>
      <c r="O9" s="295"/>
      <c r="P9" s="295"/>
      <c r="Q9" s="295"/>
      <c r="U9" s="78"/>
    </row>
    <row r="10" spans="1:31">
      <c r="A10" s="3" t="s">
        <v>186</v>
      </c>
      <c r="B10" s="273">
        <v>93906</v>
      </c>
      <c r="C10" s="273">
        <v>26354</v>
      </c>
      <c r="D10" s="273">
        <v>51513</v>
      </c>
      <c r="E10" s="273">
        <v>25809</v>
      </c>
      <c r="F10" s="273">
        <v>362</v>
      </c>
      <c r="G10" s="273">
        <v>362</v>
      </c>
      <c r="H10" s="298">
        <v>54.855919749536774</v>
      </c>
      <c r="I10" s="298">
        <v>97.932002732033084</v>
      </c>
      <c r="J10" s="300">
        <v>100</v>
      </c>
      <c r="K10" s="266"/>
      <c r="L10" s="266"/>
      <c r="M10" s="266"/>
      <c r="N10" s="266"/>
      <c r="O10" s="295"/>
      <c r="P10" s="295"/>
      <c r="Q10" s="295"/>
      <c r="U10" s="78"/>
    </row>
    <row r="11" spans="1:31" ht="18.75" customHeight="1" thickBot="1">
      <c r="A11" s="183" t="s">
        <v>161</v>
      </c>
      <c r="B11" s="156">
        <f>SUM(B4:B10)</f>
        <v>116582</v>
      </c>
      <c r="C11" s="156">
        <f t="shared" ref="C11:G11" si="0">SUM(C4:C10)</f>
        <v>92320</v>
      </c>
      <c r="D11" s="156">
        <f t="shared" si="0"/>
        <v>67001</v>
      </c>
      <c r="E11" s="156">
        <f t="shared" si="0"/>
        <v>74102</v>
      </c>
      <c r="F11" s="156">
        <f t="shared" si="0"/>
        <v>1422</v>
      </c>
      <c r="G11" s="156">
        <f t="shared" si="0"/>
        <v>1420</v>
      </c>
      <c r="H11" s="185">
        <f>D11*100/B11</f>
        <v>57.471136195982226</v>
      </c>
      <c r="I11" s="185">
        <f>E11*100/C11</f>
        <v>80.266464471403808</v>
      </c>
      <c r="J11" s="185">
        <f>G11*100/F11</f>
        <v>99.859353023909989</v>
      </c>
      <c r="K11"/>
    </row>
    <row r="12" spans="1:31">
      <c r="L12" s="45"/>
      <c r="M12" s="276"/>
      <c r="N12" s="274"/>
      <c r="O12" s="274"/>
      <c r="P12" s="276"/>
      <c r="Q12" s="276"/>
      <c r="R12" s="276"/>
      <c r="S12" s="276"/>
      <c r="T12" s="276"/>
      <c r="U12" s="276"/>
      <c r="V12" s="296"/>
      <c r="W12" s="296"/>
      <c r="X12" s="296"/>
      <c r="Y12" s="276"/>
      <c r="Z12" s="276"/>
      <c r="AA12" s="276"/>
      <c r="AB12" s="276"/>
      <c r="AC12" s="296"/>
      <c r="AD12" s="296"/>
      <c r="AE12" s="296"/>
    </row>
    <row r="13" spans="1:31">
      <c r="L13" s="45"/>
      <c r="M13" s="266"/>
      <c r="N13" s="267"/>
      <c r="O13" s="267"/>
      <c r="P13" s="266"/>
      <c r="Q13" s="266"/>
      <c r="R13" s="266"/>
      <c r="S13" s="266"/>
      <c r="T13" s="266"/>
      <c r="U13" s="266"/>
      <c r="V13" s="295"/>
      <c r="W13" s="295"/>
      <c r="X13" s="295"/>
      <c r="Y13" s="266"/>
      <c r="Z13" s="266"/>
      <c r="AA13" s="266"/>
      <c r="AB13" s="266"/>
      <c r="AC13" s="295"/>
      <c r="AD13" s="295"/>
      <c r="AE13" s="295"/>
    </row>
    <row r="14" spans="1:31">
      <c r="L14" s="45"/>
      <c r="M14" s="266"/>
      <c r="N14" s="267"/>
      <c r="O14" s="267"/>
      <c r="P14" s="266"/>
      <c r="Q14" s="266"/>
      <c r="R14" s="266"/>
      <c r="S14" s="266"/>
      <c r="T14" s="266"/>
      <c r="U14" s="266"/>
      <c r="V14" s="295"/>
      <c r="W14" s="295"/>
      <c r="X14" s="295"/>
      <c r="Y14" s="266"/>
      <c r="Z14" s="266"/>
      <c r="AA14" s="266"/>
      <c r="AB14" s="266"/>
      <c r="AC14" s="295"/>
      <c r="AD14" s="295"/>
      <c r="AE14" s="295"/>
    </row>
    <row r="15" spans="1:31">
      <c r="M15" s="266"/>
      <c r="N15" s="267"/>
      <c r="O15" s="267"/>
      <c r="P15" s="266"/>
      <c r="Q15" s="266"/>
      <c r="R15" s="266"/>
      <c r="S15" s="266"/>
      <c r="T15" s="266"/>
      <c r="U15" s="266"/>
      <c r="V15" s="295"/>
      <c r="W15" s="295"/>
      <c r="X15" s="295"/>
      <c r="Y15" s="266"/>
      <c r="Z15" s="266"/>
      <c r="AA15" s="266"/>
      <c r="AB15" s="266"/>
      <c r="AC15" s="295"/>
      <c r="AD15" s="295"/>
      <c r="AE15" s="295"/>
    </row>
    <row r="16" spans="1:31">
      <c r="M16" s="266"/>
      <c r="N16" s="267"/>
      <c r="O16" s="267"/>
      <c r="P16" s="266"/>
      <c r="Q16" s="266"/>
      <c r="R16" s="266"/>
      <c r="S16" s="266"/>
      <c r="T16" s="266"/>
      <c r="U16" s="266"/>
      <c r="V16" s="295"/>
      <c r="W16" s="295"/>
      <c r="X16" s="295"/>
      <c r="Y16" s="266"/>
      <c r="Z16" s="266"/>
      <c r="AA16" s="266"/>
      <c r="AB16" s="266"/>
      <c r="AC16" s="295"/>
      <c r="AD16" s="295"/>
      <c r="AE16" s="295"/>
    </row>
    <row r="17" spans="13:31">
      <c r="M17" s="266"/>
      <c r="N17" s="267"/>
      <c r="O17" s="267"/>
      <c r="P17" s="266"/>
      <c r="Q17" s="266"/>
      <c r="R17" s="266"/>
      <c r="S17" s="266"/>
      <c r="T17" s="266"/>
      <c r="U17" s="266"/>
      <c r="V17" s="295"/>
      <c r="W17" s="295"/>
      <c r="X17" s="295"/>
      <c r="Y17" s="266"/>
      <c r="Z17" s="266"/>
      <c r="AA17" s="266"/>
      <c r="AB17" s="266"/>
      <c r="AC17" s="295"/>
      <c r="AD17" s="295"/>
      <c r="AE17" s="295"/>
    </row>
    <row r="18" spans="13:31"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</row>
    <row r="19" spans="13:31"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</row>
  </sheetData>
  <sortState ref="L11:AE17">
    <sortCondition ref="L11:L17"/>
  </sortState>
  <mergeCells count="1">
    <mergeCell ref="A1:J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115"/>
  <sheetViews>
    <sheetView topLeftCell="A71" workbookViewId="0">
      <selection activeCell="G92" sqref="G92"/>
    </sheetView>
  </sheetViews>
  <sheetFormatPr defaultColWidth="9.109375" defaultRowHeight="14.4"/>
  <cols>
    <col min="1" max="1" width="23.44140625" style="34" customWidth="1"/>
    <col min="2" max="2" width="23" style="34" customWidth="1"/>
    <col min="3" max="3" width="14.88671875" style="34" customWidth="1"/>
    <col min="4" max="4" width="19.88671875" style="126" customWidth="1"/>
    <col min="5" max="5" width="26.33203125" style="23" customWidth="1"/>
    <col min="6" max="6" width="16.109375" style="23" customWidth="1"/>
    <col min="7" max="7" width="20.88671875" style="127" customWidth="1"/>
    <col min="8" max="9" width="9.109375" style="23"/>
    <col min="10" max="10" width="23.109375" style="23" customWidth="1"/>
    <col min="11" max="11" width="9.109375" style="23"/>
    <col min="12" max="12" width="16.88671875" style="23" customWidth="1"/>
    <col min="13" max="16384" width="9.109375" style="23"/>
  </cols>
  <sheetData>
    <row r="1" spans="1:7" ht="36.75" customHeight="1" thickBot="1">
      <c r="A1" s="394" t="s">
        <v>365</v>
      </c>
      <c r="B1" s="394"/>
      <c r="C1" s="394"/>
      <c r="D1" s="394"/>
      <c r="E1" s="394"/>
      <c r="F1" s="394"/>
      <c r="G1" s="394"/>
    </row>
    <row r="2" spans="1:7" ht="82.5" customHeight="1" thickBot="1">
      <c r="A2" s="288" t="s">
        <v>0</v>
      </c>
      <c r="B2" s="288" t="s">
        <v>64</v>
      </c>
      <c r="C2" s="288" t="s">
        <v>2</v>
      </c>
      <c r="D2" s="6" t="s">
        <v>63</v>
      </c>
      <c r="E2" s="80" t="s">
        <v>346</v>
      </c>
      <c r="F2" s="80" t="s">
        <v>4</v>
      </c>
      <c r="G2" s="43" t="s">
        <v>5</v>
      </c>
    </row>
    <row r="3" spans="1:7" ht="12.75" customHeight="1" thickTop="1">
      <c r="A3" s="236">
        <v>1</v>
      </c>
      <c r="B3" s="236">
        <v>2</v>
      </c>
      <c r="C3" s="236">
        <v>3</v>
      </c>
      <c r="D3" s="154">
        <v>4</v>
      </c>
      <c r="E3" s="161">
        <v>5</v>
      </c>
      <c r="F3" s="161">
        <v>6</v>
      </c>
      <c r="G3" s="161">
        <v>7</v>
      </c>
    </row>
    <row r="4" spans="1:7">
      <c r="A4" s="3" t="s">
        <v>6</v>
      </c>
      <c r="B4" s="215">
        <v>3901</v>
      </c>
      <c r="C4" s="215">
        <v>4085</v>
      </c>
      <c r="D4" s="216">
        <v>95.495716034271723</v>
      </c>
      <c r="E4" s="215">
        <v>6149</v>
      </c>
      <c r="F4" s="215">
        <v>17937</v>
      </c>
      <c r="G4" s="216">
        <v>0.34281094943413054</v>
      </c>
    </row>
    <row r="5" spans="1:7">
      <c r="A5" s="3" t="s">
        <v>7</v>
      </c>
      <c r="B5" s="215">
        <v>33218</v>
      </c>
      <c r="C5" s="215">
        <v>33801</v>
      </c>
      <c r="D5" s="216">
        <v>98.275198958610687</v>
      </c>
      <c r="E5" s="215">
        <v>37101</v>
      </c>
      <c r="F5" s="215">
        <v>99825</v>
      </c>
      <c r="G5" s="216">
        <v>0.37166040570999248</v>
      </c>
    </row>
    <row r="6" spans="1:7">
      <c r="A6" s="3" t="s">
        <v>8</v>
      </c>
      <c r="B6" s="215">
        <v>11399</v>
      </c>
      <c r="C6" s="215">
        <v>15410</v>
      </c>
      <c r="D6" s="216">
        <v>73.971447112264769</v>
      </c>
      <c r="E6" s="215">
        <v>14723</v>
      </c>
      <c r="F6" s="215">
        <v>36570</v>
      </c>
      <c r="G6" s="216">
        <v>0.40259775772491113</v>
      </c>
    </row>
    <row r="7" spans="1:7">
      <c r="A7" s="3" t="s">
        <v>9</v>
      </c>
      <c r="B7" s="215">
        <v>16815</v>
      </c>
      <c r="C7" s="215">
        <v>17074</v>
      </c>
      <c r="D7" s="216">
        <v>98.483073679278434</v>
      </c>
      <c r="E7" s="215">
        <v>25983</v>
      </c>
      <c r="F7" s="215">
        <v>58223</v>
      </c>
      <c r="G7" s="216">
        <v>0.44626693918211019</v>
      </c>
    </row>
    <row r="8" spans="1:7">
      <c r="A8" s="3" t="s">
        <v>10</v>
      </c>
      <c r="B8" s="215">
        <v>22998</v>
      </c>
      <c r="C8" s="215">
        <v>23860</v>
      </c>
      <c r="D8" s="216">
        <v>96.387259010896898</v>
      </c>
      <c r="E8" s="215">
        <v>21276</v>
      </c>
      <c r="F8" s="215">
        <v>81199</v>
      </c>
      <c r="G8" s="216">
        <v>0.26202293131688814</v>
      </c>
    </row>
    <row r="9" spans="1:7">
      <c r="A9" s="3" t="s">
        <v>11</v>
      </c>
      <c r="B9" s="215">
        <v>48658</v>
      </c>
      <c r="C9" s="215">
        <v>48658</v>
      </c>
      <c r="D9" s="216">
        <v>100</v>
      </c>
      <c r="E9" s="215">
        <v>42409</v>
      </c>
      <c r="F9" s="215">
        <v>151461</v>
      </c>
      <c r="G9" s="216">
        <v>0.27999947181122531</v>
      </c>
    </row>
    <row r="10" spans="1:7">
      <c r="A10" s="3" t="s">
        <v>12</v>
      </c>
      <c r="B10" s="215">
        <v>6899</v>
      </c>
      <c r="C10" s="215">
        <v>8579</v>
      </c>
      <c r="D10" s="216">
        <v>80.417298053386176</v>
      </c>
      <c r="E10" s="215">
        <v>14135</v>
      </c>
      <c r="F10" s="215">
        <v>53723</v>
      </c>
      <c r="G10" s="216">
        <v>0.26310891052249502</v>
      </c>
    </row>
    <row r="11" spans="1:7">
      <c r="A11" s="214" t="s">
        <v>13</v>
      </c>
      <c r="B11" s="337"/>
      <c r="C11" s="337"/>
      <c r="D11" s="338"/>
      <c r="E11" s="215">
        <v>21291</v>
      </c>
      <c r="F11" s="215">
        <v>37182</v>
      </c>
      <c r="G11" s="216">
        <v>0.57261578182991768</v>
      </c>
    </row>
    <row r="12" spans="1:7">
      <c r="A12" s="3" t="s">
        <v>14</v>
      </c>
      <c r="B12" s="215">
        <v>24081</v>
      </c>
      <c r="C12" s="215">
        <v>40846</v>
      </c>
      <c r="D12" s="216">
        <v>58.955589286588648</v>
      </c>
      <c r="E12" s="215">
        <v>63315</v>
      </c>
      <c r="F12" s="215">
        <v>139664</v>
      </c>
      <c r="G12" s="216">
        <v>0.45333801122694467</v>
      </c>
    </row>
    <row r="13" spans="1:7">
      <c r="A13" s="3" t="s">
        <v>15</v>
      </c>
      <c r="B13" s="215">
        <v>11652</v>
      </c>
      <c r="C13" s="215">
        <v>14909</v>
      </c>
      <c r="D13" s="216">
        <v>78.154135086189541</v>
      </c>
      <c r="E13" s="215">
        <v>25826</v>
      </c>
      <c r="F13" s="215">
        <v>47319</v>
      </c>
      <c r="G13" s="216">
        <v>0.54578499122973856</v>
      </c>
    </row>
    <row r="14" spans="1:7">
      <c r="A14" s="3" t="s">
        <v>16</v>
      </c>
      <c r="B14" s="215">
        <v>25406</v>
      </c>
      <c r="C14" s="215">
        <v>39616</v>
      </c>
      <c r="D14" s="216">
        <v>64.130654281098543</v>
      </c>
      <c r="E14" s="215">
        <v>14841</v>
      </c>
      <c r="F14" s="215">
        <v>60480</v>
      </c>
      <c r="G14" s="216">
        <v>0.24538690476190475</v>
      </c>
    </row>
    <row r="15" spans="1:7">
      <c r="A15" s="3" t="s">
        <v>17</v>
      </c>
      <c r="B15" s="215">
        <v>17095</v>
      </c>
      <c r="C15" s="215">
        <v>24509</v>
      </c>
      <c r="D15" s="216">
        <v>69.749887796319726</v>
      </c>
      <c r="E15" s="215">
        <v>20951</v>
      </c>
      <c r="F15" s="215">
        <v>49785</v>
      </c>
      <c r="G15" s="216">
        <v>0.4208295671386964</v>
      </c>
    </row>
    <row r="16" spans="1:7">
      <c r="A16" s="3" t="s">
        <v>18</v>
      </c>
      <c r="B16" s="215">
        <v>6926</v>
      </c>
      <c r="C16" s="215">
        <v>11205</v>
      </c>
      <c r="D16" s="216">
        <v>61.81169120928157</v>
      </c>
      <c r="E16" s="215">
        <v>3901</v>
      </c>
      <c r="F16" s="215">
        <v>19229</v>
      </c>
      <c r="G16" s="216">
        <v>0.2028706641010973</v>
      </c>
    </row>
    <row r="17" spans="1:8">
      <c r="A17" s="3" t="s">
        <v>19</v>
      </c>
      <c r="B17" s="215">
        <v>3205</v>
      </c>
      <c r="C17" s="215">
        <v>3292</v>
      </c>
      <c r="D17" s="216">
        <v>97.357229647630618</v>
      </c>
      <c r="E17" s="215">
        <v>6788</v>
      </c>
      <c r="F17" s="215">
        <v>12869</v>
      </c>
      <c r="G17" s="216">
        <v>0.52746911181910017</v>
      </c>
    </row>
    <row r="18" spans="1:8">
      <c r="A18" s="3" t="s">
        <v>20</v>
      </c>
      <c r="B18" s="215">
        <v>8800</v>
      </c>
      <c r="C18" s="215">
        <v>10437</v>
      </c>
      <c r="D18" s="216">
        <v>84.315416307368025</v>
      </c>
      <c r="E18" s="215">
        <v>12053</v>
      </c>
      <c r="F18" s="215">
        <v>33511</v>
      </c>
      <c r="G18" s="216">
        <v>0.35967294321267645</v>
      </c>
    </row>
    <row r="19" spans="1:8">
      <c r="A19" s="130" t="s">
        <v>21</v>
      </c>
      <c r="B19" s="337">
        <v>30585</v>
      </c>
      <c r="C19" s="337">
        <v>33395</v>
      </c>
      <c r="D19" s="338">
        <f>+B19/C19*100</f>
        <v>91.585566701602033</v>
      </c>
      <c r="E19" s="215">
        <v>44602</v>
      </c>
      <c r="F19" s="215">
        <v>129563</v>
      </c>
      <c r="G19" s="216">
        <v>0.34424951567963075</v>
      </c>
    </row>
    <row r="20" spans="1:8" ht="16.5" customHeight="1" thickBot="1">
      <c r="A20" s="155" t="s">
        <v>22</v>
      </c>
      <c r="B20" s="162">
        <f>SUM(B4:B19)</f>
        <v>271638</v>
      </c>
      <c r="C20" s="162">
        <f>SUM(C4:C19)</f>
        <v>329676</v>
      </c>
      <c r="D20" s="157">
        <f>B20*100/C20</f>
        <v>82.395442798383868</v>
      </c>
      <c r="E20" s="163">
        <f>SUM(E4:E19)</f>
        <v>375344</v>
      </c>
      <c r="F20" s="162">
        <f>SUM(F4:F19)</f>
        <v>1028540</v>
      </c>
      <c r="G20" s="157">
        <f>E20/F20</f>
        <v>0.36492892838392282</v>
      </c>
    </row>
    <row r="21" spans="1:8">
      <c r="A21" s="3" t="s">
        <v>24</v>
      </c>
      <c r="B21" s="215">
        <v>1827</v>
      </c>
      <c r="C21" s="215">
        <v>1989</v>
      </c>
      <c r="D21" s="216">
        <v>91.855203619909503</v>
      </c>
      <c r="E21" s="215">
        <v>1672</v>
      </c>
      <c r="F21" s="215">
        <v>3329</v>
      </c>
      <c r="G21" s="216">
        <v>0.50225292880744965</v>
      </c>
    </row>
    <row r="22" spans="1:8" ht="22.5" customHeight="1" thickBot="1">
      <c r="A22" s="155" t="s">
        <v>26</v>
      </c>
      <c r="B22" s="162">
        <f>B20+B21</f>
        <v>273465</v>
      </c>
      <c r="C22" s="162">
        <f>C20+C21</f>
        <v>331665</v>
      </c>
      <c r="D22" s="164">
        <f>B22*100/C22</f>
        <v>82.452173126498124</v>
      </c>
      <c r="E22" s="163">
        <f>E20+E21</f>
        <v>377016</v>
      </c>
      <c r="F22" s="162">
        <f>F20+F21</f>
        <v>1031869</v>
      </c>
      <c r="G22" s="164">
        <f>E22/F22</f>
        <v>0.36537196097566649</v>
      </c>
    </row>
    <row r="24" spans="1:8" ht="33" customHeight="1" thickBot="1">
      <c r="A24" s="392" t="s">
        <v>366</v>
      </c>
      <c r="B24" s="392"/>
      <c r="C24" s="392"/>
      <c r="D24" s="392"/>
      <c r="E24" s="392"/>
      <c r="F24" s="392"/>
      <c r="G24" s="392"/>
      <c r="H24" s="128"/>
    </row>
    <row r="25" spans="1:8" ht="90" customHeight="1" thickBot="1">
      <c r="A25" s="288" t="s">
        <v>0</v>
      </c>
      <c r="B25" s="288" t="s">
        <v>27</v>
      </c>
      <c r="C25" s="288" t="s">
        <v>60</v>
      </c>
      <c r="D25" s="6" t="s">
        <v>62</v>
      </c>
      <c r="E25" s="80" t="s">
        <v>61</v>
      </c>
      <c r="F25" s="80" t="s">
        <v>60</v>
      </c>
      <c r="G25" s="43" t="s">
        <v>31</v>
      </c>
    </row>
    <row r="26" spans="1:8" ht="12.75" customHeight="1" thickTop="1">
      <c r="A26" s="236">
        <v>1</v>
      </c>
      <c r="B26" s="236">
        <v>2</v>
      </c>
      <c r="C26" s="236">
        <v>3</v>
      </c>
      <c r="D26" s="154">
        <v>4</v>
      </c>
      <c r="E26" s="161">
        <v>5</v>
      </c>
      <c r="F26" s="161">
        <v>6</v>
      </c>
      <c r="G26" s="161">
        <v>7</v>
      </c>
    </row>
    <row r="27" spans="1:8">
      <c r="A27" s="3" t="s">
        <v>6</v>
      </c>
      <c r="B27" s="215">
        <v>2393</v>
      </c>
      <c r="C27" s="215">
        <v>39567</v>
      </c>
      <c r="D27" s="216">
        <v>6.0479692673187246</v>
      </c>
      <c r="E27" s="215">
        <v>6041</v>
      </c>
      <c r="F27" s="215">
        <v>39567</v>
      </c>
      <c r="G27" s="216">
        <v>15.267773649758636</v>
      </c>
    </row>
    <row r="28" spans="1:8">
      <c r="A28" s="3" t="s">
        <v>7</v>
      </c>
      <c r="B28" s="215">
        <v>31969</v>
      </c>
      <c r="C28" s="215">
        <v>212666</v>
      </c>
      <c r="D28" s="216">
        <v>15.032492264866034</v>
      </c>
      <c r="E28" s="215">
        <v>47056</v>
      </c>
      <c r="F28" s="215">
        <v>212666</v>
      </c>
      <c r="G28" s="216">
        <v>22.126715130768435</v>
      </c>
    </row>
    <row r="29" spans="1:8">
      <c r="A29" s="3" t="s">
        <v>8</v>
      </c>
      <c r="B29" s="215">
        <v>8912</v>
      </c>
      <c r="C29" s="215">
        <v>76862</v>
      </c>
      <c r="D29" s="216">
        <v>11.59480627618329</v>
      </c>
      <c r="E29" s="215">
        <v>19999</v>
      </c>
      <c r="F29" s="215">
        <v>76862</v>
      </c>
      <c r="G29" s="216">
        <v>26.019359371340844</v>
      </c>
    </row>
    <row r="30" spans="1:8">
      <c r="A30" s="3" t="s">
        <v>9</v>
      </c>
      <c r="B30" s="215">
        <v>10295</v>
      </c>
      <c r="C30" s="215">
        <v>119628</v>
      </c>
      <c r="D30" s="216">
        <v>8.6058447855017217</v>
      </c>
      <c r="E30" s="215">
        <v>22321</v>
      </c>
      <c r="F30" s="215">
        <v>94681</v>
      </c>
      <c r="G30" s="216">
        <v>23.574951679851292</v>
      </c>
    </row>
    <row r="31" spans="1:8">
      <c r="A31" s="3" t="s">
        <v>10</v>
      </c>
      <c r="B31" s="215">
        <v>26126</v>
      </c>
      <c r="C31" s="215">
        <v>176966</v>
      </c>
      <c r="D31" s="216">
        <v>14.763287863205363</v>
      </c>
      <c r="E31" s="215">
        <v>40561</v>
      </c>
      <c r="F31" s="215">
        <v>176966</v>
      </c>
      <c r="G31" s="216">
        <v>22.920221963541017</v>
      </c>
    </row>
    <row r="32" spans="1:8">
      <c r="A32" s="3" t="s">
        <v>11</v>
      </c>
      <c r="B32" s="215">
        <v>20023</v>
      </c>
      <c r="C32" s="215">
        <v>268349</v>
      </c>
      <c r="D32" s="216">
        <v>7.4615519342348957</v>
      </c>
      <c r="E32" s="215">
        <v>51982</v>
      </c>
      <c r="F32" s="215">
        <v>268349</v>
      </c>
      <c r="G32" s="216">
        <v>19.371042932897087</v>
      </c>
    </row>
    <row r="33" spans="1:7">
      <c r="A33" s="3" t="s">
        <v>12</v>
      </c>
      <c r="B33" s="215">
        <v>4649</v>
      </c>
      <c r="C33" s="215">
        <v>79769</v>
      </c>
      <c r="D33" s="216">
        <v>5.8280785768907721</v>
      </c>
      <c r="E33" s="215">
        <v>14631</v>
      </c>
      <c r="F33" s="215">
        <v>79769</v>
      </c>
      <c r="G33" s="216">
        <v>18.341711692512128</v>
      </c>
    </row>
    <row r="34" spans="1:7">
      <c r="A34" s="3" t="s">
        <v>13</v>
      </c>
      <c r="B34" s="215">
        <v>19766</v>
      </c>
      <c r="C34" s="215">
        <v>82496</v>
      </c>
      <c r="D34" s="216">
        <v>23.959949573312645</v>
      </c>
      <c r="E34" s="215">
        <v>10743</v>
      </c>
      <c r="F34" s="215">
        <v>82496</v>
      </c>
      <c r="G34" s="216">
        <v>13.022449573312645</v>
      </c>
    </row>
    <row r="35" spans="1:7">
      <c r="A35" s="3" t="s">
        <v>14</v>
      </c>
      <c r="B35" s="215">
        <v>25251</v>
      </c>
      <c r="C35" s="215">
        <v>255185</v>
      </c>
      <c r="D35" s="216">
        <v>9.8951740893861313</v>
      </c>
      <c r="E35" s="215">
        <v>52236</v>
      </c>
      <c r="F35" s="215">
        <v>255185</v>
      </c>
      <c r="G35" s="216">
        <v>20.469855203087956</v>
      </c>
    </row>
    <row r="36" spans="1:7">
      <c r="A36" s="3" t="s">
        <v>15</v>
      </c>
      <c r="B36" s="215">
        <v>12301</v>
      </c>
      <c r="C36" s="215">
        <v>101582</v>
      </c>
      <c r="D36" s="216">
        <v>12.109428835817369</v>
      </c>
      <c r="E36" s="215">
        <v>22685</v>
      </c>
      <c r="F36" s="215">
        <v>101582</v>
      </c>
      <c r="G36" s="216">
        <v>22.331712311236242</v>
      </c>
    </row>
    <row r="37" spans="1:7">
      <c r="A37" s="3" t="s">
        <v>16</v>
      </c>
      <c r="B37" s="215">
        <v>14194</v>
      </c>
      <c r="C37" s="215">
        <v>113730</v>
      </c>
      <c r="D37" s="216">
        <v>12.480436120636595</v>
      </c>
      <c r="E37" s="215">
        <v>21723</v>
      </c>
      <c r="F37" s="215">
        <v>113730</v>
      </c>
      <c r="G37" s="216">
        <v>19.100501187021894</v>
      </c>
    </row>
    <row r="38" spans="1:7">
      <c r="A38" s="3" t="s">
        <v>17</v>
      </c>
      <c r="B38" s="215">
        <v>5791</v>
      </c>
      <c r="C38" s="215">
        <v>99723</v>
      </c>
      <c r="D38" s="216">
        <v>5.807085627187309</v>
      </c>
      <c r="E38" s="215">
        <v>21894</v>
      </c>
      <c r="F38" s="215">
        <v>92723</v>
      </c>
      <c r="G38" s="216">
        <v>23.612264486696937</v>
      </c>
    </row>
    <row r="39" spans="1:7">
      <c r="A39" s="3" t="s">
        <v>18</v>
      </c>
      <c r="B39" s="215">
        <v>1839</v>
      </c>
      <c r="C39" s="215">
        <v>33530</v>
      </c>
      <c r="D39" s="216">
        <v>5.4846406203399942</v>
      </c>
      <c r="E39" s="215">
        <v>7969</v>
      </c>
      <c r="F39" s="215">
        <v>33530</v>
      </c>
      <c r="G39" s="216">
        <v>23.766776021473309</v>
      </c>
    </row>
    <row r="40" spans="1:7">
      <c r="A40" s="3" t="s">
        <v>19</v>
      </c>
      <c r="B40" s="215">
        <v>2804</v>
      </c>
      <c r="C40" s="215">
        <v>29981</v>
      </c>
      <c r="D40" s="216">
        <v>9.3525899736499785</v>
      </c>
      <c r="E40" s="215">
        <v>4484</v>
      </c>
      <c r="F40" s="215">
        <v>29981</v>
      </c>
      <c r="G40" s="216">
        <v>14.956138887962375</v>
      </c>
    </row>
    <row r="41" spans="1:7">
      <c r="A41" s="3" t="s">
        <v>20</v>
      </c>
      <c r="B41" s="215">
        <v>5465</v>
      </c>
      <c r="C41" s="215">
        <v>79960</v>
      </c>
      <c r="D41" s="216">
        <v>6.8346673336668324</v>
      </c>
      <c r="E41" s="215">
        <v>27160</v>
      </c>
      <c r="F41" s="215">
        <v>79960</v>
      </c>
      <c r="G41" s="216">
        <v>33.966983491745872</v>
      </c>
    </row>
    <row r="42" spans="1:7">
      <c r="A42" s="3" t="s">
        <v>21</v>
      </c>
      <c r="B42" s="215">
        <v>22463</v>
      </c>
      <c r="C42" s="215">
        <v>274099</v>
      </c>
      <c r="D42" s="216">
        <v>8.1952141379574535</v>
      </c>
      <c r="E42" s="215">
        <v>65836</v>
      </c>
      <c r="F42" s="215">
        <v>274099</v>
      </c>
      <c r="G42" s="216">
        <v>24.019058807219292</v>
      </c>
    </row>
    <row r="43" spans="1:7" ht="16.5" customHeight="1" thickBot="1">
      <c r="A43" s="155" t="s">
        <v>22</v>
      </c>
      <c r="B43" s="162">
        <f>SUM(B27:B42)</f>
        <v>214241</v>
      </c>
      <c r="C43" s="162">
        <f>SUM(C27:C42)</f>
        <v>2044093</v>
      </c>
      <c r="D43" s="157">
        <f>B43*100/C43</f>
        <v>10.480981051253538</v>
      </c>
      <c r="E43" s="162">
        <f>SUM(E27:E42)</f>
        <v>437321</v>
      </c>
      <c r="F43" s="162">
        <f>SUM(F27:F42)</f>
        <v>2012146</v>
      </c>
      <c r="G43" s="157">
        <f>E43*100/F43</f>
        <v>21.734059059332672</v>
      </c>
    </row>
    <row r="44" spans="1:7">
      <c r="A44" s="3" t="s">
        <v>24</v>
      </c>
      <c r="B44" s="215">
        <v>301</v>
      </c>
      <c r="C44" s="215">
        <v>7292</v>
      </c>
      <c r="D44" s="216">
        <v>4.1278113000548542</v>
      </c>
      <c r="E44" s="215">
        <v>546</v>
      </c>
      <c r="F44" s="215">
        <v>7292</v>
      </c>
      <c r="G44" s="216">
        <v>7.4876577070762478</v>
      </c>
    </row>
    <row r="45" spans="1:7" ht="22.5" customHeight="1" thickBot="1">
      <c r="A45" s="155" t="s">
        <v>26</v>
      </c>
      <c r="B45" s="162">
        <f>B43+B44</f>
        <v>214542</v>
      </c>
      <c r="C45" s="162">
        <f>C43+C44</f>
        <v>2051385</v>
      </c>
      <c r="D45" s="164">
        <f>B45*100/C45</f>
        <v>10.458397619169489</v>
      </c>
      <c r="E45" s="162">
        <f>E43+E44</f>
        <v>437867</v>
      </c>
      <c r="F45" s="162">
        <f>F43+F44</f>
        <v>2019438</v>
      </c>
      <c r="G45" s="165">
        <f>E45*100/F45</f>
        <v>21.682616648790408</v>
      </c>
    </row>
    <row r="47" spans="1:7" ht="49.5" customHeight="1" thickBot="1">
      <c r="A47" s="392" t="s">
        <v>367</v>
      </c>
      <c r="B47" s="392"/>
      <c r="C47" s="392"/>
      <c r="D47" s="392"/>
      <c r="E47" s="392"/>
      <c r="F47" s="392"/>
      <c r="G47" s="392"/>
    </row>
    <row r="48" spans="1:7" ht="114" customHeight="1" thickBot="1">
      <c r="A48" s="288" t="s">
        <v>0</v>
      </c>
      <c r="B48" s="288" t="s">
        <v>59</v>
      </c>
      <c r="C48" s="288" t="s">
        <v>295</v>
      </c>
      <c r="D48" s="6" t="s">
        <v>58</v>
      </c>
      <c r="E48" s="80" t="s">
        <v>57</v>
      </c>
      <c r="F48" s="80" t="s">
        <v>83</v>
      </c>
      <c r="G48" s="43" t="s">
        <v>56</v>
      </c>
    </row>
    <row r="49" spans="1:7" ht="12.75" customHeight="1" thickTop="1">
      <c r="A49" s="236">
        <v>1</v>
      </c>
      <c r="B49" s="236">
        <v>2</v>
      </c>
      <c r="C49" s="236">
        <v>3</v>
      </c>
      <c r="D49" s="154">
        <v>4</v>
      </c>
      <c r="E49" s="161">
        <v>5</v>
      </c>
      <c r="F49" s="161">
        <v>6</v>
      </c>
      <c r="G49" s="161">
        <v>7</v>
      </c>
    </row>
    <row r="50" spans="1:7">
      <c r="A50" s="3" t="s">
        <v>6</v>
      </c>
      <c r="B50" s="215">
        <v>2951</v>
      </c>
      <c r="C50" s="215">
        <v>6118</v>
      </c>
      <c r="D50" s="216">
        <v>48.234717227852244</v>
      </c>
      <c r="E50" s="215">
        <v>417</v>
      </c>
      <c r="F50" s="215">
        <v>7007</v>
      </c>
      <c r="G50" s="216">
        <v>5.9511916654773795</v>
      </c>
    </row>
    <row r="51" spans="1:7">
      <c r="A51" s="3" t="s">
        <v>7</v>
      </c>
      <c r="B51" s="215">
        <v>12682</v>
      </c>
      <c r="C51" s="215">
        <v>59298</v>
      </c>
      <c r="D51" s="216">
        <v>21.386893318493037</v>
      </c>
      <c r="E51" s="215">
        <v>394</v>
      </c>
      <c r="F51" s="215">
        <v>20884</v>
      </c>
      <c r="G51" s="216">
        <v>1.8866117601991954</v>
      </c>
    </row>
    <row r="52" spans="1:7">
      <c r="A52" s="3" t="s">
        <v>8</v>
      </c>
      <c r="B52" s="215">
        <v>3083</v>
      </c>
      <c r="C52" s="215">
        <v>19209</v>
      </c>
      <c r="D52" s="216">
        <v>16.049768337758341</v>
      </c>
      <c r="E52" s="342">
        <v>71</v>
      </c>
      <c r="F52" s="215">
        <v>5477</v>
      </c>
      <c r="G52" s="216">
        <v>1.2963301077232061</v>
      </c>
    </row>
    <row r="53" spans="1:7">
      <c r="A53" s="3" t="s">
        <v>9</v>
      </c>
      <c r="B53" s="215">
        <v>11853</v>
      </c>
      <c r="C53" s="215">
        <v>21384</v>
      </c>
      <c r="D53" s="216">
        <v>55.429292929292927</v>
      </c>
      <c r="E53" s="215">
        <v>405</v>
      </c>
      <c r="F53" s="215">
        <v>15420</v>
      </c>
      <c r="G53" s="216">
        <v>2.6264591439688716</v>
      </c>
    </row>
    <row r="54" spans="1:7">
      <c r="A54" s="3" t="s">
        <v>10</v>
      </c>
      <c r="B54" s="215">
        <v>8567</v>
      </c>
      <c r="C54" s="215">
        <v>35359</v>
      </c>
      <c r="D54" s="216">
        <v>24.228626375180294</v>
      </c>
      <c r="E54" s="215">
        <v>225</v>
      </c>
      <c r="F54" s="215">
        <v>14851</v>
      </c>
      <c r="G54" s="216">
        <v>1.5150494916167263</v>
      </c>
    </row>
    <row r="55" spans="1:7">
      <c r="A55" s="3" t="s">
        <v>11</v>
      </c>
      <c r="B55" s="215">
        <v>14815</v>
      </c>
      <c r="C55" s="215">
        <v>45548</v>
      </c>
      <c r="D55" s="216">
        <v>32.526126284359357</v>
      </c>
      <c r="E55" s="215">
        <v>337</v>
      </c>
      <c r="F55" s="215">
        <v>18358</v>
      </c>
      <c r="G55" s="216">
        <v>1.8357119511929403</v>
      </c>
    </row>
    <row r="56" spans="1:7">
      <c r="A56" s="3" t="s">
        <v>12</v>
      </c>
      <c r="B56" s="215">
        <v>2301</v>
      </c>
      <c r="C56" s="215">
        <v>5106</v>
      </c>
      <c r="D56" s="216">
        <v>45.064629847238542</v>
      </c>
      <c r="E56" s="215">
        <v>4856</v>
      </c>
      <c r="F56" s="215">
        <v>20079</v>
      </c>
      <c r="G56" s="216">
        <v>24.184471338214056</v>
      </c>
    </row>
    <row r="57" spans="1:7">
      <c r="A57" s="214" t="s">
        <v>13</v>
      </c>
      <c r="B57" s="337">
        <v>0</v>
      </c>
      <c r="C57" s="337">
        <v>20135</v>
      </c>
      <c r="D57" s="338">
        <v>0</v>
      </c>
      <c r="E57" s="340"/>
      <c r="F57" s="340"/>
      <c r="G57" s="343"/>
    </row>
    <row r="58" spans="1:7">
      <c r="A58" s="3" t="s">
        <v>14</v>
      </c>
      <c r="B58" s="215">
        <v>13583</v>
      </c>
      <c r="C58" s="215">
        <v>52449</v>
      </c>
      <c r="D58" s="216">
        <v>25.897538561269041</v>
      </c>
      <c r="E58" s="215">
        <v>11</v>
      </c>
      <c r="F58" s="215">
        <v>21890</v>
      </c>
      <c r="G58" s="216">
        <v>5.0251256281407038E-2</v>
      </c>
    </row>
    <row r="59" spans="1:7">
      <c r="A59" s="3" t="s">
        <v>15</v>
      </c>
      <c r="B59" s="215">
        <v>5934</v>
      </c>
      <c r="C59" s="215">
        <v>15462</v>
      </c>
      <c r="D59" s="216">
        <v>38.377958866899498</v>
      </c>
      <c r="E59" s="215">
        <v>150</v>
      </c>
      <c r="F59" s="215">
        <v>14202</v>
      </c>
      <c r="G59" s="216">
        <v>1.0561892691170258</v>
      </c>
    </row>
    <row r="60" spans="1:7">
      <c r="A60" s="3" t="s">
        <v>16</v>
      </c>
      <c r="B60" s="215">
        <v>23404</v>
      </c>
      <c r="C60" s="215">
        <v>67527</v>
      </c>
      <c r="D60" s="216">
        <v>34.658729100952215</v>
      </c>
      <c r="E60" s="215">
        <v>86</v>
      </c>
      <c r="F60" s="215">
        <v>31887</v>
      </c>
      <c r="G60" s="216">
        <v>0.26970238655251355</v>
      </c>
    </row>
    <row r="61" spans="1:7">
      <c r="A61" s="3" t="s">
        <v>17</v>
      </c>
      <c r="B61" s="215">
        <v>12971</v>
      </c>
      <c r="C61" s="215">
        <v>59226</v>
      </c>
      <c r="D61" s="216">
        <v>21.900854354506468</v>
      </c>
      <c r="E61" s="215">
        <v>33</v>
      </c>
      <c r="F61" s="215">
        <v>18744</v>
      </c>
      <c r="G61" s="216">
        <v>0.17605633802816903</v>
      </c>
    </row>
    <row r="62" spans="1:7">
      <c r="A62" s="3" t="s">
        <v>18</v>
      </c>
      <c r="B62" s="215">
        <v>2599</v>
      </c>
      <c r="C62" s="215">
        <v>13237</v>
      </c>
      <c r="D62" s="216">
        <v>19.634358238271513</v>
      </c>
      <c r="E62" s="215">
        <v>71</v>
      </c>
      <c r="F62" s="215">
        <v>3740</v>
      </c>
      <c r="G62" s="216">
        <v>1.8983957219251339</v>
      </c>
    </row>
    <row r="63" spans="1:7">
      <c r="A63" s="3" t="s">
        <v>19</v>
      </c>
      <c r="B63" s="215">
        <v>1212</v>
      </c>
      <c r="C63" s="215">
        <v>6101</v>
      </c>
      <c r="D63" s="216">
        <v>19.865595803966563</v>
      </c>
      <c r="E63" s="215">
        <v>77</v>
      </c>
      <c r="F63" s="215">
        <v>1568</v>
      </c>
      <c r="G63" s="216">
        <v>4.9107142857142856</v>
      </c>
    </row>
    <row r="64" spans="1:7">
      <c r="A64" s="3" t="s">
        <v>20</v>
      </c>
      <c r="B64" s="215">
        <v>4586</v>
      </c>
      <c r="C64" s="215">
        <v>14804</v>
      </c>
      <c r="D64" s="216">
        <v>30.978114023236962</v>
      </c>
      <c r="E64" s="215">
        <v>1762</v>
      </c>
      <c r="F64" s="215">
        <v>9065</v>
      </c>
      <c r="G64" s="216">
        <v>19.437396580253726</v>
      </c>
    </row>
    <row r="65" spans="1:7" s="127" customFormat="1" ht="16.5" customHeight="1">
      <c r="A65" s="3" t="s">
        <v>21</v>
      </c>
      <c r="B65" s="215">
        <v>1836</v>
      </c>
      <c r="C65" s="215">
        <v>26345</v>
      </c>
      <c r="D65" s="216">
        <v>6.9690643385841717</v>
      </c>
      <c r="E65" s="215">
        <v>77</v>
      </c>
      <c r="F65" s="215">
        <v>26345</v>
      </c>
      <c r="G65" s="216">
        <v>0.29227557411273486</v>
      </c>
    </row>
    <row r="66" spans="1:7" ht="15" thickBot="1">
      <c r="A66" s="155" t="s">
        <v>22</v>
      </c>
      <c r="B66" s="162">
        <f>SUM(B50:B65)</f>
        <v>122377</v>
      </c>
      <c r="C66" s="344">
        <f>SUM(C50:C65)</f>
        <v>467308</v>
      </c>
      <c r="D66" s="157">
        <f>B66*100/C66</f>
        <v>26.187653538993555</v>
      </c>
      <c r="E66" s="162">
        <f>SUM(E50:E65)</f>
        <v>8972</v>
      </c>
      <c r="F66" s="162">
        <f>SUM(F50:F65)</f>
        <v>229517</v>
      </c>
      <c r="G66" s="157">
        <f>E66*100/F66</f>
        <v>3.9090786303411078</v>
      </c>
    </row>
    <row r="67" spans="1:7" s="127" customFormat="1" ht="16.5" customHeight="1">
      <c r="A67" s="3" t="s">
        <v>24</v>
      </c>
      <c r="B67" s="215">
        <v>32</v>
      </c>
      <c r="C67" s="215">
        <v>1422</v>
      </c>
      <c r="D67" s="216">
        <v>2.2503516174402249</v>
      </c>
      <c r="E67" s="215">
        <v>8</v>
      </c>
      <c r="F67" s="215">
        <v>929</v>
      </c>
      <c r="G67" s="216">
        <v>0.86114101184068881</v>
      </c>
    </row>
    <row r="68" spans="1:7" ht="15" customHeight="1" thickBot="1">
      <c r="A68" s="155" t="s">
        <v>26</v>
      </c>
      <c r="B68" s="162">
        <f>SUM(B66:B67)</f>
        <v>122409</v>
      </c>
      <c r="C68" s="162">
        <f>C66+C67</f>
        <v>468730</v>
      </c>
      <c r="D68" s="164">
        <f>B68*100/C68</f>
        <v>26.115034241460968</v>
      </c>
      <c r="E68" s="162">
        <f>E66+E67</f>
        <v>8980</v>
      </c>
      <c r="F68" s="162">
        <f>F66+F67</f>
        <v>230446</v>
      </c>
      <c r="G68" s="164">
        <f>E68*100/F68</f>
        <v>3.8967914392091858</v>
      </c>
    </row>
    <row r="70" spans="1:7" ht="31.5" customHeight="1"/>
    <row r="71" spans="1:7" ht="51.75" customHeight="1" thickBot="1">
      <c r="A71" s="391" t="s">
        <v>364</v>
      </c>
      <c r="B71" s="391"/>
      <c r="C71" s="391"/>
      <c r="D71" s="391"/>
      <c r="E71" s="391"/>
      <c r="F71" s="391"/>
      <c r="G71" s="391"/>
    </row>
    <row r="72" spans="1:7" ht="108.6" customHeight="1" thickBot="1">
      <c r="A72" s="288" t="s">
        <v>0</v>
      </c>
      <c r="B72" s="288" t="s">
        <v>55</v>
      </c>
      <c r="C72" s="288" t="s">
        <v>54</v>
      </c>
      <c r="D72" s="6" t="s">
        <v>53</v>
      </c>
      <c r="E72" s="80" t="s">
        <v>52</v>
      </c>
      <c r="F72" s="80" t="s">
        <v>51</v>
      </c>
      <c r="G72" s="43" t="s">
        <v>50</v>
      </c>
    </row>
    <row r="73" spans="1:7" ht="12.75" customHeight="1" thickTop="1">
      <c r="A73" s="236">
        <v>1</v>
      </c>
      <c r="B73" s="236">
        <v>2</v>
      </c>
      <c r="C73" s="236">
        <v>3</v>
      </c>
      <c r="D73" s="154">
        <v>4</v>
      </c>
      <c r="E73" s="161">
        <v>5</v>
      </c>
      <c r="F73" s="161">
        <v>6</v>
      </c>
      <c r="G73" s="161">
        <v>7</v>
      </c>
    </row>
    <row r="74" spans="1:7">
      <c r="A74" s="3" t="s">
        <v>6</v>
      </c>
      <c r="B74" s="215">
        <v>295</v>
      </c>
      <c r="C74" s="215">
        <v>295</v>
      </c>
      <c r="D74" s="216">
        <v>100</v>
      </c>
      <c r="E74" s="215">
        <v>220</v>
      </c>
      <c r="F74" s="215">
        <v>220</v>
      </c>
      <c r="G74" s="216">
        <v>100</v>
      </c>
    </row>
    <row r="75" spans="1:7">
      <c r="A75" s="3" t="s">
        <v>7</v>
      </c>
      <c r="B75" s="215">
        <v>325</v>
      </c>
      <c r="C75" s="215">
        <v>377</v>
      </c>
      <c r="D75" s="216">
        <v>86.206896551724128</v>
      </c>
      <c r="E75" s="215">
        <v>1148</v>
      </c>
      <c r="F75" s="215">
        <v>1302</v>
      </c>
      <c r="G75" s="216">
        <v>88.172043010752688</v>
      </c>
    </row>
    <row r="76" spans="1:7">
      <c r="A76" s="3" t="s">
        <v>8</v>
      </c>
      <c r="B76" s="215">
        <v>612</v>
      </c>
      <c r="C76" s="215">
        <v>612</v>
      </c>
      <c r="D76" s="216">
        <v>100</v>
      </c>
      <c r="E76" s="215">
        <v>405</v>
      </c>
      <c r="F76" s="215">
        <v>550</v>
      </c>
      <c r="G76" s="216">
        <v>73.636363636363626</v>
      </c>
    </row>
    <row r="77" spans="1:7">
      <c r="A77" s="3" t="s">
        <v>9</v>
      </c>
      <c r="B77" s="215">
        <v>1289</v>
      </c>
      <c r="C77" s="215">
        <v>1289</v>
      </c>
      <c r="D77" s="216">
        <v>100</v>
      </c>
      <c r="E77" s="215">
        <v>635</v>
      </c>
      <c r="F77" s="215">
        <v>814</v>
      </c>
      <c r="G77" s="216">
        <v>78.009828009828013</v>
      </c>
    </row>
    <row r="78" spans="1:7">
      <c r="A78" s="3" t="s">
        <v>10</v>
      </c>
      <c r="B78" s="215">
        <v>316</v>
      </c>
      <c r="C78" s="215">
        <v>316</v>
      </c>
      <c r="D78" s="216">
        <v>100</v>
      </c>
      <c r="E78" s="215">
        <v>592</v>
      </c>
      <c r="F78" s="215">
        <v>1292</v>
      </c>
      <c r="G78" s="216">
        <v>45.820433436532511</v>
      </c>
    </row>
    <row r="79" spans="1:7">
      <c r="A79" s="3" t="s">
        <v>11</v>
      </c>
      <c r="B79" s="215">
        <v>338</v>
      </c>
      <c r="C79" s="215">
        <v>338</v>
      </c>
      <c r="D79" s="216">
        <v>100</v>
      </c>
      <c r="E79" s="215">
        <v>1546</v>
      </c>
      <c r="F79" s="215">
        <v>1980</v>
      </c>
      <c r="G79" s="216">
        <v>78.080808080808083</v>
      </c>
    </row>
    <row r="80" spans="1:7">
      <c r="A80" s="3" t="s">
        <v>12</v>
      </c>
      <c r="B80" s="215">
        <v>51</v>
      </c>
      <c r="C80" s="215">
        <v>51</v>
      </c>
      <c r="D80" s="216">
        <v>100</v>
      </c>
      <c r="E80" s="215">
        <v>596</v>
      </c>
      <c r="F80" s="215">
        <v>596</v>
      </c>
      <c r="G80" s="216">
        <v>100</v>
      </c>
    </row>
    <row r="81" spans="1:7">
      <c r="A81" s="3" t="s">
        <v>13</v>
      </c>
      <c r="B81" s="215">
        <v>495</v>
      </c>
      <c r="C81" s="215">
        <v>495</v>
      </c>
      <c r="D81" s="216">
        <v>100</v>
      </c>
      <c r="E81" s="215">
        <v>416</v>
      </c>
      <c r="F81" s="215">
        <v>489</v>
      </c>
      <c r="G81" s="216">
        <v>85.071574642126791</v>
      </c>
    </row>
    <row r="82" spans="1:7">
      <c r="A82" s="214" t="s">
        <v>14</v>
      </c>
      <c r="B82" s="337"/>
      <c r="C82" s="337"/>
      <c r="D82" s="338"/>
      <c r="E82" s="215">
        <v>1846</v>
      </c>
      <c r="F82" s="215">
        <v>1857</v>
      </c>
      <c r="G82" s="216">
        <v>99.407646742057082</v>
      </c>
    </row>
    <row r="83" spans="1:7">
      <c r="A83" s="3" t="s">
        <v>15</v>
      </c>
      <c r="B83" s="215">
        <v>60</v>
      </c>
      <c r="C83" s="215">
        <v>60</v>
      </c>
      <c r="D83" s="216">
        <v>100</v>
      </c>
      <c r="E83" s="215">
        <v>715</v>
      </c>
      <c r="F83" s="215">
        <v>742</v>
      </c>
      <c r="G83" s="216">
        <v>96.361185983827497</v>
      </c>
    </row>
    <row r="84" spans="1:7">
      <c r="A84" s="3" t="s">
        <v>16</v>
      </c>
      <c r="B84" s="215">
        <v>6207</v>
      </c>
      <c r="C84" s="215">
        <v>6325</v>
      </c>
      <c r="D84" s="216">
        <v>98.134387351778656</v>
      </c>
      <c r="E84" s="215">
        <v>1397</v>
      </c>
      <c r="F84" s="215">
        <v>1571</v>
      </c>
      <c r="G84" s="216">
        <v>88.924252068746028</v>
      </c>
    </row>
    <row r="85" spans="1:7">
      <c r="A85" s="3" t="s">
        <v>17</v>
      </c>
      <c r="B85" s="215">
        <v>687</v>
      </c>
      <c r="C85" s="215">
        <v>687</v>
      </c>
      <c r="D85" s="216">
        <v>100</v>
      </c>
      <c r="E85" s="215">
        <v>662</v>
      </c>
      <c r="F85" s="215">
        <v>956</v>
      </c>
      <c r="G85" s="216">
        <v>69.246861924686186</v>
      </c>
    </row>
    <row r="86" spans="1:7">
      <c r="A86" s="3" t="s">
        <v>18</v>
      </c>
      <c r="B86" s="215">
        <v>251</v>
      </c>
      <c r="C86" s="215">
        <v>251</v>
      </c>
      <c r="D86" s="216">
        <v>100</v>
      </c>
      <c r="E86" s="215">
        <v>245</v>
      </c>
      <c r="F86" s="215">
        <v>265</v>
      </c>
      <c r="G86" s="216">
        <v>92.452830188679243</v>
      </c>
    </row>
    <row r="87" spans="1:7">
      <c r="A87" s="3" t="s">
        <v>19</v>
      </c>
      <c r="B87" s="215">
        <v>55</v>
      </c>
      <c r="C87" s="215">
        <v>55</v>
      </c>
      <c r="D87" s="216">
        <v>100</v>
      </c>
      <c r="E87" s="215">
        <v>188</v>
      </c>
      <c r="F87" s="215">
        <v>188</v>
      </c>
      <c r="G87" s="216">
        <v>100</v>
      </c>
    </row>
    <row r="88" spans="1:7">
      <c r="A88" s="3" t="s">
        <v>20</v>
      </c>
      <c r="B88" s="215">
        <v>28</v>
      </c>
      <c r="C88" s="215">
        <v>28</v>
      </c>
      <c r="D88" s="216">
        <v>100</v>
      </c>
      <c r="E88" s="215">
        <v>521</v>
      </c>
      <c r="F88" s="215">
        <v>651</v>
      </c>
      <c r="G88" s="216">
        <v>80.030721966205846</v>
      </c>
    </row>
    <row r="89" spans="1:7" ht="16.5" customHeight="1">
      <c r="A89" s="3" t="s">
        <v>21</v>
      </c>
      <c r="B89" s="215">
        <v>938</v>
      </c>
      <c r="C89" s="215">
        <v>1096</v>
      </c>
      <c r="D89" s="216">
        <v>85.583941605839414</v>
      </c>
      <c r="E89" s="337">
        <v>1625</v>
      </c>
      <c r="F89" s="337">
        <v>1692</v>
      </c>
      <c r="G89" s="338">
        <f>+E89/F89*100</f>
        <v>96.040189125295512</v>
      </c>
    </row>
    <row r="90" spans="1:7" ht="15" thickBot="1">
      <c r="A90" s="155" t="s">
        <v>22</v>
      </c>
      <c r="B90" s="162">
        <f>SUM(B74:B89)</f>
        <v>11947</v>
      </c>
      <c r="C90" s="162">
        <f>SUM(C74:C89)</f>
        <v>12275</v>
      </c>
      <c r="D90" s="157">
        <f>B90*100/C90</f>
        <v>97.327902240325869</v>
      </c>
      <c r="E90" s="162">
        <f>SUM(E74:E89)</f>
        <v>12757</v>
      </c>
      <c r="F90" s="162">
        <f>SUM(F74:F89)</f>
        <v>15165</v>
      </c>
      <c r="G90" s="157">
        <f>E90*100/F90</f>
        <v>84.12133201450709</v>
      </c>
    </row>
    <row r="91" spans="1:7" ht="17.25" customHeight="1">
      <c r="A91" s="3" t="s">
        <v>24</v>
      </c>
      <c r="B91" s="215">
        <v>7</v>
      </c>
      <c r="C91" s="215">
        <v>14</v>
      </c>
      <c r="D91" s="216">
        <v>50</v>
      </c>
      <c r="E91" s="215">
        <v>0</v>
      </c>
      <c r="F91" s="215">
        <v>70</v>
      </c>
      <c r="G91" s="216">
        <v>0</v>
      </c>
    </row>
    <row r="92" spans="1:7" ht="15.75" customHeight="1" thickBot="1">
      <c r="A92" s="155" t="s">
        <v>26</v>
      </c>
      <c r="B92" s="162">
        <f>B90+B91</f>
        <v>11954</v>
      </c>
      <c r="C92" s="162">
        <f>C90+C91</f>
        <v>12289</v>
      </c>
      <c r="D92" s="164">
        <f>B92*100/C92</f>
        <v>97.273984864512983</v>
      </c>
      <c r="E92" s="162">
        <f>SUM(E90:E91)</f>
        <v>12757</v>
      </c>
      <c r="F92" s="162">
        <f>F90+F91</f>
        <v>15235</v>
      </c>
      <c r="G92" s="164">
        <f>E92*100/F92</f>
        <v>83.734821135543157</v>
      </c>
    </row>
    <row r="94" spans="1:7" ht="15" customHeight="1"/>
    <row r="95" spans="1:7">
      <c r="A95" s="23"/>
      <c r="B95" s="23"/>
      <c r="C95" s="23"/>
      <c r="D95" s="127"/>
    </row>
    <row r="96" spans="1:7">
      <c r="A96" s="23"/>
      <c r="B96" s="23"/>
      <c r="C96" s="23"/>
      <c r="D96" s="127"/>
    </row>
    <row r="97" spans="1:7">
      <c r="A97" s="23"/>
      <c r="B97" s="23"/>
      <c r="C97" s="23"/>
      <c r="D97" s="127"/>
    </row>
    <row r="98" spans="1:7">
      <c r="A98" s="23"/>
      <c r="B98" s="23"/>
      <c r="C98" s="23"/>
      <c r="D98" s="127"/>
    </row>
    <row r="99" spans="1:7">
      <c r="A99" s="23"/>
      <c r="B99" s="23"/>
      <c r="C99" s="23"/>
      <c r="D99" s="127"/>
    </row>
    <row r="100" spans="1:7">
      <c r="A100" s="23"/>
      <c r="B100" s="23"/>
      <c r="C100" s="23"/>
      <c r="D100" s="127"/>
    </row>
    <row r="101" spans="1:7">
      <c r="A101" s="23"/>
      <c r="B101" s="23"/>
      <c r="C101" s="23"/>
      <c r="D101" s="127"/>
    </row>
    <row r="102" spans="1:7">
      <c r="A102" s="23"/>
      <c r="B102" s="23"/>
      <c r="C102" s="23"/>
      <c r="D102" s="127"/>
    </row>
    <row r="103" spans="1:7">
      <c r="A103" s="23"/>
      <c r="B103" s="23"/>
      <c r="C103" s="23"/>
      <c r="D103" s="127"/>
    </row>
    <row r="104" spans="1:7">
      <c r="A104" s="23"/>
      <c r="B104" s="23"/>
      <c r="C104" s="23"/>
      <c r="D104" s="127"/>
      <c r="G104" s="23"/>
    </row>
    <row r="105" spans="1:7">
      <c r="A105" s="23"/>
      <c r="B105" s="23"/>
      <c r="C105" s="23"/>
      <c r="D105" s="127"/>
      <c r="G105" s="23"/>
    </row>
    <row r="106" spans="1:7">
      <c r="A106" s="23"/>
      <c r="B106" s="23"/>
      <c r="C106" s="23"/>
      <c r="D106" s="127"/>
      <c r="G106" s="23"/>
    </row>
    <row r="107" spans="1:7">
      <c r="A107" s="23"/>
      <c r="B107" s="23"/>
      <c r="C107" s="23"/>
      <c r="D107" s="127"/>
      <c r="G107" s="23"/>
    </row>
    <row r="108" spans="1:7">
      <c r="A108" s="23"/>
      <c r="B108" s="23"/>
      <c r="C108" s="23"/>
      <c r="D108" s="127"/>
      <c r="G108" s="23"/>
    </row>
    <row r="109" spans="1:7">
      <c r="A109" s="23"/>
      <c r="B109" s="23"/>
      <c r="C109" s="23"/>
      <c r="D109" s="127"/>
      <c r="G109" s="23"/>
    </row>
    <row r="110" spans="1:7">
      <c r="A110" s="23"/>
      <c r="B110" s="23"/>
      <c r="C110" s="23"/>
      <c r="D110" s="127"/>
      <c r="G110" s="23"/>
    </row>
    <row r="111" spans="1:7">
      <c r="A111" s="23"/>
      <c r="B111" s="23"/>
      <c r="C111" s="23"/>
      <c r="D111" s="127"/>
      <c r="G111" s="23"/>
    </row>
    <row r="112" spans="1:7">
      <c r="A112" s="23"/>
      <c r="B112" s="23"/>
      <c r="C112" s="23"/>
      <c r="D112" s="127"/>
      <c r="G112" s="23"/>
    </row>
    <row r="113" spans="1:7">
      <c r="A113" s="23"/>
      <c r="B113" s="23"/>
      <c r="C113" s="23"/>
      <c r="D113" s="127"/>
      <c r="G113" s="23"/>
    </row>
    <row r="114" spans="1:7">
      <c r="A114" s="23"/>
      <c r="B114" s="23"/>
      <c r="C114" s="23"/>
      <c r="D114" s="127"/>
      <c r="G114" s="23"/>
    </row>
    <row r="115" spans="1:7">
      <c r="A115" s="23"/>
      <c r="B115" s="23"/>
      <c r="C115" s="23"/>
      <c r="D115" s="127"/>
      <c r="G115" s="23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9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T21"/>
  <sheetViews>
    <sheetView workbookViewId="0">
      <selection activeCell="J12" sqref="J12"/>
    </sheetView>
  </sheetViews>
  <sheetFormatPr defaultColWidth="9.109375" defaultRowHeight="14.4"/>
  <cols>
    <col min="1" max="1" width="16.33203125" style="23" customWidth="1"/>
    <col min="2" max="2" width="11.109375" style="23" customWidth="1"/>
    <col min="3" max="3" width="12.88671875" style="23" customWidth="1"/>
    <col min="4" max="4" width="17" style="23" customWidth="1"/>
    <col min="5" max="5" width="20.109375" style="23" customWidth="1"/>
    <col min="6" max="6" width="17.109375" style="23" customWidth="1"/>
    <col min="7" max="7" width="30.44140625" style="23" customWidth="1"/>
    <col min="8" max="8" width="30.5546875" style="23" customWidth="1"/>
    <col min="9" max="9" width="9.109375" style="23"/>
    <col min="10" max="10" width="39.88671875" style="23" customWidth="1"/>
    <col min="11" max="16384" width="9.109375" style="23"/>
  </cols>
  <sheetData>
    <row r="1" spans="1:20" ht="49.5" customHeight="1" thickBot="1">
      <c r="A1" s="392" t="s">
        <v>385</v>
      </c>
      <c r="B1" s="423"/>
      <c r="C1" s="423"/>
      <c r="D1" s="423"/>
      <c r="E1" s="423"/>
      <c r="F1" s="423"/>
      <c r="G1" s="423"/>
      <c r="H1" s="423"/>
    </row>
    <row r="2" spans="1:20" ht="258" customHeight="1" thickBot="1">
      <c r="A2" s="30" t="s">
        <v>0</v>
      </c>
      <c r="B2" s="30" t="s">
        <v>205</v>
      </c>
      <c r="C2" s="31" t="s">
        <v>204</v>
      </c>
      <c r="D2" s="30" t="s">
        <v>343</v>
      </c>
      <c r="E2" s="30" t="s">
        <v>203</v>
      </c>
      <c r="F2" s="115" t="s">
        <v>202</v>
      </c>
      <c r="G2" s="220" t="s">
        <v>342</v>
      </c>
      <c r="H2" s="220" t="s">
        <v>201</v>
      </c>
      <c r="I2" s="45"/>
      <c r="K2" s="45"/>
    </row>
    <row r="3" spans="1:20" ht="12.75" customHeight="1" thickTop="1">
      <c r="A3" s="160">
        <v>1</v>
      </c>
      <c r="B3" s="160">
        <v>2</v>
      </c>
      <c r="C3" s="160">
        <v>3</v>
      </c>
      <c r="D3" s="160">
        <v>4</v>
      </c>
      <c r="E3" s="160">
        <v>5</v>
      </c>
      <c r="F3" s="160">
        <v>6</v>
      </c>
      <c r="G3" s="219">
        <v>7</v>
      </c>
      <c r="H3" s="219">
        <v>8</v>
      </c>
    </row>
    <row r="4" spans="1:20">
      <c r="A4" s="28" t="s">
        <v>91</v>
      </c>
      <c r="B4" s="268">
        <v>123</v>
      </c>
      <c r="C4" s="268">
        <v>112</v>
      </c>
      <c r="D4" s="268">
        <v>105</v>
      </c>
      <c r="E4" s="268">
        <v>0</v>
      </c>
      <c r="F4" s="356">
        <v>91.056910569105682</v>
      </c>
      <c r="G4" s="356">
        <v>85.365853658536579</v>
      </c>
      <c r="H4" s="356">
        <v>0</v>
      </c>
      <c r="J4" s="79"/>
      <c r="P4" s="78"/>
      <c r="Q4" s="78"/>
    </row>
    <row r="5" spans="1:20">
      <c r="A5" s="28" t="s">
        <v>94</v>
      </c>
      <c r="B5" s="268">
        <v>95</v>
      </c>
      <c r="C5" s="268">
        <v>95</v>
      </c>
      <c r="D5" s="268">
        <v>81</v>
      </c>
      <c r="E5" s="268">
        <v>81</v>
      </c>
      <c r="F5" s="356">
        <v>100</v>
      </c>
      <c r="G5" s="356">
        <v>85.263157894736835</v>
      </c>
      <c r="H5" s="356">
        <v>85.263157894736835</v>
      </c>
      <c r="J5" s="79"/>
      <c r="P5" s="78"/>
      <c r="Q5" s="78"/>
    </row>
    <row r="6" spans="1:20">
      <c r="A6" s="28" t="s">
        <v>97</v>
      </c>
      <c r="B6" s="268">
        <v>168</v>
      </c>
      <c r="C6" s="268">
        <v>146</v>
      </c>
      <c r="D6" s="268">
        <v>91</v>
      </c>
      <c r="E6" s="268">
        <v>24</v>
      </c>
      <c r="F6" s="356">
        <v>86.904761904761912</v>
      </c>
      <c r="G6" s="356">
        <v>54.166666666666664</v>
      </c>
      <c r="H6" s="356">
        <v>14.285714285714285</v>
      </c>
      <c r="J6" s="79"/>
      <c r="P6" s="78"/>
      <c r="Q6" s="78"/>
    </row>
    <row r="7" spans="1:20">
      <c r="A7" s="3" t="s">
        <v>98</v>
      </c>
      <c r="B7" s="268">
        <v>47</v>
      </c>
      <c r="C7" s="268">
        <v>0</v>
      </c>
      <c r="D7" s="268">
        <v>0</v>
      </c>
      <c r="E7" s="268">
        <v>0</v>
      </c>
      <c r="F7" s="356">
        <v>0</v>
      </c>
      <c r="G7" s="356">
        <v>0</v>
      </c>
      <c r="H7" s="356">
        <v>0</v>
      </c>
      <c r="J7" s="79"/>
      <c r="P7" s="78"/>
      <c r="Q7" s="78"/>
    </row>
    <row r="8" spans="1:20">
      <c r="A8" s="28" t="s">
        <v>100</v>
      </c>
      <c r="B8" s="268">
        <v>69</v>
      </c>
      <c r="C8" s="268">
        <v>69</v>
      </c>
      <c r="D8" s="268">
        <v>51</v>
      </c>
      <c r="E8" s="268">
        <v>0</v>
      </c>
      <c r="F8" s="356">
        <v>100</v>
      </c>
      <c r="G8" s="356">
        <v>73.91304347826086</v>
      </c>
      <c r="H8" s="356">
        <v>0</v>
      </c>
      <c r="J8" s="79"/>
      <c r="K8" s="77"/>
      <c r="L8" s="77"/>
      <c r="M8" s="77"/>
      <c r="N8" s="77"/>
      <c r="O8" s="78"/>
      <c r="P8" s="78"/>
      <c r="Q8" s="78"/>
    </row>
    <row r="9" spans="1:20">
      <c r="A9" s="28" t="s">
        <v>104</v>
      </c>
      <c r="B9" s="268">
        <v>42</v>
      </c>
      <c r="C9" s="268">
        <v>42</v>
      </c>
      <c r="D9" s="268">
        <v>27</v>
      </c>
      <c r="E9" s="268">
        <v>0</v>
      </c>
      <c r="F9" s="356">
        <v>100</v>
      </c>
      <c r="G9" s="356">
        <v>64.285714285714292</v>
      </c>
      <c r="H9" s="356">
        <v>0</v>
      </c>
    </row>
    <row r="10" spans="1:20">
      <c r="A10" s="28" t="s">
        <v>186</v>
      </c>
      <c r="B10" s="268">
        <v>2062</v>
      </c>
      <c r="C10" s="268">
        <v>1543</v>
      </c>
      <c r="D10" s="268">
        <v>411</v>
      </c>
      <c r="E10" s="268">
        <v>0</v>
      </c>
      <c r="F10" s="356">
        <v>74.830261881668278</v>
      </c>
      <c r="G10" s="356">
        <v>19.932104752667314</v>
      </c>
      <c r="H10" s="356">
        <v>0</v>
      </c>
    </row>
    <row r="11" spans="1:20" ht="17.25" customHeight="1" thickBot="1">
      <c r="A11" s="176" t="s">
        <v>161</v>
      </c>
      <c r="B11" s="226">
        <f>SUM(B4:B10)</f>
        <v>2606</v>
      </c>
      <c r="C11" s="226">
        <f t="shared" ref="C11:E11" si="0">SUM(C4:C10)</f>
        <v>2007</v>
      </c>
      <c r="D11" s="226">
        <f t="shared" si="0"/>
        <v>766</v>
      </c>
      <c r="E11" s="226">
        <f t="shared" si="0"/>
        <v>105</v>
      </c>
      <c r="F11" s="384">
        <f>C11*100/B11</f>
        <v>77.014581734458943</v>
      </c>
      <c r="G11" s="384">
        <f>D11*100/B11</f>
        <v>29.393706830391405</v>
      </c>
      <c r="H11" s="384">
        <f>E11*100/B11</f>
        <v>4.0291634689178819</v>
      </c>
    </row>
    <row r="13" spans="1:20" ht="34.5" customHeight="1"/>
    <row r="14" spans="1:20" ht="14.25" customHeight="1"/>
    <row r="15" spans="1:20" ht="15" customHeight="1">
      <c r="I15" s="45"/>
      <c r="J15" s="274"/>
      <c r="K15" s="276"/>
      <c r="L15" s="274"/>
      <c r="M15" s="274"/>
      <c r="N15" s="276"/>
      <c r="O15" s="276"/>
      <c r="P15" s="276"/>
      <c r="Q15" s="276"/>
      <c r="R15" s="296"/>
      <c r="S15" s="296"/>
      <c r="T15" s="296"/>
    </row>
    <row r="16" spans="1:20">
      <c r="J16" s="267"/>
      <c r="K16" s="266"/>
      <c r="L16" s="267"/>
      <c r="M16" s="267"/>
      <c r="N16" s="266"/>
      <c r="O16" s="266"/>
      <c r="P16" s="266"/>
      <c r="Q16" s="266"/>
      <c r="R16" s="295"/>
      <c r="S16" s="295"/>
      <c r="T16" s="295"/>
    </row>
    <row r="17" spans="9:20">
      <c r="I17" s="45"/>
      <c r="J17" s="267"/>
      <c r="K17" s="266"/>
      <c r="L17" s="267"/>
      <c r="M17" s="267"/>
      <c r="N17" s="266"/>
      <c r="O17" s="266"/>
      <c r="P17" s="266"/>
      <c r="Q17" s="266"/>
      <c r="R17" s="295"/>
      <c r="S17" s="295"/>
      <c r="T17" s="295"/>
    </row>
    <row r="18" spans="9:20">
      <c r="J18" s="267"/>
      <c r="K18" s="266"/>
      <c r="L18" s="267"/>
      <c r="M18" s="267"/>
      <c r="N18" s="266"/>
      <c r="O18" s="266"/>
      <c r="P18" s="266"/>
      <c r="Q18" s="266"/>
      <c r="R18" s="295"/>
      <c r="S18" s="295"/>
      <c r="T18" s="295"/>
    </row>
    <row r="19" spans="9:20">
      <c r="I19" s="45"/>
      <c r="J19" s="267"/>
      <c r="K19" s="266"/>
      <c r="L19" s="267"/>
      <c r="M19" s="267"/>
      <c r="N19" s="266"/>
      <c r="O19" s="266"/>
      <c r="P19" s="266"/>
      <c r="Q19" s="266"/>
      <c r="R19" s="295"/>
      <c r="S19" s="295"/>
      <c r="T19" s="295"/>
    </row>
    <row r="20" spans="9:20">
      <c r="J20" s="267"/>
      <c r="K20" s="266"/>
      <c r="L20" s="267"/>
      <c r="M20" s="267"/>
      <c r="N20" s="266"/>
      <c r="O20" s="266"/>
      <c r="P20" s="266"/>
      <c r="Q20" s="266"/>
      <c r="R20" s="295"/>
      <c r="S20" s="295"/>
      <c r="T20" s="295"/>
    </row>
    <row r="21" spans="9:20"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</row>
  </sheetData>
  <sortState ref="I14:T20">
    <sortCondition ref="I14:I20"/>
  </sortState>
  <mergeCells count="1">
    <mergeCell ref="A1:H1"/>
  </mergeCells>
  <pageMargins left="0.45" right="0.25" top="0.75" bottom="0.75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N17"/>
  <sheetViews>
    <sheetView workbookViewId="0">
      <selection activeCell="I4" sqref="I4"/>
    </sheetView>
  </sheetViews>
  <sheetFormatPr defaultColWidth="9.109375" defaultRowHeight="14.4"/>
  <cols>
    <col min="1" max="1" width="13.109375" style="23" customWidth="1"/>
    <col min="2" max="2" width="14.109375" style="23" customWidth="1"/>
    <col min="3" max="3" width="13.5546875" style="23" customWidth="1"/>
    <col min="4" max="4" width="10.33203125" style="23" customWidth="1"/>
    <col min="5" max="5" width="12.5546875" style="23" customWidth="1"/>
    <col min="6" max="6" width="10.88671875" style="23" customWidth="1"/>
    <col min="7" max="7" width="13.33203125" style="23" customWidth="1"/>
    <col min="8" max="8" width="11.5546875" style="23" customWidth="1"/>
    <col min="9" max="9" width="19.5546875" style="23" customWidth="1"/>
    <col min="10" max="10" width="15" style="23" customWidth="1"/>
    <col min="11" max="13" width="9.109375" style="23"/>
    <col min="14" max="14" width="11" style="23" bestFit="1" customWidth="1"/>
    <col min="15" max="16384" width="9.109375" style="23"/>
  </cols>
  <sheetData>
    <row r="1" spans="1:14" ht="24.75" customHeight="1" thickBot="1">
      <c r="A1" s="425" t="s">
        <v>386</v>
      </c>
      <c r="B1" s="425"/>
      <c r="C1" s="425"/>
      <c r="D1" s="425"/>
      <c r="E1" s="425"/>
      <c r="F1" s="425"/>
      <c r="G1" s="425"/>
      <c r="H1" s="425"/>
      <c r="I1" s="425"/>
      <c r="J1" s="52"/>
    </row>
    <row r="2" spans="1:14" ht="121.5" customHeight="1" thickBot="1">
      <c r="A2" s="112" t="s">
        <v>221</v>
      </c>
      <c r="B2" s="112" t="s">
        <v>220</v>
      </c>
      <c r="C2" s="108" t="s">
        <v>219</v>
      </c>
      <c r="D2" s="112" t="s">
        <v>218</v>
      </c>
      <c r="E2" s="112" t="s">
        <v>345</v>
      </c>
      <c r="F2" s="108" t="s">
        <v>217</v>
      </c>
      <c r="G2" s="112" t="s">
        <v>216</v>
      </c>
      <c r="H2" s="112" t="s">
        <v>344</v>
      </c>
      <c r="I2" s="108" t="s">
        <v>215</v>
      </c>
      <c r="K2" s="49"/>
      <c r="L2" s="49"/>
      <c r="M2" s="49"/>
      <c r="N2" s="49"/>
    </row>
    <row r="3" spans="1:14" ht="18" customHeight="1" thickTop="1" thickBot="1">
      <c r="A3" s="109">
        <v>1</v>
      </c>
      <c r="B3" s="109">
        <v>2</v>
      </c>
      <c r="C3" s="109">
        <v>3</v>
      </c>
      <c r="D3" s="109">
        <v>4</v>
      </c>
      <c r="E3" s="109">
        <v>5</v>
      </c>
      <c r="F3" s="109">
        <v>6</v>
      </c>
      <c r="G3" s="109">
        <v>7</v>
      </c>
      <c r="H3" s="109">
        <v>8</v>
      </c>
      <c r="I3" s="109">
        <v>9</v>
      </c>
      <c r="K3" s="49"/>
      <c r="L3" s="241"/>
      <c r="M3" s="241"/>
      <c r="N3" s="242"/>
    </row>
    <row r="4" spans="1:14" ht="15.6" thickTop="1" thickBot="1">
      <c r="A4" s="243">
        <v>5779134</v>
      </c>
      <c r="B4" s="243">
        <v>5136128538</v>
      </c>
      <c r="C4" s="244">
        <v>0.11</v>
      </c>
      <c r="D4" s="243">
        <v>458</v>
      </c>
      <c r="E4" s="243">
        <v>6831079</v>
      </c>
      <c r="F4" s="244">
        <v>6.7046509050766347E-3</v>
      </c>
      <c r="G4" s="243">
        <v>3828</v>
      </c>
      <c r="H4" s="243">
        <v>7203068</v>
      </c>
      <c r="I4" s="244">
        <v>5.3144021408655318E-2</v>
      </c>
      <c r="K4" s="49"/>
      <c r="L4" s="49"/>
      <c r="M4" s="49"/>
      <c r="N4" s="49"/>
    </row>
    <row r="5" spans="1:14">
      <c r="A5" s="32"/>
      <c r="B5" s="32"/>
      <c r="C5" s="50"/>
      <c r="D5" s="32"/>
      <c r="E5" s="32"/>
      <c r="F5" s="33"/>
      <c r="G5" s="51"/>
      <c r="H5" s="51"/>
      <c r="I5" s="51"/>
      <c r="J5" s="50"/>
      <c r="K5" s="49"/>
      <c r="L5" s="49"/>
      <c r="M5" s="49"/>
      <c r="N5" s="49"/>
    </row>
    <row r="6" spans="1:14">
      <c r="A6" s="32"/>
      <c r="B6" s="32"/>
      <c r="C6" s="50"/>
      <c r="D6" s="32"/>
      <c r="E6" s="32"/>
      <c r="F6" s="33"/>
      <c r="G6" s="51"/>
      <c r="H6" s="51"/>
      <c r="I6" s="51"/>
      <c r="J6" s="50"/>
      <c r="K6" s="49"/>
      <c r="L6" s="49"/>
      <c r="M6" s="49"/>
      <c r="N6" s="49"/>
    </row>
    <row r="7" spans="1:14" ht="21.75" customHeight="1" thickBot="1">
      <c r="A7" s="424" t="s">
        <v>387</v>
      </c>
      <c r="B7" s="420"/>
      <c r="C7" s="420"/>
      <c r="D7" s="420"/>
      <c r="E7" s="420"/>
      <c r="F7" s="420"/>
      <c r="G7" s="420"/>
      <c r="H7" s="420"/>
      <c r="I7" s="420"/>
      <c r="J7" s="420"/>
    </row>
    <row r="8" spans="1:14" ht="52.5" customHeight="1">
      <c r="A8" s="428" t="s">
        <v>214</v>
      </c>
      <c r="B8" s="430" t="s">
        <v>213</v>
      </c>
      <c r="C8" s="430"/>
      <c r="D8" s="430" t="s">
        <v>212</v>
      </c>
      <c r="E8" s="430"/>
      <c r="F8" s="430" t="s">
        <v>211</v>
      </c>
      <c r="G8" s="430"/>
      <c r="H8" s="430" t="s">
        <v>210</v>
      </c>
      <c r="I8" s="430"/>
      <c r="J8" s="426" t="s">
        <v>209</v>
      </c>
    </row>
    <row r="9" spans="1:14" ht="33" customHeight="1" thickBot="1">
      <c r="A9" s="429"/>
      <c r="B9" s="111" t="s">
        <v>207</v>
      </c>
      <c r="C9" s="110" t="s">
        <v>206</v>
      </c>
      <c r="D9" s="111" t="s">
        <v>207</v>
      </c>
      <c r="E9" s="110" t="s">
        <v>208</v>
      </c>
      <c r="F9" s="111" t="s">
        <v>207</v>
      </c>
      <c r="G9" s="110" t="s">
        <v>208</v>
      </c>
      <c r="H9" s="111" t="s">
        <v>207</v>
      </c>
      <c r="I9" s="110" t="s">
        <v>206</v>
      </c>
      <c r="J9" s="427"/>
    </row>
    <row r="10" spans="1:14" ht="12.75" customHeight="1" thickTop="1" thickBot="1">
      <c r="A10" s="109">
        <v>1</v>
      </c>
      <c r="B10" s="109">
        <v>2</v>
      </c>
      <c r="C10" s="109">
        <v>3</v>
      </c>
      <c r="D10" s="109">
        <v>4</v>
      </c>
      <c r="E10" s="109">
        <v>5</v>
      </c>
      <c r="F10" s="109">
        <v>6</v>
      </c>
      <c r="G10" s="109">
        <v>7</v>
      </c>
      <c r="H10" s="109">
        <v>8</v>
      </c>
      <c r="I10" s="109">
        <v>9</v>
      </c>
      <c r="J10" s="109">
        <v>10</v>
      </c>
    </row>
    <row r="11" spans="1:14" ht="16.5" customHeight="1" thickTop="1" thickBot="1">
      <c r="A11" s="244">
        <v>350.91</v>
      </c>
      <c r="B11" s="243">
        <v>6831079</v>
      </c>
      <c r="C11" s="244">
        <v>19466.755008406712</v>
      </c>
      <c r="D11" s="243">
        <v>371989</v>
      </c>
      <c r="E11" s="244">
        <v>1060.0695334986178</v>
      </c>
      <c r="F11" s="243">
        <v>70501</v>
      </c>
      <c r="G11" s="244">
        <v>200.90906500242227</v>
      </c>
      <c r="H11" s="243">
        <v>705805</v>
      </c>
      <c r="I11" s="244">
        <v>2011.3561881964035</v>
      </c>
      <c r="J11" s="244">
        <v>292265</v>
      </c>
    </row>
    <row r="14" spans="1:14">
      <c r="A14" s="49"/>
      <c r="B14" s="49"/>
    </row>
    <row r="15" spans="1:14">
      <c r="A15" s="49"/>
      <c r="B15" s="49"/>
    </row>
    <row r="16" spans="1:14">
      <c r="A16" s="49"/>
      <c r="B16" s="49"/>
    </row>
    <row r="17" spans="1:2">
      <c r="A17" s="49"/>
      <c r="B17" s="49"/>
    </row>
  </sheetData>
  <mergeCells count="8">
    <mergeCell ref="A7:J7"/>
    <mergeCell ref="A1:I1"/>
    <mergeCell ref="J8:J9"/>
    <mergeCell ref="A8:A9"/>
    <mergeCell ref="B8:C8"/>
    <mergeCell ref="D8:E8"/>
    <mergeCell ref="F8:G8"/>
    <mergeCell ref="H8:I8"/>
  </mergeCells>
  <pageMargins left="0.7" right="0.7" top="0.75" bottom="0.75" header="0.3" footer="0.3"/>
  <pageSetup paperSize="9" scale="97" orientation="landscape" r:id="rId1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Q114"/>
  <sheetViews>
    <sheetView topLeftCell="A40" workbookViewId="0">
      <selection activeCell="L24" sqref="L24"/>
    </sheetView>
  </sheetViews>
  <sheetFormatPr defaultColWidth="9.109375" defaultRowHeight="14.4"/>
  <cols>
    <col min="1" max="1" width="20.44140625" style="82" customWidth="1"/>
    <col min="2" max="2" width="8.6640625" style="82" customWidth="1"/>
    <col min="3" max="3" width="9.5546875" style="82" customWidth="1"/>
    <col min="4" max="4" width="9.88671875" style="82" customWidth="1"/>
    <col min="5" max="5" width="9.88671875" style="82" bestFit="1" customWidth="1"/>
    <col min="6" max="6" width="9.88671875" style="82" customWidth="1"/>
    <col min="7" max="7" width="12.109375" style="82" customWidth="1"/>
    <col min="8" max="8" width="11.109375" style="82" customWidth="1"/>
    <col min="9" max="9" width="10.88671875" style="82" customWidth="1"/>
    <col min="10" max="10" width="11.88671875" style="82" customWidth="1"/>
    <col min="11" max="11" width="10.33203125" style="82" customWidth="1"/>
    <col min="12" max="12" width="15.88671875" style="82" customWidth="1"/>
    <col min="13" max="13" width="9.109375" style="23"/>
    <col min="14" max="14" width="13" style="23" customWidth="1"/>
    <col min="15" max="31" width="9.109375" style="23"/>
    <col min="32" max="32" width="11.5546875" style="23" customWidth="1"/>
    <col min="33" max="16384" width="9.109375" style="23"/>
  </cols>
  <sheetData>
    <row r="1" spans="1:17" s="49" customFormat="1" ht="24" customHeight="1" thickBot="1">
      <c r="A1" s="431" t="s">
        <v>392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7" ht="145.5" customHeight="1" thickBot="1">
      <c r="A2" s="80" t="s">
        <v>162</v>
      </c>
      <c r="B2" s="80" t="s">
        <v>232</v>
      </c>
      <c r="C2" s="80" t="s">
        <v>231</v>
      </c>
      <c r="D2" s="80" t="s">
        <v>230</v>
      </c>
      <c r="E2" s="80" t="s">
        <v>229</v>
      </c>
      <c r="F2" s="80" t="s">
        <v>228</v>
      </c>
      <c r="G2" s="80" t="s">
        <v>227</v>
      </c>
      <c r="H2" s="43" t="s">
        <v>226</v>
      </c>
      <c r="I2" s="43" t="s">
        <v>225</v>
      </c>
      <c r="J2" s="80" t="s">
        <v>224</v>
      </c>
      <c r="K2" s="80" t="s">
        <v>223</v>
      </c>
      <c r="L2" s="80" t="s">
        <v>222</v>
      </c>
    </row>
    <row r="3" spans="1:17" ht="12.75" customHeight="1" thickTop="1">
      <c r="A3" s="161">
        <v>1</v>
      </c>
      <c r="B3" s="161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  <c r="H3" s="377">
        <v>8</v>
      </c>
      <c r="I3" s="377">
        <v>9</v>
      </c>
      <c r="J3" s="161">
        <v>10</v>
      </c>
      <c r="K3" s="161">
        <v>11</v>
      </c>
      <c r="L3" s="161">
        <v>12</v>
      </c>
    </row>
    <row r="4" spans="1:17">
      <c r="A4" s="61" t="s">
        <v>91</v>
      </c>
      <c r="B4" s="252">
        <v>3350</v>
      </c>
      <c r="C4" s="252">
        <v>2667</v>
      </c>
      <c r="D4" s="252">
        <v>2660</v>
      </c>
      <c r="E4" s="252">
        <v>26600</v>
      </c>
      <c r="F4" s="252">
        <v>3105</v>
      </c>
      <c r="G4" s="252">
        <v>2981</v>
      </c>
      <c r="H4" s="378">
        <v>10</v>
      </c>
      <c r="I4" s="378">
        <v>92.686567164179095</v>
      </c>
      <c r="J4" s="253">
        <v>96.006441223832525</v>
      </c>
      <c r="K4" s="252">
        <v>7</v>
      </c>
      <c r="L4" s="252">
        <v>22</v>
      </c>
    </row>
    <row r="5" spans="1:17">
      <c r="A5" s="61" t="s">
        <v>92</v>
      </c>
      <c r="B5" s="252">
        <v>29427</v>
      </c>
      <c r="C5" s="252">
        <v>18490</v>
      </c>
      <c r="D5" s="252">
        <v>9725</v>
      </c>
      <c r="E5" s="252">
        <v>103283</v>
      </c>
      <c r="F5" s="252">
        <v>13504</v>
      </c>
      <c r="G5" s="252">
        <v>13089</v>
      </c>
      <c r="H5" s="378">
        <v>10.620359897172236</v>
      </c>
      <c r="I5" s="378">
        <v>45.88982906854249</v>
      </c>
      <c r="J5" s="253">
        <v>96.926836492890999</v>
      </c>
      <c r="K5" s="252">
        <v>40</v>
      </c>
      <c r="L5" s="252">
        <v>22</v>
      </c>
    </row>
    <row r="6" spans="1:17">
      <c r="A6" s="61" t="s">
        <v>93</v>
      </c>
      <c r="B6" s="252">
        <v>12484</v>
      </c>
      <c r="C6" s="252">
        <v>6439</v>
      </c>
      <c r="D6" s="252">
        <v>2312</v>
      </c>
      <c r="E6" s="252">
        <v>71303</v>
      </c>
      <c r="F6" s="252">
        <v>3867</v>
      </c>
      <c r="G6" s="252">
        <v>3206</v>
      </c>
      <c r="H6" s="378">
        <v>30.840397923875432</v>
      </c>
      <c r="I6" s="378">
        <v>30.975648830503044</v>
      </c>
      <c r="J6" s="253">
        <v>82.906645978794941</v>
      </c>
      <c r="K6" s="252">
        <v>40</v>
      </c>
      <c r="L6" s="252">
        <v>22</v>
      </c>
      <c r="O6" s="23">
        <f>B24+B49+B75+B101+B109</f>
        <v>1002431</v>
      </c>
    </row>
    <row r="7" spans="1:17">
      <c r="A7" s="61" t="s">
        <v>94</v>
      </c>
      <c r="B7" s="252">
        <v>20131</v>
      </c>
      <c r="C7" s="252">
        <v>12494</v>
      </c>
      <c r="D7" s="252">
        <v>11528</v>
      </c>
      <c r="E7" s="252">
        <v>96328</v>
      </c>
      <c r="F7" s="252">
        <v>18218</v>
      </c>
      <c r="G7" s="252">
        <v>17914</v>
      </c>
      <c r="H7" s="378">
        <v>8.3560027758501043</v>
      </c>
      <c r="I7" s="378">
        <v>90.497243057970294</v>
      </c>
      <c r="J7" s="253">
        <v>98.331320671862983</v>
      </c>
      <c r="K7" s="252">
        <v>40</v>
      </c>
      <c r="L7" s="252">
        <v>22</v>
      </c>
      <c r="O7" s="23">
        <f>F24+F49+F75+F101+F109</f>
        <v>536716</v>
      </c>
      <c r="P7" s="23">
        <f>O7*100/O6</f>
        <v>53.541440757518473</v>
      </c>
    </row>
    <row r="8" spans="1:17">
      <c r="A8" s="61" t="s">
        <v>95</v>
      </c>
      <c r="B8" s="252">
        <v>26129</v>
      </c>
      <c r="C8" s="252">
        <v>16201</v>
      </c>
      <c r="D8" s="252">
        <v>4197</v>
      </c>
      <c r="E8" s="252">
        <v>122643</v>
      </c>
      <c r="F8" s="252">
        <v>7899</v>
      </c>
      <c r="G8" s="252">
        <v>7898</v>
      </c>
      <c r="H8" s="378">
        <v>29.221586847748391</v>
      </c>
      <c r="I8" s="378">
        <v>30.230778062688969</v>
      </c>
      <c r="J8" s="253">
        <v>99.987340169641726</v>
      </c>
      <c r="K8" s="252">
        <v>35</v>
      </c>
      <c r="L8" s="252">
        <v>22</v>
      </c>
      <c r="M8" s="81"/>
    </row>
    <row r="9" spans="1:17">
      <c r="A9" s="61" t="s">
        <v>96</v>
      </c>
      <c r="B9" s="252">
        <v>25539</v>
      </c>
      <c r="C9" s="252">
        <v>20522</v>
      </c>
      <c r="D9" s="252">
        <v>19418</v>
      </c>
      <c r="E9" s="252">
        <v>30701</v>
      </c>
      <c r="F9" s="252">
        <v>23370</v>
      </c>
      <c r="G9" s="252">
        <v>22506</v>
      </c>
      <c r="H9" s="378">
        <v>1.5810588114120918</v>
      </c>
      <c r="I9" s="378">
        <v>91.50710677786914</v>
      </c>
      <c r="J9" s="253">
        <v>96.302952503209241</v>
      </c>
      <c r="K9" s="252">
        <v>40</v>
      </c>
      <c r="L9" s="252">
        <v>20</v>
      </c>
    </row>
    <row r="10" spans="1:17">
      <c r="A10" s="61" t="s">
        <v>97</v>
      </c>
      <c r="B10" s="368">
        <v>8353</v>
      </c>
      <c r="C10" s="368">
        <v>5489</v>
      </c>
      <c r="D10" s="368">
        <v>4581</v>
      </c>
      <c r="E10" s="368">
        <v>68715</v>
      </c>
      <c r="F10" s="368">
        <v>7401</v>
      </c>
      <c r="G10" s="368">
        <v>7000</v>
      </c>
      <c r="H10" s="379">
        <v>14.3</v>
      </c>
      <c r="I10" s="379">
        <v>88.6</v>
      </c>
      <c r="J10" s="369">
        <v>94.58</v>
      </c>
      <c r="K10" s="252">
        <v>40</v>
      </c>
      <c r="L10" s="252">
        <v>22</v>
      </c>
      <c r="N10" s="23" t="s">
        <v>414</v>
      </c>
      <c r="O10" s="23">
        <f>C24+C49+C75+C101+C109</f>
        <v>664720</v>
      </c>
      <c r="P10" s="23">
        <f>O10*100/O6</f>
        <v>66.310798448970559</v>
      </c>
    </row>
    <row r="11" spans="1:17">
      <c r="A11" s="61" t="s">
        <v>98</v>
      </c>
      <c r="B11" s="252">
        <v>5992</v>
      </c>
      <c r="C11" s="252">
        <v>4344</v>
      </c>
      <c r="D11" s="252">
        <v>4123</v>
      </c>
      <c r="E11" s="252">
        <v>54022</v>
      </c>
      <c r="F11" s="252">
        <v>5051</v>
      </c>
      <c r="G11" s="252">
        <v>5051</v>
      </c>
      <c r="H11" s="378">
        <v>13.102595197671599</v>
      </c>
      <c r="I11" s="378">
        <v>84.295727636849122</v>
      </c>
      <c r="J11" s="253">
        <v>100</v>
      </c>
      <c r="K11" s="252">
        <v>40</v>
      </c>
      <c r="L11" s="252">
        <v>22</v>
      </c>
    </row>
    <row r="12" spans="1:17">
      <c r="A12" s="61" t="s">
        <v>99</v>
      </c>
      <c r="B12" s="252">
        <v>14298</v>
      </c>
      <c r="C12" s="252">
        <v>11249</v>
      </c>
      <c r="D12" s="252">
        <v>7719</v>
      </c>
      <c r="E12" s="252">
        <v>142705</v>
      </c>
      <c r="F12" s="252">
        <v>9202</v>
      </c>
      <c r="G12" s="252">
        <v>9138</v>
      </c>
      <c r="H12" s="378">
        <v>18.48749838061925</v>
      </c>
      <c r="I12" s="378">
        <v>64.358651559658696</v>
      </c>
      <c r="J12" s="253">
        <v>99.304499021951756</v>
      </c>
      <c r="K12" s="252">
        <v>38</v>
      </c>
      <c r="L12" s="252">
        <v>22</v>
      </c>
      <c r="N12" s="23" t="s">
        <v>415</v>
      </c>
      <c r="O12" s="23">
        <f>D24+D49+D75+D101+D109</f>
        <v>348301</v>
      </c>
      <c r="P12" s="23">
        <f>O12*100/O10</f>
        <v>52.398152605608374</v>
      </c>
    </row>
    <row r="13" spans="1:17">
      <c r="A13" s="61" t="s">
        <v>100</v>
      </c>
      <c r="B13" s="252">
        <v>12059</v>
      </c>
      <c r="C13" s="252">
        <v>9071</v>
      </c>
      <c r="D13" s="252">
        <v>9071</v>
      </c>
      <c r="E13" s="252">
        <v>56886</v>
      </c>
      <c r="F13" s="252">
        <v>11780</v>
      </c>
      <c r="G13" s="252">
        <v>11214</v>
      </c>
      <c r="H13" s="378">
        <v>6.2711939146731339</v>
      </c>
      <c r="I13" s="378">
        <v>97.686375321336754</v>
      </c>
      <c r="J13" s="253">
        <v>95.195246179966048</v>
      </c>
      <c r="K13" s="252">
        <v>40</v>
      </c>
      <c r="L13" s="252">
        <v>22</v>
      </c>
    </row>
    <row r="14" spans="1:17">
      <c r="A14" s="61" t="s">
        <v>101</v>
      </c>
      <c r="B14" s="252">
        <v>17835</v>
      </c>
      <c r="C14" s="252">
        <v>12101</v>
      </c>
      <c r="D14" s="252">
        <v>11231</v>
      </c>
      <c r="E14" s="252">
        <v>337040</v>
      </c>
      <c r="F14" s="252">
        <v>11535</v>
      </c>
      <c r="G14" s="252">
        <v>11535</v>
      </c>
      <c r="H14" s="378">
        <v>30.009794319294809</v>
      </c>
      <c r="I14" s="378">
        <v>64.6761984861228</v>
      </c>
      <c r="J14" s="253">
        <v>100</v>
      </c>
      <c r="K14" s="252">
        <v>40</v>
      </c>
      <c r="L14" s="252">
        <v>22</v>
      </c>
      <c r="N14" s="23" t="s">
        <v>416</v>
      </c>
      <c r="O14" s="23">
        <f>B24*100/O6</f>
        <v>30.155491998950552</v>
      </c>
      <c r="P14" s="23">
        <f>F24*100/B24</f>
        <v>63.352829090139203</v>
      </c>
      <c r="Q14" s="23">
        <f>C24*100/B24</f>
        <v>66.312258508442284</v>
      </c>
    </row>
    <row r="15" spans="1:17">
      <c r="A15" s="61" t="s">
        <v>102</v>
      </c>
      <c r="B15" s="252">
        <v>39900</v>
      </c>
      <c r="C15" s="252">
        <v>29279</v>
      </c>
      <c r="D15" s="252">
        <v>19191</v>
      </c>
      <c r="E15" s="252">
        <v>27</v>
      </c>
      <c r="F15" s="252">
        <v>23623</v>
      </c>
      <c r="G15" s="252">
        <v>22603</v>
      </c>
      <c r="H15" s="378">
        <v>1.4069094888228856E-3</v>
      </c>
      <c r="I15" s="378">
        <v>59.205513784461147</v>
      </c>
      <c r="J15" s="253">
        <v>95.682174152309187</v>
      </c>
      <c r="K15" s="252">
        <v>40</v>
      </c>
      <c r="L15" s="252">
        <v>22</v>
      </c>
    </row>
    <row r="16" spans="1:17">
      <c r="A16" s="61" t="s">
        <v>103</v>
      </c>
      <c r="B16" s="252">
        <v>8681</v>
      </c>
      <c r="C16" s="252">
        <v>5008</v>
      </c>
      <c r="D16" s="252">
        <v>4204</v>
      </c>
      <c r="E16" s="252">
        <v>38200</v>
      </c>
      <c r="F16" s="252">
        <v>6812</v>
      </c>
      <c r="G16" s="252">
        <v>6640</v>
      </c>
      <c r="H16" s="378">
        <v>9.0865842055185535</v>
      </c>
      <c r="I16" s="378">
        <v>78.470222324616984</v>
      </c>
      <c r="J16" s="253">
        <v>97.475044039929543</v>
      </c>
      <c r="K16" s="252">
        <v>35</v>
      </c>
      <c r="L16" s="252">
        <v>22</v>
      </c>
    </row>
    <row r="17" spans="1:12">
      <c r="A17" s="61" t="s">
        <v>104</v>
      </c>
      <c r="B17" s="252">
        <v>2746</v>
      </c>
      <c r="C17" s="252">
        <v>2052</v>
      </c>
      <c r="D17" s="252">
        <v>1862</v>
      </c>
      <c r="E17" s="252">
        <v>94962</v>
      </c>
      <c r="F17" s="252">
        <v>2567</v>
      </c>
      <c r="G17" s="252">
        <v>2393</v>
      </c>
      <c r="H17" s="378">
        <v>51</v>
      </c>
      <c r="I17" s="378">
        <v>93.481427530954122</v>
      </c>
      <c r="J17" s="253">
        <v>93.221659524737049</v>
      </c>
      <c r="K17" s="252">
        <v>7</v>
      </c>
      <c r="L17" s="252">
        <v>22</v>
      </c>
    </row>
    <row r="18" spans="1:12">
      <c r="A18" s="61" t="s">
        <v>159</v>
      </c>
      <c r="B18" s="252">
        <v>8564</v>
      </c>
      <c r="C18" s="252">
        <v>5997</v>
      </c>
      <c r="D18" s="252">
        <v>3822</v>
      </c>
      <c r="E18" s="252">
        <v>25881</v>
      </c>
      <c r="F18" s="252">
        <v>3822</v>
      </c>
      <c r="G18" s="252">
        <v>3822</v>
      </c>
      <c r="H18" s="378">
        <v>6.7715855572998427</v>
      </c>
      <c r="I18" s="378">
        <v>44.628678187762731</v>
      </c>
      <c r="J18" s="253">
        <v>100</v>
      </c>
      <c r="K18" s="252">
        <v>40</v>
      </c>
      <c r="L18" s="252">
        <v>22</v>
      </c>
    </row>
    <row r="19" spans="1:12">
      <c r="A19" s="61" t="s">
        <v>106</v>
      </c>
      <c r="B19" s="252">
        <v>30484</v>
      </c>
      <c r="C19" s="252">
        <v>21969</v>
      </c>
      <c r="D19" s="252">
        <v>15439</v>
      </c>
      <c r="E19" s="252">
        <v>78451</v>
      </c>
      <c r="F19" s="252">
        <v>19272</v>
      </c>
      <c r="G19" s="252">
        <v>11620</v>
      </c>
      <c r="H19" s="378">
        <v>5.0813524191981347</v>
      </c>
      <c r="I19" s="378">
        <v>63.220049862222808</v>
      </c>
      <c r="J19" s="253">
        <v>60.294728102947282</v>
      </c>
      <c r="K19" s="252">
        <v>37</v>
      </c>
      <c r="L19" s="252">
        <v>22</v>
      </c>
    </row>
    <row r="20" spans="1:12" ht="15" thickBot="1">
      <c r="A20" s="184" t="s">
        <v>233</v>
      </c>
      <c r="B20" s="156">
        <f t="shared" ref="B20:G20" si="0">SUM(B4:B19)</f>
        <v>265972</v>
      </c>
      <c r="C20" s="156">
        <f t="shared" si="0"/>
        <v>183372</v>
      </c>
      <c r="D20" s="156">
        <f t="shared" si="0"/>
        <v>131083</v>
      </c>
      <c r="E20" s="156">
        <f t="shared" si="0"/>
        <v>1347747</v>
      </c>
      <c r="F20" s="156">
        <f t="shared" si="0"/>
        <v>171028</v>
      </c>
      <c r="G20" s="156">
        <f t="shared" si="0"/>
        <v>158610</v>
      </c>
      <c r="H20" s="185">
        <f>E20/D20</f>
        <v>10.281630722519321</v>
      </c>
      <c r="I20" s="185">
        <f>F20/B20*100</f>
        <v>64.303009339328952</v>
      </c>
      <c r="J20" s="185">
        <f>G20/F20*100</f>
        <v>92.739200598732367</v>
      </c>
      <c r="K20" s="186">
        <f>SUM(K4:K19)/16</f>
        <v>34.9375</v>
      </c>
      <c r="L20" s="157">
        <f>SUM(L4:L19)/16</f>
        <v>21.875</v>
      </c>
    </row>
    <row r="21" spans="1:12">
      <c r="A21" s="61" t="s">
        <v>24</v>
      </c>
      <c r="B21" s="252">
        <v>24556</v>
      </c>
      <c r="C21" s="252">
        <v>12217</v>
      </c>
      <c r="D21" s="368">
        <v>8284</v>
      </c>
      <c r="E21" s="252">
        <v>24510</v>
      </c>
      <c r="F21" s="368">
        <v>9680</v>
      </c>
      <c r="G21" s="368">
        <v>9680</v>
      </c>
      <c r="H21" s="379">
        <v>2.96</v>
      </c>
      <c r="I21" s="379">
        <v>39.42</v>
      </c>
      <c r="J21" s="369">
        <v>100</v>
      </c>
      <c r="K21" s="252">
        <v>40</v>
      </c>
      <c r="L21" s="252">
        <v>22</v>
      </c>
    </row>
    <row r="22" spans="1:12">
      <c r="A22" s="61" t="s">
        <v>23</v>
      </c>
      <c r="B22" s="252">
        <v>7282</v>
      </c>
      <c r="C22" s="252">
        <v>2800</v>
      </c>
      <c r="D22" s="252">
        <v>2640</v>
      </c>
      <c r="E22" s="252">
        <v>22400</v>
      </c>
      <c r="F22" s="252">
        <v>7218</v>
      </c>
      <c r="G22" s="252">
        <v>5965</v>
      </c>
      <c r="H22" s="378">
        <v>8.4848484848484844</v>
      </c>
      <c r="I22" s="378">
        <v>99.121120571271632</v>
      </c>
      <c r="J22" s="253">
        <v>82.640620670545857</v>
      </c>
      <c r="K22" s="252">
        <v>40</v>
      </c>
      <c r="L22" s="252">
        <v>22</v>
      </c>
    </row>
    <row r="23" spans="1:12">
      <c r="A23" s="61" t="s">
        <v>25</v>
      </c>
      <c r="B23" s="252">
        <v>4478</v>
      </c>
      <c r="C23" s="252">
        <v>2065</v>
      </c>
      <c r="D23" s="252">
        <v>0</v>
      </c>
      <c r="E23" s="252">
        <v>0</v>
      </c>
      <c r="F23" s="252">
        <v>3582</v>
      </c>
      <c r="G23" s="252">
        <v>0</v>
      </c>
      <c r="H23" s="380"/>
      <c r="I23" s="378">
        <v>79.991067440821794</v>
      </c>
      <c r="J23" s="253">
        <v>0</v>
      </c>
      <c r="K23" s="252">
        <v>40</v>
      </c>
      <c r="L23" s="252">
        <v>22</v>
      </c>
    </row>
    <row r="24" spans="1:12" ht="15" thickBot="1">
      <c r="A24" s="184" t="s">
        <v>26</v>
      </c>
      <c r="B24" s="187">
        <f t="shared" ref="B24:G24" si="1">SUM(B20:B23)</f>
        <v>302288</v>
      </c>
      <c r="C24" s="187">
        <f t="shared" si="1"/>
        <v>200454</v>
      </c>
      <c r="D24" s="187">
        <f t="shared" si="1"/>
        <v>142007</v>
      </c>
      <c r="E24" s="187">
        <f t="shared" si="1"/>
        <v>1394657</v>
      </c>
      <c r="F24" s="187">
        <f t="shared" si="1"/>
        <v>191508</v>
      </c>
      <c r="G24" s="187">
        <f t="shared" si="1"/>
        <v>174255</v>
      </c>
      <c r="H24" s="188">
        <f>E24/D24</f>
        <v>9.821044033040625</v>
      </c>
      <c r="I24" s="188">
        <f>F24/B24*100</f>
        <v>63.35282909013921</v>
      </c>
      <c r="J24" s="188">
        <f>G24/F24*100</f>
        <v>90.990976878250521</v>
      </c>
      <c r="K24" s="189">
        <f>(SUM(K4:K19)+K21+K22+K23)/19</f>
        <v>35.736842105263158</v>
      </c>
      <c r="L24" s="190">
        <f>(SUM(L4:L19)+L21+L22+L23)/19</f>
        <v>21.894736842105264</v>
      </c>
    </row>
    <row r="25" spans="1:12">
      <c r="K25" s="83"/>
    </row>
    <row r="26" spans="1:12" s="49" customFormat="1" ht="22.5" customHeight="1" thickBot="1">
      <c r="A26" s="432" t="s">
        <v>391</v>
      </c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</row>
    <row r="27" spans="1:12" ht="145.5" customHeight="1" thickBot="1">
      <c r="A27" s="80" t="s">
        <v>162</v>
      </c>
      <c r="B27" s="80" t="s">
        <v>232</v>
      </c>
      <c r="C27" s="80" t="s">
        <v>231</v>
      </c>
      <c r="D27" s="80" t="s">
        <v>230</v>
      </c>
      <c r="E27" s="80" t="s">
        <v>229</v>
      </c>
      <c r="F27" s="80" t="s">
        <v>228</v>
      </c>
      <c r="G27" s="80" t="s">
        <v>227</v>
      </c>
      <c r="H27" s="80" t="s">
        <v>226</v>
      </c>
      <c r="I27" s="80" t="s">
        <v>225</v>
      </c>
      <c r="J27" s="80" t="s">
        <v>224</v>
      </c>
      <c r="K27" s="80" t="s">
        <v>223</v>
      </c>
      <c r="L27" s="80" t="s">
        <v>222</v>
      </c>
    </row>
    <row r="28" spans="1:12" ht="12.75" customHeight="1" thickTop="1">
      <c r="A28" s="161">
        <v>1</v>
      </c>
      <c r="B28" s="161">
        <v>2</v>
      </c>
      <c r="C28" s="161">
        <v>3</v>
      </c>
      <c r="D28" s="161">
        <v>4</v>
      </c>
      <c r="E28" s="161">
        <v>5</v>
      </c>
      <c r="F28" s="161">
        <v>6</v>
      </c>
      <c r="G28" s="161">
        <v>7</v>
      </c>
      <c r="H28" s="161">
        <v>8</v>
      </c>
      <c r="I28" s="161">
        <v>9</v>
      </c>
      <c r="J28" s="161">
        <v>10</v>
      </c>
      <c r="K28" s="161">
        <v>11</v>
      </c>
      <c r="L28" s="161">
        <v>12</v>
      </c>
    </row>
    <row r="29" spans="1:12">
      <c r="A29" s="59" t="s">
        <v>91</v>
      </c>
      <c r="B29" s="252">
        <v>4161</v>
      </c>
      <c r="C29" s="252">
        <v>3929</v>
      </c>
      <c r="D29" s="252">
        <v>1971</v>
      </c>
      <c r="E29" s="252">
        <v>4127</v>
      </c>
      <c r="F29" s="252">
        <v>2234</v>
      </c>
      <c r="G29" s="252">
        <v>2211</v>
      </c>
      <c r="H29" s="253">
        <v>2.0938609842719433</v>
      </c>
      <c r="I29" s="253">
        <v>53.689017063206002</v>
      </c>
      <c r="J29" s="253">
        <v>98.97045658012533</v>
      </c>
      <c r="K29" s="252">
        <v>7</v>
      </c>
      <c r="L29" s="252">
        <v>22</v>
      </c>
    </row>
    <row r="30" spans="1:12">
      <c r="A30" s="59" t="s">
        <v>92</v>
      </c>
      <c r="B30" s="252">
        <v>26691</v>
      </c>
      <c r="C30" s="252">
        <v>14817</v>
      </c>
      <c r="D30" s="252">
        <v>8758</v>
      </c>
      <c r="E30" s="252">
        <v>64799</v>
      </c>
      <c r="F30" s="252">
        <v>13110</v>
      </c>
      <c r="G30" s="252">
        <v>13078</v>
      </c>
      <c r="H30" s="253">
        <v>7.3988353505366522</v>
      </c>
      <c r="I30" s="253">
        <v>49.117680116893339</v>
      </c>
      <c r="J30" s="253">
        <v>99.755911517925242</v>
      </c>
      <c r="K30" s="252">
        <v>40</v>
      </c>
      <c r="L30" s="252">
        <v>22</v>
      </c>
    </row>
    <row r="31" spans="1:12">
      <c r="A31" s="59" t="s">
        <v>93</v>
      </c>
      <c r="B31" s="252">
        <v>10924</v>
      </c>
      <c r="C31" s="252">
        <v>5635</v>
      </c>
      <c r="D31" s="252">
        <v>3158</v>
      </c>
      <c r="E31" s="252">
        <v>66173</v>
      </c>
      <c r="F31" s="252">
        <v>5621</v>
      </c>
      <c r="G31" s="252">
        <v>4678</v>
      </c>
      <c r="H31" s="253">
        <v>20.954084863837871</v>
      </c>
      <c r="I31" s="253">
        <v>51.455510801904069</v>
      </c>
      <c r="J31" s="253">
        <v>83.223625689379105</v>
      </c>
      <c r="K31" s="252">
        <v>40</v>
      </c>
      <c r="L31" s="252">
        <v>22</v>
      </c>
    </row>
    <row r="32" spans="1:12">
      <c r="A32" s="59" t="s">
        <v>94</v>
      </c>
      <c r="B32" s="252">
        <v>11096</v>
      </c>
      <c r="C32" s="252">
        <v>7737</v>
      </c>
      <c r="D32" s="252">
        <v>5734</v>
      </c>
      <c r="E32" s="252">
        <v>54230</v>
      </c>
      <c r="F32" s="252">
        <v>8319</v>
      </c>
      <c r="G32" s="252">
        <v>8055</v>
      </c>
      <c r="H32" s="253">
        <v>9.4576212068364143</v>
      </c>
      <c r="I32" s="253">
        <v>74.9729632299928</v>
      </c>
      <c r="J32" s="253">
        <v>96.826541651640824</v>
      </c>
      <c r="K32" s="252">
        <v>40</v>
      </c>
      <c r="L32" s="252">
        <v>22</v>
      </c>
    </row>
    <row r="33" spans="1:12">
      <c r="A33" s="59" t="s">
        <v>95</v>
      </c>
      <c r="B33" s="252">
        <v>24834</v>
      </c>
      <c r="C33" s="252">
        <v>19356</v>
      </c>
      <c r="D33" s="252">
        <v>5808</v>
      </c>
      <c r="E33" s="252">
        <v>116877</v>
      </c>
      <c r="F33" s="252">
        <v>6737</v>
      </c>
      <c r="G33" s="252">
        <v>6737</v>
      </c>
      <c r="H33" s="253">
        <v>20.123450413223139</v>
      </c>
      <c r="I33" s="253">
        <v>27.128130788435211</v>
      </c>
      <c r="J33" s="253">
        <v>100</v>
      </c>
      <c r="K33" s="252">
        <v>35</v>
      </c>
      <c r="L33" s="252">
        <v>22</v>
      </c>
    </row>
    <row r="34" spans="1:12">
      <c r="A34" s="59" t="s">
        <v>96</v>
      </c>
      <c r="B34" s="252">
        <v>35852</v>
      </c>
      <c r="C34" s="252">
        <v>23696</v>
      </c>
      <c r="D34" s="252">
        <v>12139</v>
      </c>
      <c r="E34" s="252">
        <v>28405</v>
      </c>
      <c r="F34" s="252">
        <v>23595</v>
      </c>
      <c r="G34" s="252">
        <v>23595</v>
      </c>
      <c r="H34" s="253">
        <v>2.3399785814317489</v>
      </c>
      <c r="I34" s="253">
        <v>65.812228048644428</v>
      </c>
      <c r="J34" s="253">
        <v>100</v>
      </c>
      <c r="K34" s="252">
        <v>40</v>
      </c>
      <c r="L34" s="252">
        <v>22</v>
      </c>
    </row>
    <row r="35" spans="1:12">
      <c r="A35" s="59" t="s">
        <v>97</v>
      </c>
      <c r="B35" s="252">
        <v>14201</v>
      </c>
      <c r="C35" s="368">
        <v>10410</v>
      </c>
      <c r="D35" s="368">
        <v>626</v>
      </c>
      <c r="E35" s="368">
        <v>9327</v>
      </c>
      <c r="F35" s="252">
        <v>843</v>
      </c>
      <c r="G35" s="252">
        <v>843</v>
      </c>
      <c r="H35" s="369">
        <v>5.74</v>
      </c>
      <c r="I35" s="369">
        <v>5.9362016759383147</v>
      </c>
      <c r="J35" s="253">
        <v>100</v>
      </c>
      <c r="K35" s="252">
        <v>40</v>
      </c>
      <c r="L35" s="252">
        <v>22</v>
      </c>
    </row>
    <row r="36" spans="1:12">
      <c r="A36" s="59" t="s">
        <v>98</v>
      </c>
      <c r="B36" s="252">
        <v>6468</v>
      </c>
      <c r="C36" s="252">
        <v>4707</v>
      </c>
      <c r="D36" s="252">
        <v>0</v>
      </c>
      <c r="E36" s="252">
        <v>0</v>
      </c>
      <c r="F36" s="252">
        <v>0</v>
      </c>
      <c r="G36" s="252">
        <v>0</v>
      </c>
      <c r="H36" s="24"/>
      <c r="I36" s="253">
        <v>0</v>
      </c>
      <c r="J36" s="24"/>
      <c r="K36" s="252">
        <v>40</v>
      </c>
      <c r="L36" s="24"/>
    </row>
    <row r="37" spans="1:12">
      <c r="A37" s="59" t="s">
        <v>99</v>
      </c>
      <c r="B37" s="252">
        <v>32778</v>
      </c>
      <c r="C37" s="252">
        <v>22796</v>
      </c>
      <c r="D37" s="252">
        <v>13384</v>
      </c>
      <c r="E37" s="252">
        <v>350698</v>
      </c>
      <c r="F37" s="252">
        <v>14478</v>
      </c>
      <c r="G37" s="252">
        <v>14433</v>
      </c>
      <c r="H37" s="253">
        <v>26.202779438135085</v>
      </c>
      <c r="I37" s="253">
        <v>44.169870034779422</v>
      </c>
      <c r="J37" s="253">
        <v>99.689183588893499</v>
      </c>
      <c r="K37" s="252">
        <v>37</v>
      </c>
      <c r="L37" s="252">
        <v>22</v>
      </c>
    </row>
    <row r="38" spans="1:12">
      <c r="A38" s="59" t="s">
        <v>100</v>
      </c>
      <c r="B38" s="252">
        <v>14308</v>
      </c>
      <c r="C38" s="252">
        <v>9614</v>
      </c>
      <c r="D38" s="252">
        <v>9400</v>
      </c>
      <c r="E38" s="252">
        <v>179304</v>
      </c>
      <c r="F38" s="252">
        <v>12720</v>
      </c>
      <c r="G38" s="252">
        <v>12311</v>
      </c>
      <c r="H38" s="253">
        <v>19.074893617021278</v>
      </c>
      <c r="I38" s="253">
        <v>88.901313950237622</v>
      </c>
      <c r="J38" s="253">
        <v>96.784591194968556</v>
      </c>
      <c r="K38" s="252">
        <v>40</v>
      </c>
      <c r="L38" s="252">
        <v>22</v>
      </c>
    </row>
    <row r="39" spans="1:12">
      <c r="A39" s="59" t="s">
        <v>101</v>
      </c>
      <c r="B39" s="252">
        <v>23002</v>
      </c>
      <c r="C39" s="252">
        <v>16226</v>
      </c>
      <c r="D39" s="252">
        <v>11060</v>
      </c>
      <c r="E39" s="252">
        <v>247870</v>
      </c>
      <c r="F39" s="252">
        <v>13450</v>
      </c>
      <c r="G39" s="252">
        <v>13450</v>
      </c>
      <c r="H39" s="253">
        <v>22.411392405063292</v>
      </c>
      <c r="I39" s="253">
        <v>58.473176245543868</v>
      </c>
      <c r="J39" s="253">
        <v>100</v>
      </c>
      <c r="K39" s="252">
        <v>40</v>
      </c>
      <c r="L39" s="252">
        <v>22</v>
      </c>
    </row>
    <row r="40" spans="1:12">
      <c r="A40" s="59" t="s">
        <v>102</v>
      </c>
      <c r="B40" s="252">
        <v>18674</v>
      </c>
      <c r="C40" s="252">
        <v>14745</v>
      </c>
      <c r="D40" s="252">
        <v>7803</v>
      </c>
      <c r="E40" s="252">
        <v>30</v>
      </c>
      <c r="F40" s="252">
        <v>11300</v>
      </c>
      <c r="G40" s="252">
        <v>11000</v>
      </c>
      <c r="H40" s="253">
        <v>0</v>
      </c>
      <c r="I40" s="253">
        <v>60.511941737174681</v>
      </c>
      <c r="J40" s="253">
        <v>97.345132743362825</v>
      </c>
      <c r="K40" s="252">
        <v>40</v>
      </c>
      <c r="L40" s="252">
        <v>22</v>
      </c>
    </row>
    <row r="41" spans="1:12">
      <c r="A41" s="59" t="s">
        <v>103</v>
      </c>
      <c r="B41" s="252">
        <v>19877</v>
      </c>
      <c r="C41" s="252">
        <v>13483</v>
      </c>
      <c r="D41" s="252">
        <v>5221</v>
      </c>
      <c r="E41" s="252">
        <v>18500</v>
      </c>
      <c r="F41" s="252">
        <v>9750</v>
      </c>
      <c r="G41" s="252">
        <v>9600</v>
      </c>
      <c r="H41" s="253">
        <v>3.5433824937751388</v>
      </c>
      <c r="I41" s="253">
        <v>49.051667756703729</v>
      </c>
      <c r="J41" s="253">
        <v>98.461538461538467</v>
      </c>
      <c r="K41" s="252">
        <v>35</v>
      </c>
      <c r="L41" s="252">
        <v>22</v>
      </c>
    </row>
    <row r="42" spans="1:12">
      <c r="A42" s="59" t="s">
        <v>104</v>
      </c>
      <c r="B42" s="252">
        <v>3585</v>
      </c>
      <c r="C42" s="252">
        <v>2297</v>
      </c>
      <c r="D42" s="252">
        <v>98</v>
      </c>
      <c r="E42" s="252">
        <v>118</v>
      </c>
      <c r="F42" s="252">
        <v>135</v>
      </c>
      <c r="G42" s="252">
        <v>133</v>
      </c>
      <c r="H42" s="253">
        <v>1.2040816326530612</v>
      </c>
      <c r="I42" s="253">
        <v>3.7656903765690379</v>
      </c>
      <c r="J42" s="253">
        <v>98.518518518518519</v>
      </c>
      <c r="K42" s="252">
        <v>7</v>
      </c>
      <c r="L42" s="252">
        <v>22</v>
      </c>
    </row>
    <row r="43" spans="1:12">
      <c r="A43" s="59" t="s">
        <v>159</v>
      </c>
      <c r="B43" s="252">
        <v>7466</v>
      </c>
      <c r="C43" s="252">
        <v>4687</v>
      </c>
      <c r="D43" s="252">
        <v>3268</v>
      </c>
      <c r="E43" s="252">
        <v>36200</v>
      </c>
      <c r="F43" s="252">
        <v>3268</v>
      </c>
      <c r="G43" s="252">
        <v>3268</v>
      </c>
      <c r="H43" s="253">
        <v>11.077111383108935</v>
      </c>
      <c r="I43" s="253">
        <v>43.771765336190732</v>
      </c>
      <c r="J43" s="253">
        <v>100</v>
      </c>
      <c r="K43" s="252">
        <v>40</v>
      </c>
      <c r="L43" s="252">
        <v>22</v>
      </c>
    </row>
    <row r="44" spans="1:12">
      <c r="A44" s="59" t="s">
        <v>106</v>
      </c>
      <c r="B44" s="252">
        <v>28122</v>
      </c>
      <c r="C44" s="252">
        <v>19883</v>
      </c>
      <c r="D44" s="252">
        <v>10954</v>
      </c>
      <c r="E44" s="252">
        <v>242265</v>
      </c>
      <c r="F44" s="252">
        <v>14174</v>
      </c>
      <c r="G44" s="252">
        <v>13384</v>
      </c>
      <c r="H44" s="253">
        <v>22.116578418842433</v>
      </c>
      <c r="I44" s="253">
        <v>50.401820638645901</v>
      </c>
      <c r="J44" s="253">
        <v>94.426414561873855</v>
      </c>
      <c r="K44" s="252">
        <v>37</v>
      </c>
      <c r="L44" s="252">
        <v>22</v>
      </c>
    </row>
    <row r="45" spans="1:12" ht="15" thickBot="1">
      <c r="A45" s="229" t="s">
        <v>233</v>
      </c>
      <c r="B45" s="156">
        <f t="shared" ref="B45:G45" si="2">SUM(B29:B44)</f>
        <v>282039</v>
      </c>
      <c r="C45" s="156">
        <f t="shared" si="2"/>
        <v>194018</v>
      </c>
      <c r="D45" s="156">
        <f t="shared" si="2"/>
        <v>99382</v>
      </c>
      <c r="E45" s="156">
        <f t="shared" si="2"/>
        <v>1418923</v>
      </c>
      <c r="F45" s="156">
        <f t="shared" si="2"/>
        <v>139734</v>
      </c>
      <c r="G45" s="156">
        <f t="shared" si="2"/>
        <v>136776</v>
      </c>
      <c r="H45" s="185">
        <f>E45/D45</f>
        <v>14.277464732044033</v>
      </c>
      <c r="I45" s="185">
        <f>F45/B45*100</f>
        <v>49.544211970684906</v>
      </c>
      <c r="J45" s="185">
        <f>G45/F45*100</f>
        <v>97.883120786637463</v>
      </c>
      <c r="K45" s="186">
        <f>SUM(K29:K44)/16</f>
        <v>34.875</v>
      </c>
      <c r="L45" s="157">
        <f>SUM(L29:L44)/15</f>
        <v>22</v>
      </c>
    </row>
    <row r="46" spans="1:12">
      <c r="A46" s="59" t="s">
        <v>24</v>
      </c>
      <c r="B46" s="252">
        <v>10374</v>
      </c>
      <c r="C46" s="252">
        <v>8195</v>
      </c>
      <c r="D46" s="252">
        <v>1830</v>
      </c>
      <c r="E46" s="368">
        <v>23040</v>
      </c>
      <c r="F46" s="252">
        <v>2040</v>
      </c>
      <c r="G46" s="252">
        <v>2040</v>
      </c>
      <c r="H46" s="369">
        <v>12.59</v>
      </c>
      <c r="I46" s="369">
        <v>19.66</v>
      </c>
      <c r="J46" s="253">
        <v>100</v>
      </c>
      <c r="K46" s="252">
        <v>40</v>
      </c>
      <c r="L46" s="252">
        <v>22</v>
      </c>
    </row>
    <row r="47" spans="1:12">
      <c r="A47" s="59" t="s">
        <v>23</v>
      </c>
      <c r="B47" s="252">
        <v>6602</v>
      </c>
      <c r="C47" s="252">
        <v>3749</v>
      </c>
      <c r="D47" s="252">
        <v>2699</v>
      </c>
      <c r="E47" s="252">
        <v>33741</v>
      </c>
      <c r="F47" s="252">
        <v>6104</v>
      </c>
      <c r="G47" s="252">
        <v>4256</v>
      </c>
      <c r="H47" s="253">
        <v>12.501296776583921</v>
      </c>
      <c r="I47" s="253">
        <v>92.456831263253562</v>
      </c>
      <c r="J47" s="253">
        <v>69.724770642201833</v>
      </c>
      <c r="K47" s="252">
        <v>40</v>
      </c>
      <c r="L47" s="252">
        <v>22</v>
      </c>
    </row>
    <row r="48" spans="1:12">
      <c r="A48" s="59" t="s">
        <v>25</v>
      </c>
      <c r="B48" s="252">
        <v>5906</v>
      </c>
      <c r="C48" s="252">
        <v>3786</v>
      </c>
      <c r="D48" s="252">
        <v>0</v>
      </c>
      <c r="E48" s="252">
        <v>0</v>
      </c>
      <c r="F48" s="252">
        <v>4725</v>
      </c>
      <c r="G48" s="252">
        <v>0</v>
      </c>
      <c r="H48" s="24">
        <v>0</v>
      </c>
      <c r="I48" s="253">
        <v>80.003386386725367</v>
      </c>
      <c r="J48" s="253">
        <v>0</v>
      </c>
      <c r="K48" s="252">
        <v>40</v>
      </c>
      <c r="L48" s="252">
        <v>22</v>
      </c>
    </row>
    <row r="49" spans="1:13" ht="15" thickBot="1">
      <c r="A49" s="229" t="s">
        <v>26</v>
      </c>
      <c r="B49" s="187">
        <f t="shared" ref="B49:G49" si="3">SUM(B45:B48)</f>
        <v>304921</v>
      </c>
      <c r="C49" s="187">
        <f t="shared" si="3"/>
        <v>209748</v>
      </c>
      <c r="D49" s="187">
        <f t="shared" si="3"/>
        <v>103911</v>
      </c>
      <c r="E49" s="187">
        <f t="shared" si="3"/>
        <v>1475704</v>
      </c>
      <c r="F49" s="187">
        <f t="shared" si="3"/>
        <v>152603</v>
      </c>
      <c r="G49" s="187">
        <f t="shared" si="3"/>
        <v>143072</v>
      </c>
      <c r="H49" s="188">
        <f>E49/D49</f>
        <v>14.201614843471818</v>
      </c>
      <c r="I49" s="190">
        <f>F49/B49*100</f>
        <v>50.046733416196332</v>
      </c>
      <c r="J49" s="188">
        <f>G49/F49*100</f>
        <v>93.754382286062537</v>
      </c>
      <c r="K49" s="189">
        <f>(SUM(K29:K44)+K46+K47+K48)/19</f>
        <v>35.684210526315788</v>
      </c>
      <c r="L49" s="157">
        <f>(SUM(L29:L44)+L46+L47+L48)/18</f>
        <v>22</v>
      </c>
    </row>
    <row r="51" spans="1:13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3" s="49" customFormat="1" ht="21.75" customHeight="1" thickBot="1">
      <c r="A52" s="433" t="s">
        <v>390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5"/>
      <c r="M52" s="86"/>
    </row>
    <row r="53" spans="1:13" ht="145.5" customHeight="1" thickBot="1">
      <c r="A53" s="80" t="s">
        <v>162</v>
      </c>
      <c r="B53" s="80" t="s">
        <v>232</v>
      </c>
      <c r="C53" s="80" t="s">
        <v>231</v>
      </c>
      <c r="D53" s="80" t="s">
        <v>230</v>
      </c>
      <c r="E53" s="80" t="s">
        <v>229</v>
      </c>
      <c r="F53" s="80" t="s">
        <v>228</v>
      </c>
      <c r="G53" s="80" t="s">
        <v>227</v>
      </c>
      <c r="H53" s="80" t="s">
        <v>226</v>
      </c>
      <c r="I53" s="80" t="s">
        <v>225</v>
      </c>
      <c r="J53" s="80" t="s">
        <v>224</v>
      </c>
      <c r="K53" s="80" t="s">
        <v>223</v>
      </c>
      <c r="L53" s="80" t="s">
        <v>222</v>
      </c>
    </row>
    <row r="54" spans="1:13" ht="12.75" customHeight="1" thickTop="1">
      <c r="A54" s="161">
        <v>1</v>
      </c>
      <c r="B54" s="161">
        <v>2</v>
      </c>
      <c r="C54" s="161">
        <v>3</v>
      </c>
      <c r="D54" s="161">
        <v>4</v>
      </c>
      <c r="E54" s="161">
        <v>5</v>
      </c>
      <c r="F54" s="161">
        <v>6</v>
      </c>
      <c r="G54" s="161">
        <v>7</v>
      </c>
      <c r="H54" s="161">
        <v>8</v>
      </c>
      <c r="I54" s="161">
        <v>9</v>
      </c>
      <c r="J54" s="161">
        <v>10</v>
      </c>
      <c r="K54" s="161">
        <v>11</v>
      </c>
      <c r="L54" s="161">
        <v>12</v>
      </c>
    </row>
    <row r="55" spans="1:13">
      <c r="A55" s="59" t="s">
        <v>91</v>
      </c>
      <c r="B55" s="252">
        <v>3786</v>
      </c>
      <c r="C55" s="252">
        <v>2648</v>
      </c>
      <c r="D55" s="252">
        <v>719</v>
      </c>
      <c r="E55" s="252">
        <v>719</v>
      </c>
      <c r="F55" s="252">
        <v>2478</v>
      </c>
      <c r="G55" s="252">
        <v>2396</v>
      </c>
      <c r="H55" s="253">
        <v>1</v>
      </c>
      <c r="I55" s="253">
        <v>65.451664025356578</v>
      </c>
      <c r="J55" s="253">
        <v>96.690879741727201</v>
      </c>
      <c r="K55" s="252">
        <v>7</v>
      </c>
      <c r="L55" s="252">
        <v>22</v>
      </c>
    </row>
    <row r="56" spans="1:13">
      <c r="A56" s="59" t="s">
        <v>92</v>
      </c>
      <c r="B56" s="252">
        <v>26801</v>
      </c>
      <c r="C56" s="252">
        <v>17725</v>
      </c>
      <c r="D56" s="252">
        <v>5864</v>
      </c>
      <c r="E56" s="252">
        <v>15078</v>
      </c>
      <c r="F56" s="252">
        <v>10465</v>
      </c>
      <c r="G56" s="252">
        <v>10465</v>
      </c>
      <c r="H56" s="253">
        <v>2.571282401091405</v>
      </c>
      <c r="I56" s="253">
        <v>39.04705048319093</v>
      </c>
      <c r="J56" s="253">
        <v>100</v>
      </c>
      <c r="K56" s="252">
        <v>40</v>
      </c>
      <c r="L56" s="252">
        <v>22</v>
      </c>
    </row>
    <row r="57" spans="1:13">
      <c r="A57" s="59" t="s">
        <v>93</v>
      </c>
      <c r="B57" s="252">
        <v>17707</v>
      </c>
      <c r="C57" s="252">
        <v>9496</v>
      </c>
      <c r="D57" s="252">
        <v>0</v>
      </c>
      <c r="E57" s="252">
        <v>0</v>
      </c>
      <c r="F57" s="252">
        <v>0</v>
      </c>
      <c r="G57" s="252">
        <v>0</v>
      </c>
      <c r="H57" s="24"/>
      <c r="I57" s="253">
        <v>0</v>
      </c>
      <c r="J57" s="24"/>
      <c r="K57" s="252">
        <v>40</v>
      </c>
      <c r="L57" s="252">
        <v>22</v>
      </c>
    </row>
    <row r="58" spans="1:13">
      <c r="A58" s="59" t="s">
        <v>94</v>
      </c>
      <c r="B58" s="252">
        <v>3253</v>
      </c>
      <c r="C58" s="252">
        <v>2095</v>
      </c>
      <c r="D58" s="252">
        <v>1453</v>
      </c>
      <c r="E58" s="252">
        <v>14530</v>
      </c>
      <c r="F58" s="252">
        <v>2702</v>
      </c>
      <c r="G58" s="252">
        <v>2702</v>
      </c>
      <c r="H58" s="253">
        <v>10</v>
      </c>
      <c r="I58" s="253">
        <v>83.061789117737476</v>
      </c>
      <c r="J58" s="253">
        <v>100</v>
      </c>
      <c r="K58" s="252">
        <v>7</v>
      </c>
      <c r="L58" s="252">
        <v>22</v>
      </c>
    </row>
    <row r="59" spans="1:13">
      <c r="A59" s="59" t="s">
        <v>95</v>
      </c>
      <c r="B59" s="252">
        <v>20427</v>
      </c>
      <c r="C59" s="252">
        <v>14375</v>
      </c>
      <c r="D59" s="252">
        <v>0</v>
      </c>
      <c r="E59" s="252">
        <v>0</v>
      </c>
      <c r="F59" s="252">
        <v>0</v>
      </c>
      <c r="G59" s="252">
        <v>0</v>
      </c>
      <c r="H59" s="24"/>
      <c r="I59" s="253">
        <v>0</v>
      </c>
      <c r="J59" s="24"/>
      <c r="K59" s="252">
        <v>35</v>
      </c>
      <c r="L59" s="252">
        <v>22</v>
      </c>
    </row>
    <row r="60" spans="1:13">
      <c r="A60" s="59" t="s">
        <v>96</v>
      </c>
      <c r="B60" s="252">
        <v>6759</v>
      </c>
      <c r="C60" s="252">
        <v>5957</v>
      </c>
      <c r="D60" s="252">
        <v>0</v>
      </c>
      <c r="E60" s="252">
        <v>0</v>
      </c>
      <c r="F60" s="252">
        <v>0</v>
      </c>
      <c r="G60" s="252">
        <v>0</v>
      </c>
      <c r="H60" s="24"/>
      <c r="I60" s="253">
        <v>0</v>
      </c>
      <c r="J60" s="24"/>
      <c r="K60" s="252">
        <v>14</v>
      </c>
      <c r="L60" s="252">
        <v>0</v>
      </c>
    </row>
    <row r="61" spans="1:13">
      <c r="A61" s="59" t="s">
        <v>97</v>
      </c>
      <c r="B61" s="252">
        <v>14011</v>
      </c>
      <c r="C61" s="252">
        <v>9296</v>
      </c>
      <c r="D61" s="252">
        <v>0</v>
      </c>
      <c r="E61" s="252">
        <v>0</v>
      </c>
      <c r="F61" s="252">
        <v>0</v>
      </c>
      <c r="G61" s="252">
        <v>0</v>
      </c>
      <c r="H61" s="24"/>
      <c r="I61" s="253">
        <v>0</v>
      </c>
      <c r="J61" s="24"/>
      <c r="K61" s="252">
        <v>40</v>
      </c>
      <c r="L61" s="252">
        <v>22</v>
      </c>
    </row>
    <row r="62" spans="1:13">
      <c r="A62" s="59" t="s">
        <v>98</v>
      </c>
      <c r="B62" s="252">
        <v>6875</v>
      </c>
      <c r="C62" s="252">
        <v>4228</v>
      </c>
      <c r="D62" s="252">
        <v>0</v>
      </c>
      <c r="E62" s="252">
        <v>0</v>
      </c>
      <c r="F62" s="252">
        <v>0</v>
      </c>
      <c r="G62" s="252">
        <v>0</v>
      </c>
      <c r="H62" s="24"/>
      <c r="I62" s="253">
        <v>0</v>
      </c>
      <c r="J62" s="24"/>
      <c r="K62" s="252">
        <v>40</v>
      </c>
      <c r="L62" s="24"/>
    </row>
    <row r="63" spans="1:13">
      <c r="A63" s="59" t="s">
        <v>99</v>
      </c>
      <c r="B63" s="252">
        <v>32778</v>
      </c>
      <c r="C63" s="252">
        <v>22796</v>
      </c>
      <c r="D63" s="252">
        <v>13384</v>
      </c>
      <c r="E63" s="252">
        <v>350698</v>
      </c>
      <c r="F63" s="252">
        <v>14478</v>
      </c>
      <c r="G63" s="252">
        <v>14433</v>
      </c>
      <c r="H63" s="253">
        <v>26.202779438135085</v>
      </c>
      <c r="I63" s="253">
        <v>44.169870034779422</v>
      </c>
      <c r="J63" s="253">
        <v>99.689183588893499</v>
      </c>
      <c r="K63" s="252">
        <v>37</v>
      </c>
      <c r="L63" s="252">
        <v>22</v>
      </c>
    </row>
    <row r="64" spans="1:13">
      <c r="A64" s="59" t="s">
        <v>100</v>
      </c>
      <c r="B64" s="252">
        <v>11237</v>
      </c>
      <c r="C64" s="252">
        <v>7781</v>
      </c>
      <c r="D64" s="252">
        <v>3740</v>
      </c>
      <c r="E64" s="252">
        <v>15572</v>
      </c>
      <c r="F64" s="252">
        <v>5560</v>
      </c>
      <c r="G64" s="252">
        <v>5223</v>
      </c>
      <c r="H64" s="253">
        <v>4.163636363636364</v>
      </c>
      <c r="I64" s="253">
        <v>49.479398415947315</v>
      </c>
      <c r="J64" s="253">
        <v>93.938848920863308</v>
      </c>
      <c r="K64" s="252">
        <v>40</v>
      </c>
      <c r="L64" s="252">
        <v>22</v>
      </c>
    </row>
    <row r="65" spans="1:13">
      <c r="A65" s="59" t="s">
        <v>101</v>
      </c>
      <c r="B65" s="252">
        <v>29651</v>
      </c>
      <c r="C65" s="252">
        <v>19948</v>
      </c>
      <c r="D65" s="252">
        <v>9166</v>
      </c>
      <c r="E65" s="252">
        <v>61403</v>
      </c>
      <c r="F65" s="252">
        <v>9166</v>
      </c>
      <c r="G65" s="252">
        <v>8488</v>
      </c>
      <c r="H65" s="253">
        <v>6.698996290639319</v>
      </c>
      <c r="I65" s="253">
        <v>30.912954031904487</v>
      </c>
      <c r="J65" s="253">
        <v>92.603098407156878</v>
      </c>
      <c r="K65" s="252">
        <v>40</v>
      </c>
      <c r="L65" s="252">
        <v>22</v>
      </c>
    </row>
    <row r="66" spans="1:13">
      <c r="A66" s="59" t="s">
        <v>102</v>
      </c>
      <c r="B66" s="252">
        <v>19739</v>
      </c>
      <c r="C66" s="252">
        <v>15920</v>
      </c>
      <c r="D66" s="252">
        <v>9765</v>
      </c>
      <c r="E66" s="252">
        <v>0</v>
      </c>
      <c r="F66" s="252">
        <v>12400</v>
      </c>
      <c r="G66" s="252">
        <v>10400</v>
      </c>
      <c r="H66" s="253">
        <v>0</v>
      </c>
      <c r="I66" s="253">
        <v>62.819798368711687</v>
      </c>
      <c r="J66" s="253">
        <v>83.870967741935488</v>
      </c>
      <c r="K66" s="252">
        <v>40</v>
      </c>
      <c r="L66" s="252">
        <v>22</v>
      </c>
    </row>
    <row r="67" spans="1:13">
      <c r="A67" s="59" t="s">
        <v>103</v>
      </c>
      <c r="B67" s="252">
        <v>4757</v>
      </c>
      <c r="C67" s="252">
        <v>3523</v>
      </c>
      <c r="D67" s="252">
        <v>2250</v>
      </c>
      <c r="E67" s="252">
        <v>9500</v>
      </c>
      <c r="F67" s="252">
        <v>3022</v>
      </c>
      <c r="G67" s="252">
        <v>3000</v>
      </c>
      <c r="H67" s="253">
        <v>4.2222222222222223</v>
      </c>
      <c r="I67" s="253">
        <v>63.527433256253943</v>
      </c>
      <c r="J67" s="253">
        <v>99.272005294506954</v>
      </c>
      <c r="K67" s="24"/>
      <c r="L67" s="252">
        <v>22</v>
      </c>
    </row>
    <row r="68" spans="1:13">
      <c r="A68" s="283" t="s">
        <v>104</v>
      </c>
      <c r="B68" s="289"/>
      <c r="C68" s="289"/>
      <c r="D68" s="289"/>
      <c r="E68" s="289"/>
      <c r="F68" s="289"/>
      <c r="G68" s="289"/>
      <c r="H68" s="283"/>
      <c r="I68" s="290"/>
      <c r="J68" s="283"/>
      <c r="K68" s="289"/>
      <c r="L68" s="289"/>
    </row>
    <row r="69" spans="1:13">
      <c r="A69" s="59" t="s">
        <v>159</v>
      </c>
      <c r="B69" s="252">
        <v>9247</v>
      </c>
      <c r="C69" s="252">
        <v>5159</v>
      </c>
      <c r="D69" s="252">
        <v>0</v>
      </c>
      <c r="E69" s="252">
        <v>0</v>
      </c>
      <c r="F69" s="252">
        <v>0</v>
      </c>
      <c r="G69" s="252">
        <v>0</v>
      </c>
      <c r="H69" s="24"/>
      <c r="I69" s="253">
        <v>0</v>
      </c>
      <c r="J69" s="24"/>
      <c r="K69" s="252">
        <v>40</v>
      </c>
      <c r="L69" s="252">
        <v>22</v>
      </c>
    </row>
    <row r="70" spans="1:13">
      <c r="A70" s="59" t="s">
        <v>106</v>
      </c>
      <c r="B70" s="252">
        <v>42488</v>
      </c>
      <c r="C70" s="252">
        <v>24632</v>
      </c>
      <c r="D70" s="252">
        <v>17579</v>
      </c>
      <c r="E70" s="252">
        <v>29028</v>
      </c>
      <c r="F70" s="252">
        <v>40556</v>
      </c>
      <c r="G70" s="252">
        <v>24002</v>
      </c>
      <c r="H70" s="253">
        <v>1.6512884691962</v>
      </c>
      <c r="I70" s="253">
        <v>95.452833741291656</v>
      </c>
      <c r="J70" s="253">
        <v>59.182365124765759</v>
      </c>
      <c r="K70" s="252">
        <v>37</v>
      </c>
      <c r="L70" s="252">
        <v>22</v>
      </c>
    </row>
    <row r="71" spans="1:13" ht="15" thickBot="1">
      <c r="A71" s="229" t="s">
        <v>107</v>
      </c>
      <c r="B71" s="156">
        <f t="shared" ref="B71:G71" si="4">SUM(B55:B70)</f>
        <v>249516</v>
      </c>
      <c r="C71" s="156">
        <f t="shared" si="4"/>
        <v>165579</v>
      </c>
      <c r="D71" s="156">
        <f t="shared" si="4"/>
        <v>63920</v>
      </c>
      <c r="E71" s="156">
        <f t="shared" si="4"/>
        <v>496528</v>
      </c>
      <c r="F71" s="156">
        <f t="shared" si="4"/>
        <v>100827</v>
      </c>
      <c r="G71" s="156">
        <f t="shared" si="4"/>
        <v>81109</v>
      </c>
      <c r="H71" s="185">
        <f>E71/D71</f>
        <v>7.7679599499374214</v>
      </c>
      <c r="I71" s="185">
        <f>F71/B71*100</f>
        <v>40.409031885730769</v>
      </c>
      <c r="J71" s="185">
        <f>G71/F71*100</f>
        <v>80.443730350005467</v>
      </c>
      <c r="K71" s="386">
        <f>SUM(K55:K70)/14</f>
        <v>32.642857142857146</v>
      </c>
      <c r="L71" s="387">
        <f>SUM(L55:L70)/15</f>
        <v>19.066666666666666</v>
      </c>
    </row>
    <row r="72" spans="1:13">
      <c r="A72" s="230" t="s">
        <v>24</v>
      </c>
      <c r="B72" s="252">
        <v>13214</v>
      </c>
      <c r="C72" s="252">
        <v>7906</v>
      </c>
      <c r="D72" s="252">
        <v>2200</v>
      </c>
      <c r="E72" s="252">
        <v>18120</v>
      </c>
      <c r="F72" s="252">
        <v>4880</v>
      </c>
      <c r="G72" s="252">
        <v>4190</v>
      </c>
      <c r="H72" s="253">
        <v>8.2363636363636363</v>
      </c>
      <c r="I72" s="253">
        <v>36.930528227637353</v>
      </c>
      <c r="J72" s="253">
        <v>85.860655737704917</v>
      </c>
      <c r="K72" s="252">
        <v>40</v>
      </c>
      <c r="L72" s="252">
        <v>22</v>
      </c>
    </row>
    <row r="73" spans="1:13">
      <c r="A73" s="59" t="s">
        <v>23</v>
      </c>
      <c r="B73" s="252">
        <v>2764</v>
      </c>
      <c r="C73" s="252">
        <v>1709</v>
      </c>
      <c r="D73" s="252">
        <v>961</v>
      </c>
      <c r="E73" s="252">
        <v>25635</v>
      </c>
      <c r="F73" s="252">
        <v>2095</v>
      </c>
      <c r="G73" s="252">
        <v>1879</v>
      </c>
      <c r="H73" s="253">
        <v>26.675338189386057</v>
      </c>
      <c r="I73" s="253">
        <v>75.795947901591902</v>
      </c>
      <c r="J73" s="253">
        <v>89.68973747016706</v>
      </c>
      <c r="K73" s="252">
        <v>40</v>
      </c>
      <c r="L73" s="252">
        <v>22</v>
      </c>
    </row>
    <row r="74" spans="1:13">
      <c r="A74" s="59" t="s">
        <v>25</v>
      </c>
      <c r="B74" s="252">
        <v>4122</v>
      </c>
      <c r="C74" s="252">
        <v>2698</v>
      </c>
      <c r="D74" s="252">
        <v>0</v>
      </c>
      <c r="E74" s="252">
        <v>0</v>
      </c>
      <c r="F74" s="252">
        <v>3298</v>
      </c>
      <c r="G74" s="252">
        <v>0</v>
      </c>
      <c r="H74" s="24"/>
      <c r="I74" s="253">
        <v>80.009704027171281</v>
      </c>
      <c r="J74" s="253">
        <v>0</v>
      </c>
      <c r="K74" s="252">
        <v>40</v>
      </c>
      <c r="L74" s="252">
        <v>22</v>
      </c>
    </row>
    <row r="75" spans="1:13" ht="15" thickBot="1">
      <c r="A75" s="184" t="s">
        <v>26</v>
      </c>
      <c r="B75" s="187">
        <f t="shared" ref="B75:G75" si="5">SUM(B71:B74)</f>
        <v>269616</v>
      </c>
      <c r="C75" s="187">
        <f t="shared" si="5"/>
        <v>177892</v>
      </c>
      <c r="D75" s="187">
        <f t="shared" si="5"/>
        <v>67081</v>
      </c>
      <c r="E75" s="187">
        <f t="shared" si="5"/>
        <v>540283</v>
      </c>
      <c r="F75" s="187">
        <f t="shared" si="5"/>
        <v>111100</v>
      </c>
      <c r="G75" s="187">
        <f t="shared" si="5"/>
        <v>87178</v>
      </c>
      <c r="H75" s="188">
        <f>E75/D75</f>
        <v>8.0541882202113868</v>
      </c>
      <c r="I75" s="188">
        <f>F75/B75*100</f>
        <v>41.206753308408992</v>
      </c>
      <c r="J75" s="188">
        <f>G75/F75*100</f>
        <v>78.468046804680469</v>
      </c>
      <c r="K75" s="189">
        <f>(SUM(K55:K70)+K72+K73+K74)/18</f>
        <v>32.055555555555557</v>
      </c>
      <c r="L75" s="388">
        <f>(SUM(L55:L70)+L72+L73+L74)/18</f>
        <v>19.555555555555557</v>
      </c>
    </row>
    <row r="76" spans="1:13">
      <c r="L76" s="87"/>
    </row>
    <row r="77" spans="1:13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3" s="49" customFormat="1" ht="22.5" customHeight="1" thickBot="1">
      <c r="A78" s="433" t="s">
        <v>389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5"/>
    </row>
    <row r="79" spans="1:13" ht="145.5" customHeight="1" thickBot="1">
      <c r="A79" s="80" t="s">
        <v>162</v>
      </c>
      <c r="B79" s="80" t="s">
        <v>232</v>
      </c>
      <c r="C79" s="80" t="s">
        <v>231</v>
      </c>
      <c r="D79" s="80" t="s">
        <v>230</v>
      </c>
      <c r="E79" s="80" t="s">
        <v>229</v>
      </c>
      <c r="F79" s="80" t="s">
        <v>228</v>
      </c>
      <c r="G79" s="80" t="s">
        <v>227</v>
      </c>
      <c r="H79" s="80" t="s">
        <v>226</v>
      </c>
      <c r="I79" s="80" t="s">
        <v>225</v>
      </c>
      <c r="J79" s="80" t="s">
        <v>224</v>
      </c>
      <c r="K79" s="80" t="s">
        <v>223</v>
      </c>
      <c r="L79" s="80" t="s">
        <v>222</v>
      </c>
      <c r="M79" s="45"/>
    </row>
    <row r="80" spans="1:13" ht="12.75" customHeight="1" thickTop="1">
      <c r="A80" s="161">
        <v>1</v>
      </c>
      <c r="B80" s="161">
        <v>2</v>
      </c>
      <c r="C80" s="161">
        <v>3</v>
      </c>
      <c r="D80" s="161">
        <v>4</v>
      </c>
      <c r="E80" s="161">
        <v>5</v>
      </c>
      <c r="F80" s="161">
        <v>6</v>
      </c>
      <c r="G80" s="161">
        <v>7</v>
      </c>
      <c r="H80" s="161">
        <v>8</v>
      </c>
      <c r="I80" s="161">
        <v>9</v>
      </c>
      <c r="J80" s="161">
        <v>10</v>
      </c>
      <c r="K80" s="161">
        <v>11</v>
      </c>
      <c r="L80" s="161">
        <v>12</v>
      </c>
      <c r="M80" s="45"/>
    </row>
    <row r="81" spans="1:12">
      <c r="A81" s="61" t="s">
        <v>91</v>
      </c>
      <c r="B81" s="252">
        <v>3232</v>
      </c>
      <c r="C81" s="252">
        <v>3158</v>
      </c>
      <c r="D81" s="252">
        <v>626</v>
      </c>
      <c r="E81" s="252">
        <v>6260</v>
      </c>
      <c r="F81" s="252">
        <v>2670</v>
      </c>
      <c r="G81" s="252">
        <v>2250</v>
      </c>
      <c r="H81" s="253">
        <v>10</v>
      </c>
      <c r="I81" s="253">
        <v>82.611386138613867</v>
      </c>
      <c r="J81" s="253">
        <v>84.269662921348313</v>
      </c>
      <c r="K81" s="252">
        <v>14</v>
      </c>
      <c r="L81" s="252">
        <v>22</v>
      </c>
    </row>
    <row r="82" spans="1:12">
      <c r="A82" s="61" t="s">
        <v>92</v>
      </c>
      <c r="B82" s="252">
        <v>8036</v>
      </c>
      <c r="C82" s="252">
        <v>4641</v>
      </c>
      <c r="D82" s="252">
        <v>3744</v>
      </c>
      <c r="E82" s="252">
        <v>13855</v>
      </c>
      <c r="F82" s="252">
        <v>5368</v>
      </c>
      <c r="G82" s="252">
        <v>4984</v>
      </c>
      <c r="H82" s="253">
        <v>3.7005876068376069</v>
      </c>
      <c r="I82" s="253">
        <v>66.799402687904433</v>
      </c>
      <c r="J82" s="253">
        <v>92.846497764530554</v>
      </c>
      <c r="K82" s="252">
        <v>40</v>
      </c>
      <c r="L82" s="252">
        <v>22</v>
      </c>
    </row>
    <row r="83" spans="1:12">
      <c r="A83" s="61" t="s">
        <v>93</v>
      </c>
      <c r="B83" s="252">
        <v>6527</v>
      </c>
      <c r="C83" s="252">
        <v>4785</v>
      </c>
      <c r="D83" s="252">
        <v>0</v>
      </c>
      <c r="E83" s="252">
        <v>0</v>
      </c>
      <c r="F83" s="252">
        <v>0</v>
      </c>
      <c r="G83" s="252">
        <v>0</v>
      </c>
      <c r="H83" s="24"/>
      <c r="I83" s="253">
        <v>0</v>
      </c>
      <c r="J83" s="24"/>
      <c r="K83" s="252">
        <v>40</v>
      </c>
      <c r="L83" s="252">
        <v>22</v>
      </c>
    </row>
    <row r="84" spans="1:12">
      <c r="A84" s="61" t="s">
        <v>94</v>
      </c>
      <c r="B84" s="252">
        <v>2441</v>
      </c>
      <c r="C84" s="252">
        <v>1975</v>
      </c>
      <c r="D84" s="252">
        <v>1925</v>
      </c>
      <c r="E84" s="252">
        <v>43519</v>
      </c>
      <c r="F84" s="252">
        <v>2302</v>
      </c>
      <c r="G84" s="252">
        <v>2302</v>
      </c>
      <c r="H84" s="253">
        <v>22.607272727272726</v>
      </c>
      <c r="I84" s="253">
        <v>94.305612453912332</v>
      </c>
      <c r="J84" s="253">
        <v>100</v>
      </c>
      <c r="K84" s="252">
        <v>7</v>
      </c>
      <c r="L84" s="252">
        <v>22</v>
      </c>
    </row>
    <row r="85" spans="1:12">
      <c r="A85" s="61" t="s">
        <v>95</v>
      </c>
      <c r="B85" s="252">
        <v>9132</v>
      </c>
      <c r="C85" s="252">
        <v>5941</v>
      </c>
      <c r="D85" s="252">
        <v>0</v>
      </c>
      <c r="E85" s="252">
        <v>0</v>
      </c>
      <c r="F85" s="252">
        <v>0</v>
      </c>
      <c r="G85" s="252">
        <v>0</v>
      </c>
      <c r="H85" s="24"/>
      <c r="I85" s="253">
        <v>0</v>
      </c>
      <c r="J85" s="24"/>
      <c r="K85" s="252">
        <v>35</v>
      </c>
      <c r="L85" s="252">
        <v>22</v>
      </c>
    </row>
    <row r="86" spans="1:12">
      <c r="A86" s="61" t="s">
        <v>96</v>
      </c>
      <c r="B86" s="252">
        <v>9090</v>
      </c>
      <c r="C86" s="252">
        <v>3935</v>
      </c>
      <c r="D86" s="252">
        <v>3900</v>
      </c>
      <c r="E86" s="252">
        <v>15600</v>
      </c>
      <c r="F86" s="252">
        <v>9000</v>
      </c>
      <c r="G86" s="252">
        <v>9000</v>
      </c>
      <c r="H86" s="253">
        <v>4</v>
      </c>
      <c r="I86" s="253">
        <v>99.009900990099013</v>
      </c>
      <c r="J86" s="253">
        <v>100</v>
      </c>
      <c r="K86" s="252">
        <v>40</v>
      </c>
      <c r="L86" s="252">
        <v>22</v>
      </c>
    </row>
    <row r="87" spans="1:12">
      <c r="A87" s="61" t="s">
        <v>97</v>
      </c>
      <c r="B87" s="368">
        <v>12119</v>
      </c>
      <c r="C87" s="368">
        <v>4028</v>
      </c>
      <c r="D87" s="252">
        <v>2233</v>
      </c>
      <c r="E87" s="368">
        <v>21616</v>
      </c>
      <c r="F87" s="368">
        <v>11011</v>
      </c>
      <c r="G87" s="368">
        <v>9981</v>
      </c>
      <c r="H87" s="369">
        <v>9.68</v>
      </c>
      <c r="I87" s="369">
        <v>90.86</v>
      </c>
      <c r="J87" s="369">
        <v>90.65</v>
      </c>
      <c r="K87" s="252">
        <v>40</v>
      </c>
      <c r="L87" s="252">
        <v>22</v>
      </c>
    </row>
    <row r="88" spans="1:12">
      <c r="A88" s="61" t="s">
        <v>98</v>
      </c>
      <c r="B88" s="252">
        <v>6502</v>
      </c>
      <c r="C88" s="252">
        <v>4087</v>
      </c>
      <c r="D88" s="252">
        <v>2151</v>
      </c>
      <c r="E88" s="252">
        <v>6811</v>
      </c>
      <c r="F88" s="252">
        <v>4797</v>
      </c>
      <c r="G88" s="252">
        <v>4512</v>
      </c>
      <c r="H88" s="253">
        <v>3.1664342166434216</v>
      </c>
      <c r="I88" s="253">
        <v>73.777299292525385</v>
      </c>
      <c r="J88" s="253">
        <v>94.058786741713575</v>
      </c>
      <c r="K88" s="252">
        <v>40</v>
      </c>
      <c r="L88" s="252">
        <v>22</v>
      </c>
    </row>
    <row r="89" spans="1:12">
      <c r="A89" s="61" t="s">
        <v>99</v>
      </c>
      <c r="B89" s="252">
        <v>13430</v>
      </c>
      <c r="C89" s="252">
        <v>11269</v>
      </c>
      <c r="D89" s="252">
        <v>4565</v>
      </c>
      <c r="E89" s="252">
        <v>89622</v>
      </c>
      <c r="F89" s="252">
        <v>7781</v>
      </c>
      <c r="G89" s="252">
        <v>7745</v>
      </c>
      <c r="H89" s="253">
        <v>19.632420591456736</v>
      </c>
      <c r="I89" s="253">
        <v>57.937453462397613</v>
      </c>
      <c r="J89" s="253">
        <v>99.537334532836397</v>
      </c>
      <c r="K89" s="252">
        <v>37</v>
      </c>
      <c r="L89" s="252">
        <v>22</v>
      </c>
    </row>
    <row r="90" spans="1:12">
      <c r="A90" s="61" t="s">
        <v>100</v>
      </c>
      <c r="B90" s="252">
        <v>6421</v>
      </c>
      <c r="C90" s="252">
        <v>2770</v>
      </c>
      <c r="D90" s="252">
        <v>2410</v>
      </c>
      <c r="E90" s="252">
        <v>26002</v>
      </c>
      <c r="F90" s="252">
        <v>5440</v>
      </c>
      <c r="G90" s="252">
        <v>5259</v>
      </c>
      <c r="H90" s="253">
        <v>10.789211618257262</v>
      </c>
      <c r="I90" s="253">
        <v>84.722005918081294</v>
      </c>
      <c r="J90" s="253">
        <v>96.672794117647058</v>
      </c>
      <c r="K90" s="252">
        <v>40</v>
      </c>
      <c r="L90" s="252">
        <v>22</v>
      </c>
    </row>
    <row r="91" spans="1:12">
      <c r="A91" s="61" t="s">
        <v>101</v>
      </c>
      <c r="B91" s="252">
        <v>8882</v>
      </c>
      <c r="C91" s="252">
        <v>4583</v>
      </c>
      <c r="D91" s="252">
        <v>2392</v>
      </c>
      <c r="E91" s="252">
        <v>33026</v>
      </c>
      <c r="F91" s="252">
        <v>7645</v>
      </c>
      <c r="G91" s="252">
        <v>2452</v>
      </c>
      <c r="H91" s="253">
        <v>13.80685618729097</v>
      </c>
      <c r="I91" s="253">
        <v>86.072956541319527</v>
      </c>
      <c r="J91" s="253">
        <v>32.073250490516678</v>
      </c>
      <c r="K91" s="252">
        <v>40</v>
      </c>
      <c r="L91" s="252">
        <v>22</v>
      </c>
    </row>
    <row r="92" spans="1:12">
      <c r="A92" s="61" t="s">
        <v>102</v>
      </c>
      <c r="B92" s="252">
        <v>13627</v>
      </c>
      <c r="C92" s="252">
        <v>11678</v>
      </c>
      <c r="D92" s="252">
        <v>6003</v>
      </c>
      <c r="E92" s="252">
        <v>19</v>
      </c>
      <c r="F92" s="252">
        <v>8358</v>
      </c>
      <c r="G92" s="252">
        <v>6358</v>
      </c>
      <c r="H92" s="253">
        <v>3.1650841246043645E-3</v>
      </c>
      <c r="I92" s="253">
        <v>61.334116093050561</v>
      </c>
      <c r="J92" s="253">
        <v>76.070830342187122</v>
      </c>
      <c r="K92" s="252">
        <v>40</v>
      </c>
      <c r="L92" s="252">
        <v>22</v>
      </c>
    </row>
    <row r="93" spans="1:12">
      <c r="A93" s="61" t="s">
        <v>103</v>
      </c>
      <c r="B93" s="252">
        <v>1612</v>
      </c>
      <c r="C93" s="252">
        <v>782</v>
      </c>
      <c r="D93" s="252">
        <v>510</v>
      </c>
      <c r="E93" s="252">
        <v>3200</v>
      </c>
      <c r="F93" s="252">
        <v>1150</v>
      </c>
      <c r="G93" s="252">
        <v>1120</v>
      </c>
      <c r="H93" s="253">
        <v>6.2745098039215685</v>
      </c>
      <c r="I93" s="253">
        <v>71.339950372208435</v>
      </c>
      <c r="J93" s="253">
        <v>97.391304347826093</v>
      </c>
      <c r="K93" s="24"/>
      <c r="L93" s="252">
        <v>22</v>
      </c>
    </row>
    <row r="94" spans="1:12">
      <c r="A94" s="61" t="s">
        <v>104</v>
      </c>
      <c r="B94" s="252">
        <v>2014</v>
      </c>
      <c r="C94" s="252">
        <v>1133</v>
      </c>
      <c r="D94" s="252">
        <v>34</v>
      </c>
      <c r="E94" s="252">
        <v>48</v>
      </c>
      <c r="F94" s="252">
        <v>96</v>
      </c>
      <c r="G94" s="252">
        <v>90</v>
      </c>
      <c r="H94" s="253">
        <v>1.411764705882353</v>
      </c>
      <c r="I94" s="253">
        <v>4.7666335650446872</v>
      </c>
      <c r="J94" s="253">
        <v>93.75</v>
      </c>
      <c r="K94" s="252">
        <v>7</v>
      </c>
      <c r="L94" s="252">
        <v>22</v>
      </c>
    </row>
    <row r="95" spans="1:12">
      <c r="A95" s="61" t="s">
        <v>159</v>
      </c>
      <c r="B95" s="252">
        <v>1900</v>
      </c>
      <c r="C95" s="252">
        <v>703</v>
      </c>
      <c r="D95" s="252">
        <v>519</v>
      </c>
      <c r="E95" s="252">
        <v>5960</v>
      </c>
      <c r="F95" s="252">
        <v>519</v>
      </c>
      <c r="G95" s="252">
        <v>519</v>
      </c>
      <c r="H95" s="253">
        <v>11.483622350674374</v>
      </c>
      <c r="I95" s="253">
        <v>27.315789473684209</v>
      </c>
      <c r="J95" s="253">
        <v>100</v>
      </c>
      <c r="K95" s="252">
        <v>40</v>
      </c>
      <c r="L95" s="252">
        <v>22</v>
      </c>
    </row>
    <row r="96" spans="1:12">
      <c r="A96" s="61" t="s">
        <v>106</v>
      </c>
      <c r="B96" s="252">
        <v>4344</v>
      </c>
      <c r="C96" s="252">
        <v>2686</v>
      </c>
      <c r="D96" s="252">
        <v>1416</v>
      </c>
      <c r="E96" s="252">
        <v>42382</v>
      </c>
      <c r="F96" s="252">
        <v>2683</v>
      </c>
      <c r="G96" s="252">
        <v>2479</v>
      </c>
      <c r="H96" s="253">
        <v>29.930790960451976</v>
      </c>
      <c r="I96" s="253">
        <v>61.763351749539595</v>
      </c>
      <c r="J96" s="253">
        <v>92.396571002609022</v>
      </c>
      <c r="K96" s="252">
        <v>32</v>
      </c>
      <c r="L96" s="252">
        <v>22</v>
      </c>
    </row>
    <row r="97" spans="1:13" ht="15" thickBot="1">
      <c r="A97" s="184" t="s">
        <v>233</v>
      </c>
      <c r="B97" s="156">
        <f t="shared" ref="B97:G97" si="6">SUM(B81:B96)</f>
        <v>109309</v>
      </c>
      <c r="C97" s="156">
        <f t="shared" si="6"/>
        <v>68154</v>
      </c>
      <c r="D97" s="156">
        <f t="shared" si="6"/>
        <v>32428</v>
      </c>
      <c r="E97" s="156">
        <f t="shared" si="6"/>
        <v>307920</v>
      </c>
      <c r="F97" s="156">
        <f t="shared" si="6"/>
        <v>68820</v>
      </c>
      <c r="G97" s="156">
        <f t="shared" si="6"/>
        <v>59051</v>
      </c>
      <c r="H97" s="188">
        <f>E97/D97</f>
        <v>9.495497718021463</v>
      </c>
      <c r="I97" s="188">
        <f>F97/B97*100</f>
        <v>62.959134197550057</v>
      </c>
      <c r="J97" s="188">
        <f>G97/F97*100</f>
        <v>85.80499854693403</v>
      </c>
      <c r="K97" s="389">
        <f>SUM(K81:K96)/15</f>
        <v>32.799999999999997</v>
      </c>
      <c r="L97" s="294">
        <f>SUM(L81:L96)/16</f>
        <v>22</v>
      </c>
    </row>
    <row r="98" spans="1:13">
      <c r="A98" s="61" t="s">
        <v>24</v>
      </c>
      <c r="B98" s="368">
        <v>4904</v>
      </c>
      <c r="C98" s="368">
        <v>2306</v>
      </c>
      <c r="D98" s="368">
        <v>840</v>
      </c>
      <c r="E98" s="368">
        <v>6020</v>
      </c>
      <c r="F98" s="368">
        <v>4904</v>
      </c>
      <c r="G98" s="368">
        <v>4904</v>
      </c>
      <c r="H98" s="369">
        <v>7.17</v>
      </c>
      <c r="I98" s="253">
        <v>100</v>
      </c>
      <c r="J98" s="253">
        <v>100</v>
      </c>
      <c r="K98" s="252">
        <v>40</v>
      </c>
      <c r="L98" s="252">
        <v>22</v>
      </c>
    </row>
    <row r="99" spans="1:13">
      <c r="A99" s="61" t="s">
        <v>23</v>
      </c>
      <c r="B99" s="252">
        <v>2337</v>
      </c>
      <c r="C99" s="252">
        <v>1052</v>
      </c>
      <c r="D99" s="252">
        <v>975</v>
      </c>
      <c r="E99" s="252">
        <v>5260</v>
      </c>
      <c r="F99" s="252">
        <v>2150</v>
      </c>
      <c r="G99" s="252">
        <v>2145</v>
      </c>
      <c r="H99" s="253">
        <v>5.3948717948717952</v>
      </c>
      <c r="I99" s="253">
        <v>91.99828840393667</v>
      </c>
      <c r="J99" s="253">
        <v>99.767441860465112</v>
      </c>
      <c r="K99" s="252">
        <v>40</v>
      </c>
      <c r="L99" s="252">
        <v>22</v>
      </c>
    </row>
    <row r="100" spans="1:13">
      <c r="A100" s="61" t="s">
        <v>25</v>
      </c>
      <c r="B100" s="252">
        <v>3166</v>
      </c>
      <c r="C100" s="252">
        <v>1430</v>
      </c>
      <c r="D100" s="252">
        <v>0</v>
      </c>
      <c r="E100" s="252">
        <v>0</v>
      </c>
      <c r="F100" s="252">
        <v>2533</v>
      </c>
      <c r="G100" s="252">
        <v>0</v>
      </c>
      <c r="H100" s="24"/>
      <c r="I100" s="253">
        <v>80.006317119393557</v>
      </c>
      <c r="J100" s="253">
        <v>0</v>
      </c>
      <c r="K100" s="252">
        <v>40</v>
      </c>
      <c r="L100" s="252">
        <v>22</v>
      </c>
    </row>
    <row r="101" spans="1:13" ht="15" thickBot="1">
      <c r="A101" s="184" t="s">
        <v>26</v>
      </c>
      <c r="B101" s="187">
        <f t="shared" ref="B101:G101" si="7">SUM(B97:B100)</f>
        <v>119716</v>
      </c>
      <c r="C101" s="187">
        <f t="shared" si="7"/>
        <v>72942</v>
      </c>
      <c r="D101" s="187">
        <f t="shared" si="7"/>
        <v>34243</v>
      </c>
      <c r="E101" s="187">
        <f t="shared" si="7"/>
        <v>319200</v>
      </c>
      <c r="F101" s="187">
        <f t="shared" si="7"/>
        <v>78407</v>
      </c>
      <c r="G101" s="187">
        <f t="shared" si="7"/>
        <v>66100</v>
      </c>
      <c r="H101" s="188">
        <f>E101/D101</f>
        <v>9.3216131764156174</v>
      </c>
      <c r="I101" s="188">
        <f>F101/B101*100</f>
        <v>65.494169534565145</v>
      </c>
      <c r="J101" s="188">
        <f>G101/F101*100</f>
        <v>84.303697373958954</v>
      </c>
      <c r="K101" s="390">
        <f>(SUM(K81:K96)+K98+K99+K100)/18</f>
        <v>34</v>
      </c>
      <c r="L101" s="190">
        <f>(SUM(L81:L96)+L98+L99+L100)/19</f>
        <v>22</v>
      </c>
    </row>
    <row r="103" spans="1:1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3" s="49" customFormat="1" ht="21" customHeight="1" thickBot="1">
      <c r="A104" s="433" t="s">
        <v>388</v>
      </c>
      <c r="B104" s="434"/>
      <c r="C104" s="434"/>
      <c r="D104" s="434"/>
      <c r="E104" s="434"/>
      <c r="F104" s="434"/>
      <c r="G104" s="434"/>
      <c r="H104" s="434"/>
      <c r="I104" s="434"/>
      <c r="J104" s="434"/>
      <c r="K104" s="434"/>
      <c r="L104" s="435"/>
    </row>
    <row r="105" spans="1:13" ht="145.5" customHeight="1" thickBot="1">
      <c r="A105" s="80" t="s">
        <v>162</v>
      </c>
      <c r="B105" s="80" t="s">
        <v>232</v>
      </c>
      <c r="C105" s="80" t="s">
        <v>231</v>
      </c>
      <c r="D105" s="80" t="s">
        <v>230</v>
      </c>
      <c r="E105" s="80" t="s">
        <v>229</v>
      </c>
      <c r="F105" s="80" t="s">
        <v>228</v>
      </c>
      <c r="G105" s="80" t="s">
        <v>227</v>
      </c>
      <c r="H105" s="80" t="s">
        <v>226</v>
      </c>
      <c r="I105" s="80" t="s">
        <v>225</v>
      </c>
      <c r="J105" s="80" t="s">
        <v>224</v>
      </c>
      <c r="K105" s="80" t="s">
        <v>223</v>
      </c>
      <c r="L105" s="80" t="s">
        <v>222</v>
      </c>
    </row>
    <row r="106" spans="1:13" ht="12.75" customHeight="1" thickTop="1">
      <c r="A106" s="161">
        <v>1</v>
      </c>
      <c r="B106" s="161">
        <v>2</v>
      </c>
      <c r="C106" s="161">
        <v>3</v>
      </c>
      <c r="D106" s="161">
        <v>4</v>
      </c>
      <c r="E106" s="161">
        <v>5</v>
      </c>
      <c r="F106" s="161">
        <v>6</v>
      </c>
      <c r="G106" s="161">
        <v>7</v>
      </c>
      <c r="H106" s="161">
        <v>8</v>
      </c>
      <c r="I106" s="161">
        <v>9</v>
      </c>
      <c r="J106" s="161">
        <v>10</v>
      </c>
      <c r="K106" s="161">
        <v>11</v>
      </c>
      <c r="L106" s="161">
        <v>12</v>
      </c>
    </row>
    <row r="107" spans="1:13">
      <c r="A107" s="61" t="s">
        <v>97</v>
      </c>
      <c r="B107" s="252">
        <v>4344</v>
      </c>
      <c r="C107" s="252">
        <v>3017</v>
      </c>
      <c r="D107" s="252">
        <v>409</v>
      </c>
      <c r="E107" s="252">
        <v>867</v>
      </c>
      <c r="F107" s="252">
        <v>1648</v>
      </c>
      <c r="G107" s="252">
        <v>1577</v>
      </c>
      <c r="H107" s="253">
        <v>2.1198044009779951</v>
      </c>
      <c r="I107" s="253">
        <v>37.93738489871086</v>
      </c>
      <c r="J107" s="253">
        <v>95.69174757281553</v>
      </c>
      <c r="K107" s="24"/>
      <c r="L107" s="252">
        <v>22</v>
      </c>
      <c r="M107" s="191"/>
    </row>
    <row r="108" spans="1:13">
      <c r="A108" s="61" t="s">
        <v>24</v>
      </c>
      <c r="B108" s="252">
        <v>1546</v>
      </c>
      <c r="C108" s="252">
        <v>667</v>
      </c>
      <c r="D108" s="252">
        <v>650</v>
      </c>
      <c r="E108" s="252">
        <v>2014</v>
      </c>
      <c r="F108" s="252">
        <v>1450</v>
      </c>
      <c r="G108" s="252">
        <v>1325</v>
      </c>
      <c r="H108" s="253">
        <v>3.0984615384615384</v>
      </c>
      <c r="I108" s="253">
        <v>93.790426908150053</v>
      </c>
      <c r="J108" s="253">
        <v>91.379310344827587</v>
      </c>
      <c r="K108" s="252">
        <v>13</v>
      </c>
      <c r="L108" s="252">
        <v>22</v>
      </c>
      <c r="M108" s="191"/>
    </row>
    <row r="109" spans="1:13" ht="15" thickBot="1">
      <c r="A109" s="184" t="s">
        <v>26</v>
      </c>
      <c r="B109" s="187">
        <f t="shared" ref="B109:G109" si="8">SUM(B107:B108)</f>
        <v>5890</v>
      </c>
      <c r="C109" s="187">
        <f t="shared" si="8"/>
        <v>3684</v>
      </c>
      <c r="D109" s="187">
        <f t="shared" si="8"/>
        <v>1059</v>
      </c>
      <c r="E109" s="187">
        <f t="shared" si="8"/>
        <v>2881</v>
      </c>
      <c r="F109" s="187">
        <f t="shared" si="8"/>
        <v>3098</v>
      </c>
      <c r="G109" s="187">
        <f t="shared" si="8"/>
        <v>2902</v>
      </c>
      <c r="H109" s="188">
        <f>E109/D109</f>
        <v>2.7204910292728988</v>
      </c>
      <c r="I109" s="188">
        <f>F109/B109*100</f>
        <v>52.597623089983024</v>
      </c>
      <c r="J109" s="188">
        <f>G109/F109*100</f>
        <v>93.673337637185284</v>
      </c>
      <c r="K109" s="192"/>
      <c r="L109" s="193">
        <f>SUM(L107:L108)/2</f>
        <v>22</v>
      </c>
    </row>
    <row r="110" spans="1:13" ht="15" thickBot="1">
      <c r="H110" s="188"/>
      <c r="I110" s="188"/>
    </row>
    <row r="111" spans="1:13" ht="15" thickBot="1">
      <c r="F111" s="82">
        <f>F109+F101+F75+F49+F24</f>
        <v>536716</v>
      </c>
      <c r="G111" s="82">
        <f>G109+G101+G75+G49+G24</f>
        <v>473507</v>
      </c>
      <c r="H111" s="188"/>
      <c r="I111" s="188">
        <f>G111*100/F111</f>
        <v>88.223008071307731</v>
      </c>
    </row>
    <row r="112" spans="1:13">
      <c r="B112" s="89"/>
      <c r="C112" s="89"/>
      <c r="D112" s="89"/>
      <c r="E112" s="89"/>
      <c r="F112" s="89"/>
      <c r="G112" s="90"/>
      <c r="H112" s="91"/>
      <c r="I112" s="91"/>
      <c r="J112" s="91"/>
    </row>
    <row r="114" spans="2:10">
      <c r="B114" s="89"/>
      <c r="C114" s="89"/>
      <c r="D114" s="89"/>
      <c r="E114" s="89"/>
      <c r="F114" s="89"/>
      <c r="G114" s="90"/>
      <c r="H114" s="91"/>
      <c r="I114" s="91"/>
      <c r="J114" s="91"/>
    </row>
  </sheetData>
  <mergeCells count="5">
    <mergeCell ref="A1:L1"/>
    <mergeCell ref="A26:L26"/>
    <mergeCell ref="A52:L52"/>
    <mergeCell ref="A78:L78"/>
    <mergeCell ref="A104:L104"/>
  </mergeCells>
  <conditionalFormatting sqref="B14:G19 I14:L19 H14 H16:H19 B21:L23">
    <cfRule type="cellIs" dxfId="9" priority="5" stopIfTrue="1" operator="equal">
      <formula>8</formula>
    </cfRule>
  </conditionalFormatting>
  <conditionalFormatting sqref="B93:G93 I93:L93 B94:L96 B81:L92 B98:L100 B107:L108">
    <cfRule type="cellIs" dxfId="8" priority="4" stopIfTrue="1" operator="equal">
      <formula>9</formula>
    </cfRule>
  </conditionalFormatting>
  <conditionalFormatting sqref="B93:G93 I93:L93 B94:L96 B81:L92 B98:L100">
    <cfRule type="cellIs" dxfId="7" priority="3" stopIfTrue="1" operator="equal">
      <formula>12</formula>
    </cfRule>
  </conditionalFormatting>
  <conditionalFormatting sqref="B46:L48 B29:L44">
    <cfRule type="cellIs" dxfId="6" priority="2" stopIfTrue="1" operator="equal">
      <formula>10</formula>
    </cfRule>
  </conditionalFormatting>
  <conditionalFormatting sqref="B72:L74 B55:L70 B46:L48 B29:L44">
    <cfRule type="cellIs" dxfId="5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3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M52"/>
  <sheetViews>
    <sheetView workbookViewId="0">
      <selection activeCell="E10" sqref="E10"/>
    </sheetView>
  </sheetViews>
  <sheetFormatPr defaultColWidth="9.109375" defaultRowHeight="14.4"/>
  <cols>
    <col min="1" max="1" width="33.5546875" style="23" customWidth="1"/>
    <col min="2" max="2" width="15.109375" style="23" customWidth="1"/>
    <col min="3" max="3" width="19.88671875" style="23" customWidth="1"/>
    <col min="4" max="4" width="13.5546875" style="23" customWidth="1"/>
    <col min="5" max="5" width="19.109375" style="23" customWidth="1"/>
    <col min="6" max="6" width="16.33203125" style="23" customWidth="1"/>
    <col min="7" max="7" width="11.44140625" style="23" customWidth="1"/>
    <col min="8" max="11" width="9.109375" style="23"/>
    <col min="12" max="12" width="11" style="23" customWidth="1"/>
    <col min="13" max="16384" width="9.109375" style="23"/>
  </cols>
  <sheetData>
    <row r="1" spans="1:7" ht="28.5" customHeight="1" thickBot="1">
      <c r="A1" s="419" t="s">
        <v>393</v>
      </c>
      <c r="B1" s="419"/>
      <c r="C1" s="419"/>
      <c r="D1" s="419"/>
      <c r="E1" s="419"/>
      <c r="F1" s="419"/>
    </row>
    <row r="2" spans="1:7" ht="109.5" customHeight="1" thickBot="1">
      <c r="A2" s="98" t="s">
        <v>0</v>
      </c>
      <c r="B2" s="99" t="s">
        <v>253</v>
      </c>
      <c r="C2" s="99" t="s">
        <v>252</v>
      </c>
      <c r="D2" s="100" t="s">
        <v>251</v>
      </c>
      <c r="E2" s="100" t="s">
        <v>250</v>
      </c>
      <c r="F2" s="101" t="s">
        <v>347</v>
      </c>
    </row>
    <row r="3" spans="1:7" ht="12" customHeight="1" thickTop="1">
      <c r="A3" s="55">
        <v>1</v>
      </c>
      <c r="B3" s="55">
        <v>2</v>
      </c>
      <c r="C3" s="55">
        <v>3</v>
      </c>
      <c r="D3" s="194">
        <v>4</v>
      </c>
      <c r="E3" s="194">
        <v>5</v>
      </c>
      <c r="F3" s="194">
        <v>6</v>
      </c>
    </row>
    <row r="4" spans="1:7">
      <c r="A4" s="3" t="s">
        <v>91</v>
      </c>
      <c r="B4" s="13" t="s">
        <v>247</v>
      </c>
      <c r="C4" s="13" t="s">
        <v>247</v>
      </c>
      <c r="D4" s="358">
        <v>2</v>
      </c>
      <c r="E4" s="252">
        <v>1</v>
      </c>
      <c r="F4" s="253">
        <v>3.8461538461538464E-2</v>
      </c>
      <c r="G4" s="45"/>
    </row>
    <row r="5" spans="1:7">
      <c r="A5" s="3" t="s">
        <v>92</v>
      </c>
      <c r="B5" s="13" t="s">
        <v>247</v>
      </c>
      <c r="C5" s="13" t="s">
        <v>247</v>
      </c>
      <c r="D5" s="358">
        <v>36</v>
      </c>
      <c r="E5" s="252">
        <v>3</v>
      </c>
      <c r="F5" s="253">
        <v>0.23076923076923078</v>
      </c>
    </row>
    <row r="6" spans="1:7">
      <c r="A6" s="3" t="s">
        <v>93</v>
      </c>
      <c r="B6" s="13" t="s">
        <v>247</v>
      </c>
      <c r="C6" s="13" t="s">
        <v>247</v>
      </c>
      <c r="D6" s="358">
        <v>0</v>
      </c>
      <c r="E6" s="252">
        <v>0</v>
      </c>
      <c r="F6" s="217">
        <v>0</v>
      </c>
    </row>
    <row r="7" spans="1:7">
      <c r="A7" s="3" t="s">
        <v>94</v>
      </c>
      <c r="B7" s="13" t="s">
        <v>247</v>
      </c>
      <c r="C7" s="13" t="s">
        <v>247</v>
      </c>
      <c r="D7" s="358">
        <v>40</v>
      </c>
      <c r="E7" s="252">
        <v>1</v>
      </c>
      <c r="F7" s="253">
        <v>0.76923076923076927</v>
      </c>
    </row>
    <row r="8" spans="1:7">
      <c r="A8" s="3" t="s">
        <v>95</v>
      </c>
      <c r="B8" s="13" t="s">
        <v>247</v>
      </c>
      <c r="C8" s="13" t="s">
        <v>247</v>
      </c>
      <c r="D8" s="358">
        <v>4</v>
      </c>
      <c r="E8" s="252">
        <v>4</v>
      </c>
      <c r="F8" s="253">
        <v>1.9230769230769232E-2</v>
      </c>
    </row>
    <row r="9" spans="1:7">
      <c r="A9" s="3" t="s">
        <v>96</v>
      </c>
      <c r="B9" s="13" t="s">
        <v>247</v>
      </c>
      <c r="C9" s="13" t="s">
        <v>247</v>
      </c>
      <c r="D9" s="358">
        <v>1</v>
      </c>
      <c r="E9" s="252">
        <v>4</v>
      </c>
      <c r="F9" s="253">
        <v>5.0000000000000001E-3</v>
      </c>
    </row>
    <row r="10" spans="1:7">
      <c r="A10" s="3" t="s">
        <v>97</v>
      </c>
      <c r="B10" s="13" t="s">
        <v>247</v>
      </c>
      <c r="C10" s="13" t="s">
        <v>247</v>
      </c>
      <c r="D10" s="358">
        <v>1</v>
      </c>
      <c r="E10" s="252">
        <v>1</v>
      </c>
      <c r="F10" s="253">
        <v>1.9230769230769232E-2</v>
      </c>
    </row>
    <row r="11" spans="1:7">
      <c r="A11" s="3" t="s">
        <v>98</v>
      </c>
      <c r="B11" s="13" t="s">
        <v>247</v>
      </c>
      <c r="C11" s="13" t="s">
        <v>247</v>
      </c>
      <c r="D11" s="358">
        <v>1</v>
      </c>
      <c r="E11" s="252">
        <v>1</v>
      </c>
      <c r="F11" s="253">
        <v>1.9230769230769232E-2</v>
      </c>
    </row>
    <row r="12" spans="1:7">
      <c r="A12" s="3" t="s">
        <v>99</v>
      </c>
      <c r="B12" s="13" t="s">
        <v>247</v>
      </c>
      <c r="C12" s="13" t="s">
        <v>247</v>
      </c>
      <c r="D12" s="358">
        <v>59</v>
      </c>
      <c r="E12" s="252">
        <v>5</v>
      </c>
      <c r="F12" s="253">
        <v>0.22692307692307695</v>
      </c>
    </row>
    <row r="13" spans="1:7" s="49" customFormat="1">
      <c r="A13" s="54" t="s">
        <v>100</v>
      </c>
      <c r="B13" s="13" t="s">
        <v>247</v>
      </c>
      <c r="C13" s="13" t="s">
        <v>247</v>
      </c>
      <c r="D13" s="358">
        <v>1</v>
      </c>
      <c r="E13" s="252">
        <v>1</v>
      </c>
      <c r="F13" s="253">
        <v>1.9230769230769232E-2</v>
      </c>
      <c r="G13" s="23"/>
    </row>
    <row r="14" spans="1:7">
      <c r="A14" s="3" t="s">
        <v>101</v>
      </c>
      <c r="B14" s="13" t="s">
        <v>247</v>
      </c>
      <c r="C14" s="13" t="s">
        <v>247</v>
      </c>
      <c r="D14" s="358">
        <v>1</v>
      </c>
      <c r="E14" s="252">
        <v>2</v>
      </c>
      <c r="F14" s="253">
        <v>9.6153846153846159E-3</v>
      </c>
    </row>
    <row r="15" spans="1:7">
      <c r="A15" s="3" t="s">
        <v>102</v>
      </c>
      <c r="B15" s="13" t="s">
        <v>247</v>
      </c>
      <c r="C15" s="13" t="s">
        <v>247</v>
      </c>
      <c r="D15" s="358">
        <v>51</v>
      </c>
      <c r="E15" s="252">
        <v>3</v>
      </c>
      <c r="F15" s="253">
        <v>0.32692307692307693</v>
      </c>
    </row>
    <row r="16" spans="1:7">
      <c r="A16" s="3" t="s">
        <v>103</v>
      </c>
      <c r="B16" s="13" t="s">
        <v>247</v>
      </c>
      <c r="C16" s="13" t="s">
        <v>247</v>
      </c>
      <c r="D16" s="358">
        <v>11</v>
      </c>
      <c r="E16" s="252">
        <v>1</v>
      </c>
      <c r="F16" s="253">
        <v>0.21153846153846154</v>
      </c>
    </row>
    <row r="17" spans="1:7">
      <c r="A17" s="3" t="s">
        <v>104</v>
      </c>
      <c r="B17" s="13" t="s">
        <v>247</v>
      </c>
      <c r="C17" s="13" t="s">
        <v>247</v>
      </c>
      <c r="D17" s="358">
        <v>1</v>
      </c>
      <c r="E17" s="252">
        <v>1</v>
      </c>
      <c r="F17" s="255">
        <v>1.9230769230769232E-2</v>
      </c>
    </row>
    <row r="18" spans="1:7">
      <c r="A18" s="3" t="s">
        <v>159</v>
      </c>
      <c r="B18" s="13" t="s">
        <v>247</v>
      </c>
      <c r="C18" s="13" t="s">
        <v>247</v>
      </c>
      <c r="D18" s="358">
        <v>12</v>
      </c>
      <c r="E18" s="252">
        <v>2</v>
      </c>
      <c r="F18" s="253">
        <v>0.11538461538461539</v>
      </c>
    </row>
    <row r="19" spans="1:7" ht="15" thickBot="1">
      <c r="A19" s="10" t="s">
        <v>106</v>
      </c>
      <c r="B19" s="9" t="s">
        <v>247</v>
      </c>
      <c r="C19" s="9" t="s">
        <v>247</v>
      </c>
      <c r="D19" s="358">
        <v>12</v>
      </c>
      <c r="E19" s="252">
        <v>1</v>
      </c>
      <c r="F19" s="253">
        <v>0.23076923076923078</v>
      </c>
    </row>
    <row r="20" spans="1:7" ht="15" thickBot="1">
      <c r="A20" s="231" t="s">
        <v>237</v>
      </c>
      <c r="B20" s="9" t="s">
        <v>247</v>
      </c>
      <c r="C20" s="9" t="s">
        <v>247</v>
      </c>
      <c r="D20" s="232"/>
      <c r="E20" s="232"/>
      <c r="F20" s="233"/>
    </row>
    <row r="21" spans="1:7">
      <c r="A21" s="3" t="s">
        <v>23</v>
      </c>
      <c r="B21" s="13" t="s">
        <v>247</v>
      </c>
      <c r="C21" s="13" t="s">
        <v>247</v>
      </c>
      <c r="D21" s="227">
        <v>1</v>
      </c>
      <c r="E21" s="227">
        <v>1</v>
      </c>
      <c r="F21" s="357">
        <v>0.02</v>
      </c>
    </row>
    <row r="22" spans="1:7">
      <c r="A22" s="66" t="s">
        <v>24</v>
      </c>
      <c r="B22" s="13" t="s">
        <v>247</v>
      </c>
      <c r="C22" s="13" t="s">
        <v>247</v>
      </c>
      <c r="D22" s="26">
        <v>1168</v>
      </c>
      <c r="E22" s="26">
        <v>68</v>
      </c>
      <c r="F22" s="27">
        <v>0.23</v>
      </c>
    </row>
    <row r="23" spans="1:7">
      <c r="A23" s="3" t="s">
        <v>25</v>
      </c>
      <c r="B23" s="13" t="s">
        <v>247</v>
      </c>
      <c r="C23" s="13" t="s">
        <v>247</v>
      </c>
      <c r="D23" s="227">
        <v>17</v>
      </c>
      <c r="E23" s="227">
        <v>4</v>
      </c>
      <c r="F23" s="228">
        <v>0.08</v>
      </c>
    </row>
    <row r="24" spans="1:7" s="49" customFormat="1">
      <c r="A24" s="3" t="s">
        <v>236</v>
      </c>
      <c r="B24" s="13" t="s">
        <v>247</v>
      </c>
      <c r="C24" s="13" t="s">
        <v>247</v>
      </c>
      <c r="D24" s="227">
        <v>0</v>
      </c>
      <c r="E24" s="227">
        <v>0</v>
      </c>
      <c r="F24" s="217">
        <v>0</v>
      </c>
      <c r="G24" s="23"/>
    </row>
    <row r="25" spans="1:7">
      <c r="A25" s="3" t="s">
        <v>249</v>
      </c>
      <c r="B25" s="13" t="s">
        <v>247</v>
      </c>
      <c r="C25" s="13" t="s">
        <v>247</v>
      </c>
      <c r="D25" s="227">
        <v>247</v>
      </c>
      <c r="E25" s="227">
        <v>2</v>
      </c>
      <c r="F25" s="228">
        <v>2.38</v>
      </c>
    </row>
    <row r="26" spans="1:7">
      <c r="A26" s="3" t="s">
        <v>186</v>
      </c>
      <c r="B26" s="13" t="s">
        <v>247</v>
      </c>
      <c r="C26" s="13" t="s">
        <v>247</v>
      </c>
      <c r="D26" s="289"/>
      <c r="E26" s="289"/>
      <c r="F26" s="290"/>
    </row>
    <row r="27" spans="1:7" ht="15" thickBot="1">
      <c r="A27" s="10" t="s">
        <v>248</v>
      </c>
      <c r="B27" s="9" t="s">
        <v>247</v>
      </c>
      <c r="C27" s="9" t="s">
        <v>247</v>
      </c>
      <c r="D27" s="291"/>
      <c r="E27" s="291"/>
      <c r="F27" s="292"/>
    </row>
    <row r="29" spans="1:7">
      <c r="A29" s="45"/>
      <c r="B29" s="45"/>
      <c r="C29" s="45"/>
      <c r="D29" s="45"/>
      <c r="E29" s="45"/>
      <c r="F29" s="45"/>
      <c r="G29" s="45"/>
    </row>
    <row r="30" spans="1:7" ht="30" customHeight="1" thickBot="1">
      <c r="A30" s="417" t="s">
        <v>348</v>
      </c>
      <c r="B30" s="417"/>
      <c r="C30" s="417"/>
      <c r="D30" s="417"/>
      <c r="E30" s="417"/>
      <c r="F30" s="417"/>
      <c r="G30" s="417"/>
    </row>
    <row r="31" spans="1:7" ht="156.75" customHeight="1" thickBot="1">
      <c r="A31" s="88" t="s">
        <v>0</v>
      </c>
      <c r="B31" s="102" t="s">
        <v>349</v>
      </c>
      <c r="C31" s="103" t="s">
        <v>350</v>
      </c>
      <c r="D31" s="103" t="s">
        <v>351</v>
      </c>
      <c r="E31" s="103" t="s">
        <v>352</v>
      </c>
      <c r="F31" s="103" t="s">
        <v>353</v>
      </c>
      <c r="G31" s="104" t="s">
        <v>354</v>
      </c>
    </row>
    <row r="32" spans="1:7" ht="11.25" customHeight="1" thickTop="1" thickBot="1">
      <c r="A32" s="92">
        <v>1</v>
      </c>
      <c r="B32" s="92">
        <v>2</v>
      </c>
      <c r="C32" s="92">
        <v>3</v>
      </c>
      <c r="D32" s="22">
        <v>4</v>
      </c>
      <c r="E32" s="22">
        <v>5</v>
      </c>
      <c r="F32" s="22">
        <v>6</v>
      </c>
      <c r="G32" s="105">
        <v>7</v>
      </c>
    </row>
    <row r="33" spans="1:13" ht="40.5" customHeight="1" thickTop="1" thickBot="1">
      <c r="A33" s="106" t="s">
        <v>237</v>
      </c>
      <c r="B33" s="359">
        <v>11</v>
      </c>
      <c r="C33" s="359">
        <v>25499</v>
      </c>
      <c r="D33" s="359">
        <v>6831079</v>
      </c>
      <c r="E33" s="360">
        <v>0.37327924329377543</v>
      </c>
      <c r="F33" s="359">
        <v>389</v>
      </c>
      <c r="G33" s="359">
        <v>21</v>
      </c>
      <c r="K33" s="241"/>
      <c r="L33" s="241"/>
      <c r="M33" s="242"/>
    </row>
    <row r="34" spans="1:13">
      <c r="A34" s="21"/>
      <c r="B34" s="21"/>
    </row>
    <row r="35" spans="1:13">
      <c r="A35" s="21"/>
      <c r="B35" s="21"/>
    </row>
    <row r="36" spans="1:13">
      <c r="A36" s="21"/>
      <c r="B36" s="21"/>
    </row>
    <row r="37" spans="1:13">
      <c r="A37" s="21"/>
      <c r="B37" s="21"/>
    </row>
    <row r="38" spans="1:13">
      <c r="A38" s="21"/>
      <c r="B38" s="21"/>
    </row>
    <row r="39" spans="1:13">
      <c r="A39" s="21"/>
      <c r="B39" s="21"/>
    </row>
    <row r="40" spans="1:13">
      <c r="A40" s="21"/>
      <c r="B40" s="21"/>
    </row>
    <row r="41" spans="1:13">
      <c r="A41" s="61"/>
      <c r="B41" s="61"/>
    </row>
    <row r="42" spans="1:13">
      <c r="A42" s="21"/>
      <c r="B42" s="21"/>
    </row>
    <row r="43" spans="1:13">
      <c r="A43" s="21"/>
      <c r="B43" s="21"/>
    </row>
    <row r="44" spans="1:13">
      <c r="A44" s="61"/>
      <c r="B44" s="61"/>
    </row>
    <row r="45" spans="1:13">
      <c r="A45" s="21"/>
      <c r="B45" s="21"/>
    </row>
    <row r="46" spans="1:13">
      <c r="A46" s="21"/>
      <c r="B46" s="21"/>
    </row>
    <row r="47" spans="1:13">
      <c r="A47" s="61"/>
      <c r="B47" s="61"/>
    </row>
    <row r="48" spans="1:13">
      <c r="A48" s="61"/>
      <c r="B48" s="61"/>
    </row>
    <row r="49" spans="1:2">
      <c r="A49" s="21"/>
      <c r="B49" s="21"/>
    </row>
    <row r="50" spans="1:2">
      <c r="A50" s="21"/>
      <c r="B50" s="21"/>
    </row>
    <row r="51" spans="1:2">
      <c r="A51" s="21"/>
      <c r="B51" s="21"/>
    </row>
    <row r="52" spans="1:2">
      <c r="A52" s="21"/>
      <c r="B52" s="21"/>
    </row>
  </sheetData>
  <mergeCells count="2">
    <mergeCell ref="A1:F1"/>
    <mergeCell ref="A30:G30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9"/>
  <sheetViews>
    <sheetView workbookViewId="0">
      <selection activeCell="C14" sqref="C14"/>
    </sheetView>
  </sheetViews>
  <sheetFormatPr defaultRowHeight="14.4"/>
  <cols>
    <col min="1" max="1" width="17.44140625" customWidth="1"/>
    <col min="2" max="2" width="12.6640625" customWidth="1"/>
    <col min="3" max="10" width="12.5546875" customWidth="1"/>
  </cols>
  <sheetData>
    <row r="1" spans="1:10" ht="21" customHeight="1" thickBot="1">
      <c r="A1" s="436" t="s">
        <v>394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0" ht="63.75" customHeight="1" thickBot="1">
      <c r="A2" s="80" t="s">
        <v>0</v>
      </c>
      <c r="B2" s="80" t="s">
        <v>246</v>
      </c>
      <c r="C2" s="80" t="s">
        <v>245</v>
      </c>
      <c r="D2" s="80" t="s">
        <v>244</v>
      </c>
      <c r="E2" s="80" t="s">
        <v>243</v>
      </c>
      <c r="F2" s="80" t="s">
        <v>242</v>
      </c>
      <c r="G2" s="80" t="s">
        <v>241</v>
      </c>
      <c r="H2" s="80" t="s">
        <v>240</v>
      </c>
      <c r="I2" s="80" t="s">
        <v>239</v>
      </c>
      <c r="J2" s="80" t="s">
        <v>238</v>
      </c>
    </row>
    <row r="3" spans="1:10" ht="12.75" customHeight="1" thickTop="1">
      <c r="A3" s="161">
        <v>1</v>
      </c>
      <c r="B3" s="161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  <c r="H3" s="161">
        <v>8</v>
      </c>
      <c r="I3" s="161">
        <v>9</v>
      </c>
      <c r="J3" s="161">
        <v>10</v>
      </c>
    </row>
    <row r="4" spans="1:10">
      <c r="A4" s="61" t="s">
        <v>6</v>
      </c>
      <c r="B4" s="273">
        <v>1</v>
      </c>
      <c r="C4" s="273">
        <v>0</v>
      </c>
      <c r="D4" s="273">
        <v>0</v>
      </c>
      <c r="E4" s="273">
        <v>0</v>
      </c>
      <c r="F4" s="273">
        <v>0</v>
      </c>
      <c r="G4" s="273">
        <v>0</v>
      </c>
      <c r="H4" s="273">
        <v>0</v>
      </c>
      <c r="I4" s="273">
        <v>0</v>
      </c>
      <c r="J4" s="59">
        <f t="shared" ref="J4" si="0">SUM(B4:I4)</f>
        <v>1</v>
      </c>
    </row>
    <row r="5" spans="1:10">
      <c r="A5" s="61" t="s">
        <v>7</v>
      </c>
      <c r="B5" s="59">
        <v>6</v>
      </c>
      <c r="C5" s="59">
        <v>16</v>
      </c>
      <c r="D5" s="59">
        <v>0</v>
      </c>
      <c r="E5" s="59">
        <v>6</v>
      </c>
      <c r="F5" s="59">
        <v>7</v>
      </c>
      <c r="G5" s="59">
        <v>0</v>
      </c>
      <c r="H5" s="59">
        <v>6</v>
      </c>
      <c r="I5" s="59">
        <v>0</v>
      </c>
      <c r="J5" s="59">
        <f>SUM(B5:I5)</f>
        <v>41</v>
      </c>
    </row>
    <row r="6" spans="1:10">
      <c r="A6" s="282" t="s">
        <v>8</v>
      </c>
      <c r="B6" s="283"/>
      <c r="C6" s="283"/>
      <c r="D6" s="283"/>
      <c r="E6" s="283"/>
      <c r="F6" s="283"/>
      <c r="G6" s="283"/>
      <c r="H6" s="283"/>
      <c r="I6" s="283"/>
      <c r="J6" s="283">
        <f t="shared" ref="J6:J27" si="1">SUM(B6:I6)</f>
        <v>0</v>
      </c>
    </row>
    <row r="7" spans="1:10">
      <c r="A7" s="61" t="s">
        <v>9</v>
      </c>
      <c r="B7" s="59">
        <v>1</v>
      </c>
      <c r="C7" s="59"/>
      <c r="D7" s="59"/>
      <c r="E7" s="59"/>
      <c r="F7" s="59"/>
      <c r="G7" s="59"/>
      <c r="H7" s="59"/>
      <c r="I7" s="59"/>
      <c r="J7" s="59">
        <f t="shared" si="1"/>
        <v>1</v>
      </c>
    </row>
    <row r="8" spans="1:10">
      <c r="A8" s="61" t="s">
        <v>10</v>
      </c>
      <c r="B8" s="59">
        <v>1</v>
      </c>
      <c r="C8" s="59">
        <v>1</v>
      </c>
      <c r="D8" s="59"/>
      <c r="E8" s="59">
        <v>1</v>
      </c>
      <c r="F8" s="59"/>
      <c r="G8" s="59"/>
      <c r="H8" s="59"/>
      <c r="I8" s="59"/>
      <c r="J8" s="59">
        <f t="shared" si="1"/>
        <v>3</v>
      </c>
    </row>
    <row r="9" spans="1:10">
      <c r="A9" s="61" t="s">
        <v>11</v>
      </c>
      <c r="B9" s="59"/>
      <c r="C9" s="59"/>
      <c r="D9" s="59"/>
      <c r="E9" s="59"/>
      <c r="F9" s="59"/>
      <c r="G9" s="59"/>
      <c r="H9" s="59">
        <v>2</v>
      </c>
      <c r="I9" s="59"/>
      <c r="J9" s="59">
        <f t="shared" si="1"/>
        <v>2</v>
      </c>
    </row>
    <row r="10" spans="1:10">
      <c r="A10" s="61" t="s">
        <v>12</v>
      </c>
      <c r="B10" s="59">
        <v>1</v>
      </c>
      <c r="C10" s="59">
        <v>4</v>
      </c>
      <c r="D10" s="59">
        <v>0</v>
      </c>
      <c r="E10" s="59">
        <v>1</v>
      </c>
      <c r="F10" s="59">
        <v>0</v>
      </c>
      <c r="G10" s="59">
        <v>0</v>
      </c>
      <c r="H10" s="59">
        <v>1</v>
      </c>
      <c r="I10" s="59">
        <v>0</v>
      </c>
      <c r="J10" s="59">
        <f t="shared" si="1"/>
        <v>7</v>
      </c>
    </row>
    <row r="11" spans="1:10">
      <c r="A11" s="61" t="s">
        <v>13</v>
      </c>
      <c r="B11" s="59">
        <v>1</v>
      </c>
      <c r="C11" s="59"/>
      <c r="D11" s="59"/>
      <c r="E11" s="59"/>
      <c r="F11" s="59"/>
      <c r="G11" s="59"/>
      <c r="H11" s="59"/>
      <c r="I11" s="59"/>
      <c r="J11" s="59">
        <f t="shared" si="1"/>
        <v>1</v>
      </c>
    </row>
    <row r="12" spans="1:10">
      <c r="A12" s="61" t="s">
        <v>14</v>
      </c>
      <c r="B12" s="59">
        <v>2</v>
      </c>
      <c r="C12" s="59">
        <v>1</v>
      </c>
      <c r="D12" s="59">
        <v>0</v>
      </c>
      <c r="E12" s="59">
        <v>0</v>
      </c>
      <c r="F12" s="59">
        <v>2</v>
      </c>
      <c r="G12" s="59"/>
      <c r="H12" s="59"/>
      <c r="I12" s="59"/>
      <c r="J12" s="59">
        <f t="shared" si="1"/>
        <v>5</v>
      </c>
    </row>
    <row r="13" spans="1:10">
      <c r="A13" s="61" t="s">
        <v>15</v>
      </c>
      <c r="B13" s="59">
        <v>4</v>
      </c>
      <c r="C13" s="59">
        <v>0</v>
      </c>
      <c r="D13" s="59">
        <v>0</v>
      </c>
      <c r="E13" s="59">
        <v>3</v>
      </c>
      <c r="F13" s="59">
        <v>0</v>
      </c>
      <c r="G13" s="59">
        <v>0</v>
      </c>
      <c r="H13" s="59">
        <v>2</v>
      </c>
      <c r="I13" s="59">
        <v>3</v>
      </c>
      <c r="J13" s="59">
        <f t="shared" si="1"/>
        <v>12</v>
      </c>
    </row>
    <row r="14" spans="1:10">
      <c r="A14" s="61" t="s">
        <v>16</v>
      </c>
      <c r="B14" s="59">
        <v>2</v>
      </c>
      <c r="C14" s="59">
        <v>0</v>
      </c>
      <c r="D14" s="59">
        <v>0</v>
      </c>
      <c r="E14" s="59">
        <v>1</v>
      </c>
      <c r="F14" s="59">
        <v>0</v>
      </c>
      <c r="G14" s="59">
        <v>0</v>
      </c>
      <c r="H14" s="59">
        <v>1</v>
      </c>
      <c r="I14" s="59">
        <v>0</v>
      </c>
      <c r="J14" s="59">
        <f t="shared" si="1"/>
        <v>4</v>
      </c>
    </row>
    <row r="15" spans="1:10">
      <c r="A15" s="61" t="s">
        <v>17</v>
      </c>
      <c r="B15" s="59">
        <v>0</v>
      </c>
      <c r="C15" s="59">
        <v>4</v>
      </c>
      <c r="D15" s="59">
        <v>0</v>
      </c>
      <c r="E15" s="59">
        <v>1</v>
      </c>
      <c r="F15" s="59">
        <v>0</v>
      </c>
      <c r="G15" s="59">
        <v>0</v>
      </c>
      <c r="H15" s="59">
        <v>2</v>
      </c>
      <c r="I15" s="59">
        <v>0</v>
      </c>
      <c r="J15" s="59">
        <f t="shared" si="1"/>
        <v>7</v>
      </c>
    </row>
    <row r="16" spans="1:10">
      <c r="A16" s="282" t="s">
        <v>18</v>
      </c>
      <c r="B16" s="283"/>
      <c r="C16" s="283"/>
      <c r="D16" s="283"/>
      <c r="E16" s="283"/>
      <c r="F16" s="283"/>
      <c r="G16" s="283"/>
      <c r="H16" s="283"/>
      <c r="I16" s="283"/>
      <c r="J16" s="283">
        <f t="shared" si="1"/>
        <v>0</v>
      </c>
    </row>
    <row r="17" spans="1:10">
      <c r="A17" s="61" t="s">
        <v>19</v>
      </c>
      <c r="B17" s="59">
        <v>0</v>
      </c>
      <c r="C17" s="59">
        <v>1</v>
      </c>
      <c r="D17" s="59">
        <v>0</v>
      </c>
      <c r="E17" s="59">
        <v>1</v>
      </c>
      <c r="F17" s="59">
        <v>0</v>
      </c>
      <c r="G17" s="59">
        <v>0</v>
      </c>
      <c r="H17" s="59">
        <v>0</v>
      </c>
      <c r="I17" s="59">
        <v>0</v>
      </c>
      <c r="J17" s="59">
        <f t="shared" si="1"/>
        <v>2</v>
      </c>
    </row>
    <row r="18" spans="1:10">
      <c r="A18" s="61" t="s">
        <v>20</v>
      </c>
      <c r="B18" s="59">
        <v>2</v>
      </c>
      <c r="C18" s="59">
        <v>1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f t="shared" si="1"/>
        <v>3</v>
      </c>
    </row>
    <row r="19" spans="1:10">
      <c r="A19" s="61" t="s">
        <v>21</v>
      </c>
      <c r="B19" s="59">
        <v>1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1</v>
      </c>
      <c r="I19" s="59">
        <v>0</v>
      </c>
      <c r="J19" s="59">
        <f t="shared" si="1"/>
        <v>2</v>
      </c>
    </row>
    <row r="20" spans="1:10">
      <c r="A20" s="282" t="s">
        <v>237</v>
      </c>
      <c r="B20" s="283">
        <v>0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v>0</v>
      </c>
      <c r="J20" s="283">
        <f t="shared" si="1"/>
        <v>0</v>
      </c>
    </row>
    <row r="21" spans="1:10">
      <c r="A21" s="61" t="s">
        <v>25</v>
      </c>
      <c r="B21" s="59">
        <v>0</v>
      </c>
      <c r="C21" s="59">
        <v>2</v>
      </c>
      <c r="D21" s="59">
        <v>0</v>
      </c>
      <c r="E21" s="59">
        <v>2</v>
      </c>
      <c r="F21" s="59">
        <v>0</v>
      </c>
      <c r="G21" s="59">
        <v>0</v>
      </c>
      <c r="H21" s="59">
        <v>0</v>
      </c>
      <c r="I21" s="59">
        <v>0</v>
      </c>
      <c r="J21" s="59">
        <f t="shared" si="1"/>
        <v>4</v>
      </c>
    </row>
    <row r="22" spans="1:10">
      <c r="A22" s="282" t="s">
        <v>23</v>
      </c>
      <c r="B22" s="283">
        <v>0</v>
      </c>
      <c r="C22" s="283">
        <v>0</v>
      </c>
      <c r="D22" s="283">
        <v>0</v>
      </c>
      <c r="E22" s="283">
        <v>0</v>
      </c>
      <c r="F22" s="283">
        <v>0</v>
      </c>
      <c r="G22" s="283">
        <v>0</v>
      </c>
      <c r="H22" s="283">
        <v>0</v>
      </c>
      <c r="I22" s="283">
        <v>0</v>
      </c>
      <c r="J22" s="283">
        <f t="shared" si="1"/>
        <v>0</v>
      </c>
    </row>
    <row r="23" spans="1:10">
      <c r="A23" s="61" t="s">
        <v>186</v>
      </c>
      <c r="B23" s="59">
        <v>16</v>
      </c>
      <c r="C23" s="59">
        <v>5</v>
      </c>
      <c r="D23" s="59">
        <v>1</v>
      </c>
      <c r="E23" s="59">
        <v>2</v>
      </c>
      <c r="F23" s="59">
        <v>0</v>
      </c>
      <c r="G23" s="59">
        <v>0</v>
      </c>
      <c r="H23" s="59">
        <v>0</v>
      </c>
      <c r="I23" s="59">
        <v>1</v>
      </c>
      <c r="J23" s="59">
        <f t="shared" si="1"/>
        <v>25</v>
      </c>
    </row>
    <row r="24" spans="1:10">
      <c r="A24" s="61" t="s">
        <v>236</v>
      </c>
      <c r="B24" s="59">
        <v>0</v>
      </c>
      <c r="C24" s="59">
        <v>0</v>
      </c>
      <c r="D24" s="59">
        <v>0</v>
      </c>
      <c r="E24" s="59">
        <v>1</v>
      </c>
      <c r="F24" s="59">
        <v>0</v>
      </c>
      <c r="G24" s="59">
        <v>0</v>
      </c>
      <c r="H24" s="59">
        <v>0</v>
      </c>
      <c r="I24" s="59">
        <v>0</v>
      </c>
      <c r="J24" s="59">
        <f t="shared" si="1"/>
        <v>1</v>
      </c>
    </row>
    <row r="25" spans="1:10">
      <c r="A25" s="61" t="s">
        <v>235</v>
      </c>
      <c r="B25" s="59">
        <v>3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f t="shared" si="1"/>
        <v>3</v>
      </c>
    </row>
    <row r="26" spans="1:10" ht="27" customHeight="1">
      <c r="A26" s="60" t="s">
        <v>234</v>
      </c>
      <c r="B26" s="59">
        <v>2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f t="shared" si="1"/>
        <v>2</v>
      </c>
    </row>
    <row r="27" spans="1:10" ht="15" thickBot="1">
      <c r="A27" s="60" t="s">
        <v>24</v>
      </c>
      <c r="B27" s="59">
        <v>0</v>
      </c>
      <c r="C27" s="59">
        <v>3</v>
      </c>
      <c r="D27" s="59">
        <v>0</v>
      </c>
      <c r="E27" s="59">
        <v>0</v>
      </c>
      <c r="F27" s="59">
        <v>2</v>
      </c>
      <c r="G27" s="59">
        <v>0</v>
      </c>
      <c r="H27" s="59">
        <v>0</v>
      </c>
      <c r="I27" s="59">
        <v>0</v>
      </c>
      <c r="J27" s="59">
        <f t="shared" si="1"/>
        <v>5</v>
      </c>
    </row>
    <row r="28" spans="1:10" ht="21" customHeight="1" thickBot="1">
      <c r="A28" s="93" t="s">
        <v>161</v>
      </c>
      <c r="B28" s="94">
        <f>SUM(B4:B27)</f>
        <v>43</v>
      </c>
      <c r="C28" s="94">
        <f t="shared" ref="C28:I28" si="2">SUM(C4:C27)</f>
        <v>38</v>
      </c>
      <c r="D28" s="94">
        <f t="shared" si="2"/>
        <v>1</v>
      </c>
      <c r="E28" s="94">
        <f t="shared" si="2"/>
        <v>19</v>
      </c>
      <c r="F28" s="94">
        <f t="shared" si="2"/>
        <v>11</v>
      </c>
      <c r="G28" s="94">
        <f t="shared" si="2"/>
        <v>0</v>
      </c>
      <c r="H28" s="94">
        <f t="shared" si="2"/>
        <v>15</v>
      </c>
      <c r="I28" s="94">
        <f t="shared" si="2"/>
        <v>4</v>
      </c>
      <c r="J28" s="94">
        <f>SUM(J4:J27)</f>
        <v>131</v>
      </c>
    </row>
    <row r="29" spans="1:10">
      <c r="B29" s="107"/>
      <c r="C29" s="107"/>
      <c r="D29" s="107"/>
      <c r="E29" s="107"/>
      <c r="F29" s="107"/>
      <c r="G29" s="107"/>
      <c r="H29" s="107"/>
      <c r="I29" s="107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BG150"/>
  <sheetViews>
    <sheetView topLeftCell="A130" zoomScale="90" zoomScaleNormal="90" workbookViewId="0">
      <selection activeCell="N19" sqref="N19"/>
    </sheetView>
  </sheetViews>
  <sheetFormatPr defaultColWidth="9.109375" defaultRowHeight="13.8"/>
  <cols>
    <col min="1" max="1" width="24.6640625" style="53" customWidth="1"/>
    <col min="2" max="2" width="10" style="53" customWidth="1"/>
    <col min="3" max="3" width="10.6640625" style="53" customWidth="1"/>
    <col min="4" max="4" width="9.44140625" style="53" customWidth="1"/>
    <col min="5" max="5" width="9" style="53" customWidth="1"/>
    <col min="6" max="7" width="9.33203125" style="53" customWidth="1"/>
    <col min="8" max="8" width="9.5546875" style="53" customWidth="1"/>
    <col min="9" max="9" width="9.44140625" style="53" customWidth="1"/>
    <col min="10" max="10" width="9.6640625" style="53" customWidth="1"/>
    <col min="11" max="11" width="9.109375" style="53" customWidth="1"/>
    <col min="12" max="12" width="22.5546875" style="53" customWidth="1"/>
    <col min="13" max="13" width="18.44140625" style="53" customWidth="1"/>
    <col min="14" max="14" width="19.5546875" style="53" customWidth="1"/>
    <col min="15" max="15" width="9.44140625" style="53" customWidth="1"/>
    <col min="16" max="16" width="9.109375" style="82"/>
    <col min="17" max="17" width="37.5546875" style="82" customWidth="1"/>
    <col min="18" max="19" width="9.109375" style="82"/>
    <col min="20" max="20" width="28.5546875" style="82" customWidth="1"/>
    <col min="21" max="22" width="9.109375" style="82"/>
    <col min="23" max="23" width="28.6640625" style="82" customWidth="1"/>
    <col min="24" max="16384" width="9.109375" style="82"/>
  </cols>
  <sheetData>
    <row r="1" spans="1:37" ht="25.5" customHeight="1" thickBot="1">
      <c r="A1" s="418" t="s">
        <v>399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20"/>
      <c r="O1" s="420"/>
    </row>
    <row r="2" spans="1:37" ht="113.25" customHeight="1" thickBot="1">
      <c r="A2" s="237" t="s">
        <v>0</v>
      </c>
      <c r="B2" s="429" t="s">
        <v>284</v>
      </c>
      <c r="C2" s="429"/>
      <c r="D2" s="429" t="s">
        <v>283</v>
      </c>
      <c r="E2" s="429"/>
      <c r="F2" s="429"/>
      <c r="G2" s="429" t="s">
        <v>282</v>
      </c>
      <c r="H2" s="429"/>
      <c r="I2" s="429" t="s">
        <v>281</v>
      </c>
      <c r="J2" s="429"/>
      <c r="K2" s="429"/>
      <c r="L2" s="260" t="s">
        <v>403</v>
      </c>
      <c r="M2" s="257" t="s">
        <v>402</v>
      </c>
      <c r="N2" s="258"/>
      <c r="O2" s="261"/>
    </row>
    <row r="3" spans="1:37" ht="14.25" customHeight="1" thickTop="1" thickBot="1">
      <c r="A3" s="238">
        <v>1</v>
      </c>
      <c r="B3" s="437">
        <v>2</v>
      </c>
      <c r="C3" s="437"/>
      <c r="D3" s="437">
        <v>3</v>
      </c>
      <c r="E3" s="437"/>
      <c r="F3" s="437"/>
      <c r="G3" s="437">
        <v>4</v>
      </c>
      <c r="H3" s="437"/>
      <c r="I3" s="437">
        <v>5</v>
      </c>
      <c r="J3" s="437"/>
      <c r="K3" s="437"/>
      <c r="L3" s="262">
        <v>6</v>
      </c>
      <c r="M3" s="262">
        <v>7</v>
      </c>
      <c r="O3" s="263"/>
    </row>
    <row r="4" spans="1:37" ht="17.25" customHeight="1" thickTop="1">
      <c r="A4" s="3" t="s">
        <v>91</v>
      </c>
      <c r="B4" s="439" t="s">
        <v>358</v>
      </c>
      <c r="C4" s="439"/>
      <c r="D4" s="438" t="s">
        <v>358</v>
      </c>
      <c r="E4" s="438"/>
      <c r="F4" s="438"/>
      <c r="G4" s="438" t="s">
        <v>358</v>
      </c>
      <c r="H4" s="438"/>
      <c r="I4" s="438" t="s">
        <v>358</v>
      </c>
      <c r="J4" s="438"/>
      <c r="K4" s="438"/>
      <c r="L4" s="264" t="s">
        <v>358</v>
      </c>
      <c r="M4" s="265">
        <v>4</v>
      </c>
      <c r="O4" s="266"/>
      <c r="Q4" s="267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</row>
    <row r="5" spans="1:37" ht="16.5" customHeight="1">
      <c r="A5" s="3" t="s">
        <v>92</v>
      </c>
      <c r="B5" s="438" t="s">
        <v>358</v>
      </c>
      <c r="C5" s="438"/>
      <c r="D5" s="438" t="s">
        <v>358</v>
      </c>
      <c r="E5" s="438"/>
      <c r="F5" s="438"/>
      <c r="G5" s="438" t="s">
        <v>358</v>
      </c>
      <c r="H5" s="438"/>
      <c r="I5" s="438" t="s">
        <v>358</v>
      </c>
      <c r="J5" s="438"/>
      <c r="K5" s="438"/>
      <c r="L5" s="264" t="s">
        <v>358</v>
      </c>
      <c r="M5" s="268">
        <v>14</v>
      </c>
      <c r="O5" s="266"/>
      <c r="Q5" s="267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</row>
    <row r="6" spans="1:37" ht="15" customHeight="1">
      <c r="A6" s="3" t="s">
        <v>93</v>
      </c>
      <c r="B6" s="438" t="s">
        <v>358</v>
      </c>
      <c r="C6" s="438"/>
      <c r="D6" s="438" t="s">
        <v>358</v>
      </c>
      <c r="E6" s="438"/>
      <c r="F6" s="438"/>
      <c r="G6" s="438" t="s">
        <v>358</v>
      </c>
      <c r="H6" s="438"/>
      <c r="I6" s="438" t="s">
        <v>358</v>
      </c>
      <c r="J6" s="438"/>
      <c r="K6" s="438"/>
      <c r="L6" s="264" t="s">
        <v>358</v>
      </c>
      <c r="M6" s="268">
        <v>3</v>
      </c>
      <c r="O6" s="266"/>
      <c r="Q6" s="267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</row>
    <row r="7" spans="1:37" ht="16.5" customHeight="1">
      <c r="A7" s="3" t="s">
        <v>94</v>
      </c>
      <c r="B7" s="438" t="s">
        <v>358</v>
      </c>
      <c r="C7" s="438"/>
      <c r="D7" s="438" t="s">
        <v>358</v>
      </c>
      <c r="E7" s="438"/>
      <c r="F7" s="438"/>
      <c r="G7" s="438" t="s">
        <v>358</v>
      </c>
      <c r="H7" s="438"/>
      <c r="I7" s="438" t="s">
        <v>358</v>
      </c>
      <c r="J7" s="438"/>
      <c r="K7" s="438"/>
      <c r="L7" s="264" t="s">
        <v>358</v>
      </c>
      <c r="M7" s="268">
        <v>6</v>
      </c>
      <c r="O7" s="266"/>
      <c r="Q7" s="267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</row>
    <row r="8" spans="1:37" ht="15.75" customHeight="1">
      <c r="A8" s="3" t="s">
        <v>95</v>
      </c>
      <c r="B8" s="438" t="s">
        <v>358</v>
      </c>
      <c r="C8" s="438"/>
      <c r="D8" s="438" t="s">
        <v>358</v>
      </c>
      <c r="E8" s="438"/>
      <c r="F8" s="438"/>
      <c r="G8" s="438" t="s">
        <v>358</v>
      </c>
      <c r="H8" s="438"/>
      <c r="I8" s="438" t="s">
        <v>358</v>
      </c>
      <c r="J8" s="438"/>
      <c r="K8" s="438"/>
      <c r="L8" s="264" t="s">
        <v>358</v>
      </c>
      <c r="M8" s="268">
        <v>4</v>
      </c>
      <c r="O8" s="266"/>
      <c r="Q8" s="267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</row>
    <row r="9" spans="1:37" ht="15.75" customHeight="1">
      <c r="A9" s="3" t="s">
        <v>96</v>
      </c>
      <c r="B9" s="438" t="s">
        <v>358</v>
      </c>
      <c r="C9" s="438"/>
      <c r="D9" s="438" t="s">
        <v>358</v>
      </c>
      <c r="E9" s="438"/>
      <c r="F9" s="438"/>
      <c r="G9" s="438" t="s">
        <v>358</v>
      </c>
      <c r="H9" s="438"/>
      <c r="I9" s="438" t="s">
        <v>358</v>
      </c>
      <c r="J9" s="438"/>
      <c r="K9" s="438"/>
      <c r="L9" s="264" t="s">
        <v>358</v>
      </c>
      <c r="M9" s="268">
        <v>7</v>
      </c>
      <c r="O9" s="266"/>
      <c r="Q9" s="267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</row>
    <row r="10" spans="1:37" ht="15" customHeight="1">
      <c r="A10" s="3" t="s">
        <v>97</v>
      </c>
      <c r="B10" s="438" t="s">
        <v>358</v>
      </c>
      <c r="C10" s="438"/>
      <c r="D10" s="438" t="s">
        <v>358</v>
      </c>
      <c r="E10" s="438"/>
      <c r="F10" s="438"/>
      <c r="G10" s="438" t="s">
        <v>358</v>
      </c>
      <c r="H10" s="438"/>
      <c r="I10" s="438" t="s">
        <v>358</v>
      </c>
      <c r="J10" s="438"/>
      <c r="K10" s="438"/>
      <c r="L10" s="264" t="s">
        <v>358</v>
      </c>
      <c r="M10" s="268">
        <v>6</v>
      </c>
      <c r="O10" s="266"/>
      <c r="Q10" s="267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</row>
    <row r="11" spans="1:37" ht="16.5" customHeight="1">
      <c r="A11" s="3" t="s">
        <v>98</v>
      </c>
      <c r="B11" s="438" t="s">
        <v>358</v>
      </c>
      <c r="C11" s="438"/>
      <c r="D11" s="438" t="s">
        <v>358</v>
      </c>
      <c r="E11" s="438"/>
      <c r="F11" s="438"/>
      <c r="G11" s="438" t="s">
        <v>358</v>
      </c>
      <c r="H11" s="438"/>
      <c r="I11" s="438" t="s">
        <v>358</v>
      </c>
      <c r="J11" s="438"/>
      <c r="K11" s="438"/>
      <c r="L11" s="264" t="s">
        <v>358</v>
      </c>
      <c r="M11" s="268">
        <v>3</v>
      </c>
      <c r="O11" s="266"/>
      <c r="Q11" s="267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</row>
    <row r="12" spans="1:37" ht="17.25" customHeight="1">
      <c r="A12" s="3" t="s">
        <v>99</v>
      </c>
      <c r="B12" s="438" t="s">
        <v>358</v>
      </c>
      <c r="C12" s="438"/>
      <c r="D12" s="438" t="s">
        <v>358</v>
      </c>
      <c r="E12" s="438"/>
      <c r="F12" s="438"/>
      <c r="G12" s="438" t="s">
        <v>358</v>
      </c>
      <c r="H12" s="438"/>
      <c r="I12" s="438" t="s">
        <v>358</v>
      </c>
      <c r="J12" s="438"/>
      <c r="K12" s="438"/>
      <c r="L12" s="264" t="s">
        <v>358</v>
      </c>
      <c r="M12" s="268">
        <v>8</v>
      </c>
      <c r="O12" s="266"/>
      <c r="Q12" s="267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</row>
    <row r="13" spans="1:37" ht="13.5" customHeight="1">
      <c r="A13" s="3" t="s">
        <v>100</v>
      </c>
      <c r="B13" s="438" t="s">
        <v>358</v>
      </c>
      <c r="C13" s="438"/>
      <c r="D13" s="438" t="s">
        <v>358</v>
      </c>
      <c r="E13" s="438"/>
      <c r="F13" s="438"/>
      <c r="G13" s="438" t="s">
        <v>358</v>
      </c>
      <c r="H13" s="438"/>
      <c r="I13" s="438" t="s">
        <v>358</v>
      </c>
      <c r="J13" s="438"/>
      <c r="K13" s="438"/>
      <c r="L13" s="264" t="s">
        <v>358</v>
      </c>
      <c r="M13" s="268">
        <v>6</v>
      </c>
      <c r="O13" s="266"/>
      <c r="Q13" s="267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</row>
    <row r="14" spans="1:37" ht="13.5" customHeight="1">
      <c r="A14" s="3" t="s">
        <v>101</v>
      </c>
      <c r="B14" s="438" t="s">
        <v>358</v>
      </c>
      <c r="C14" s="438"/>
      <c r="D14" s="438" t="s">
        <v>358</v>
      </c>
      <c r="E14" s="438"/>
      <c r="F14" s="438"/>
      <c r="G14" s="438" t="s">
        <v>358</v>
      </c>
      <c r="H14" s="438"/>
      <c r="I14" s="438" t="s">
        <v>358</v>
      </c>
      <c r="J14" s="438"/>
      <c r="K14" s="438"/>
      <c r="L14" s="264" t="s">
        <v>358</v>
      </c>
      <c r="M14" s="268">
        <v>12</v>
      </c>
      <c r="O14" s="266"/>
      <c r="Q14" s="267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</row>
    <row r="15" spans="1:37" ht="16.5" customHeight="1">
      <c r="A15" s="3" t="s">
        <v>102</v>
      </c>
      <c r="B15" s="438" t="s">
        <v>358</v>
      </c>
      <c r="C15" s="438"/>
      <c r="D15" s="438" t="s">
        <v>358</v>
      </c>
      <c r="E15" s="438"/>
      <c r="F15" s="438"/>
      <c r="G15" s="438" t="s">
        <v>358</v>
      </c>
      <c r="H15" s="438"/>
      <c r="I15" s="438" t="s">
        <v>358</v>
      </c>
      <c r="J15" s="438"/>
      <c r="K15" s="438"/>
      <c r="L15" s="264" t="s">
        <v>358</v>
      </c>
      <c r="M15" s="268">
        <v>2</v>
      </c>
      <c r="O15" s="266"/>
      <c r="Q15" s="267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</row>
    <row r="16" spans="1:37" ht="17.25" customHeight="1">
      <c r="A16" s="3" t="s">
        <v>103</v>
      </c>
      <c r="B16" s="438" t="s">
        <v>358</v>
      </c>
      <c r="C16" s="438"/>
      <c r="D16" s="438" t="s">
        <v>358</v>
      </c>
      <c r="E16" s="438"/>
      <c r="F16" s="438"/>
      <c r="G16" s="438" t="s">
        <v>358</v>
      </c>
      <c r="H16" s="438"/>
      <c r="I16" s="438" t="s">
        <v>358</v>
      </c>
      <c r="J16" s="438"/>
      <c r="K16" s="438"/>
      <c r="L16" s="264" t="s">
        <v>358</v>
      </c>
      <c r="M16" s="268">
        <v>8</v>
      </c>
      <c r="O16" s="266"/>
      <c r="Q16" s="267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</row>
    <row r="17" spans="1:56" ht="14.25" customHeight="1">
      <c r="A17" s="3" t="s">
        <v>104</v>
      </c>
      <c r="B17" s="438" t="s">
        <v>358</v>
      </c>
      <c r="C17" s="438"/>
      <c r="D17" s="438" t="s">
        <v>358</v>
      </c>
      <c r="E17" s="438"/>
      <c r="F17" s="438"/>
      <c r="G17" s="438" t="s">
        <v>358</v>
      </c>
      <c r="H17" s="438"/>
      <c r="I17" s="438" t="s">
        <v>358</v>
      </c>
      <c r="J17" s="438"/>
      <c r="K17" s="438"/>
      <c r="L17" s="264" t="s">
        <v>358</v>
      </c>
      <c r="M17" s="268">
        <v>5</v>
      </c>
      <c r="O17" s="266"/>
      <c r="Q17" s="267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</row>
    <row r="18" spans="1:56" ht="15.75" customHeight="1">
      <c r="A18" s="3" t="s">
        <v>159</v>
      </c>
      <c r="B18" s="438" t="s">
        <v>358</v>
      </c>
      <c r="C18" s="438"/>
      <c r="D18" s="438" t="s">
        <v>358</v>
      </c>
      <c r="E18" s="438"/>
      <c r="F18" s="438"/>
      <c r="G18" s="438" t="s">
        <v>358</v>
      </c>
      <c r="H18" s="438"/>
      <c r="I18" s="438" t="s">
        <v>358</v>
      </c>
      <c r="J18" s="438"/>
      <c r="K18" s="438"/>
      <c r="L18" s="264" t="s">
        <v>358</v>
      </c>
      <c r="M18" s="268">
        <v>8</v>
      </c>
      <c r="O18" s="266"/>
      <c r="Q18" s="267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</row>
    <row r="19" spans="1:56" ht="18.75" customHeight="1">
      <c r="A19" s="3" t="s">
        <v>106</v>
      </c>
      <c r="B19" s="438" t="s">
        <v>358</v>
      </c>
      <c r="C19" s="438"/>
      <c r="D19" s="438" t="s">
        <v>358</v>
      </c>
      <c r="E19" s="438"/>
      <c r="F19" s="438"/>
      <c r="G19" s="438" t="s">
        <v>358</v>
      </c>
      <c r="H19" s="438"/>
      <c r="I19" s="438" t="s">
        <v>358</v>
      </c>
      <c r="J19" s="438"/>
      <c r="K19" s="438"/>
      <c r="L19" s="264" t="s">
        <v>358</v>
      </c>
      <c r="M19" s="268">
        <v>4</v>
      </c>
      <c r="O19" s="266"/>
      <c r="Q19" s="267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</row>
    <row r="20" spans="1:56">
      <c r="A20" s="214" t="s">
        <v>237</v>
      </c>
      <c r="B20" s="440" t="s">
        <v>358</v>
      </c>
      <c r="C20" s="440"/>
      <c r="D20" s="440" t="s">
        <v>358</v>
      </c>
      <c r="E20" s="440"/>
      <c r="F20" s="440"/>
      <c r="G20" s="440" t="s">
        <v>358</v>
      </c>
      <c r="H20" s="440"/>
      <c r="I20" s="440" t="s">
        <v>358</v>
      </c>
      <c r="J20" s="440"/>
      <c r="K20" s="440"/>
      <c r="L20" s="365" t="s">
        <v>358</v>
      </c>
      <c r="M20" s="365">
        <v>2</v>
      </c>
      <c r="N20" s="438"/>
      <c r="O20" s="438"/>
    </row>
    <row r="21" spans="1:56" ht="13.5" customHeight="1">
      <c r="A21" s="3" t="s">
        <v>186</v>
      </c>
      <c r="B21" s="438" t="s">
        <v>358</v>
      </c>
      <c r="C21" s="438"/>
      <c r="D21" s="438" t="s">
        <v>358</v>
      </c>
      <c r="E21" s="438"/>
      <c r="F21" s="438"/>
      <c r="G21" s="438" t="s">
        <v>358</v>
      </c>
      <c r="H21" s="438"/>
      <c r="I21" s="438" t="s">
        <v>358</v>
      </c>
      <c r="J21" s="438"/>
      <c r="K21" s="438"/>
      <c r="L21" s="264" t="s">
        <v>358</v>
      </c>
      <c r="M21" s="277">
        <v>10</v>
      </c>
      <c r="N21" s="438"/>
      <c r="O21" s="438"/>
    </row>
    <row r="22" spans="1:56">
      <c r="A22" s="3" t="s">
        <v>23</v>
      </c>
      <c r="B22" s="438" t="s">
        <v>356</v>
      </c>
      <c r="C22" s="438"/>
      <c r="D22" s="438" t="s">
        <v>358</v>
      </c>
      <c r="E22" s="438"/>
      <c r="F22" s="438"/>
      <c r="G22" s="438" t="s">
        <v>356</v>
      </c>
      <c r="H22" s="438"/>
      <c r="I22" s="438" t="s">
        <v>356</v>
      </c>
      <c r="J22" s="438"/>
      <c r="K22" s="438"/>
      <c r="L22" s="264" t="s">
        <v>356</v>
      </c>
      <c r="M22" s="273">
        <v>3</v>
      </c>
      <c r="N22" s="438"/>
      <c r="O22" s="438"/>
    </row>
    <row r="23" spans="1:56">
      <c r="A23" s="214" t="s">
        <v>24</v>
      </c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264"/>
      <c r="M23" s="273">
        <v>10</v>
      </c>
      <c r="N23" s="438"/>
      <c r="O23" s="438"/>
    </row>
    <row r="24" spans="1:56">
      <c r="A24" s="3" t="s">
        <v>25</v>
      </c>
      <c r="B24" s="438" t="s">
        <v>358</v>
      </c>
      <c r="C24" s="438"/>
      <c r="D24" s="438" t="s">
        <v>358</v>
      </c>
      <c r="E24" s="438"/>
      <c r="F24" s="438"/>
      <c r="G24" s="438" t="s">
        <v>358</v>
      </c>
      <c r="H24" s="438"/>
      <c r="I24" s="438" t="s">
        <v>358</v>
      </c>
      <c r="J24" s="438"/>
      <c r="K24" s="438"/>
      <c r="L24" s="264" t="s">
        <v>358</v>
      </c>
      <c r="M24" s="273">
        <v>3</v>
      </c>
      <c r="N24" s="438"/>
      <c r="O24" s="438"/>
    </row>
    <row r="25" spans="1:56" ht="24" customHeight="1">
      <c r="A25" s="3" t="s">
        <v>248</v>
      </c>
      <c r="B25" s="438" t="s">
        <v>358</v>
      </c>
      <c r="C25" s="438"/>
      <c r="D25" s="438" t="s">
        <v>358</v>
      </c>
      <c r="E25" s="438"/>
      <c r="F25" s="438"/>
      <c r="G25" s="438" t="s">
        <v>358</v>
      </c>
      <c r="H25" s="438"/>
      <c r="I25" s="438" t="s">
        <v>358</v>
      </c>
      <c r="J25" s="438"/>
      <c r="K25" s="438"/>
      <c r="L25" s="264" t="s">
        <v>358</v>
      </c>
      <c r="M25" s="273">
        <v>4</v>
      </c>
      <c r="N25" s="438"/>
      <c r="O25" s="438"/>
      <c r="Q25" s="274"/>
      <c r="R25" s="276"/>
      <c r="S25" s="274"/>
      <c r="T25" s="274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4"/>
      <c r="AP25" s="274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</row>
    <row r="26" spans="1:56" ht="26.25" customHeight="1">
      <c r="A26" s="3" t="s">
        <v>249</v>
      </c>
      <c r="B26" s="438" t="s">
        <v>358</v>
      </c>
      <c r="C26" s="438"/>
      <c r="D26" s="438" t="s">
        <v>358</v>
      </c>
      <c r="E26" s="438"/>
      <c r="F26" s="438"/>
      <c r="G26" s="438" t="s">
        <v>358</v>
      </c>
      <c r="H26" s="438"/>
      <c r="I26" s="438" t="s">
        <v>358</v>
      </c>
      <c r="J26" s="438"/>
      <c r="K26" s="438"/>
      <c r="L26" s="264" t="s">
        <v>358</v>
      </c>
      <c r="M26" s="273">
        <v>4</v>
      </c>
      <c r="N26" s="438"/>
      <c r="O26" s="438"/>
      <c r="Q26" s="267"/>
      <c r="R26" s="266"/>
      <c r="S26" s="267"/>
      <c r="T26" s="267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7"/>
      <c r="AP26" s="267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</row>
    <row r="27" spans="1:56" ht="16.5" customHeight="1" thickBot="1">
      <c r="A27" s="10" t="s">
        <v>236</v>
      </c>
      <c r="B27" s="442" t="s">
        <v>358</v>
      </c>
      <c r="C27" s="442"/>
      <c r="D27" s="442" t="s">
        <v>358</v>
      </c>
      <c r="E27" s="442"/>
      <c r="F27" s="442"/>
      <c r="G27" s="442" t="s">
        <v>358</v>
      </c>
      <c r="H27" s="442"/>
      <c r="I27" s="442" t="s">
        <v>358</v>
      </c>
      <c r="J27" s="442"/>
      <c r="K27" s="442"/>
      <c r="L27" s="269" t="s">
        <v>358</v>
      </c>
      <c r="M27" s="278">
        <v>7</v>
      </c>
      <c r="N27" s="438"/>
      <c r="O27" s="438"/>
      <c r="Q27" s="267"/>
      <c r="R27" s="266"/>
      <c r="S27" s="267"/>
      <c r="T27" s="267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7"/>
      <c r="AP27" s="267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</row>
    <row r="28" spans="1:56" ht="25.5" customHeight="1">
      <c r="A28" s="3"/>
      <c r="B28" s="3"/>
      <c r="C28" s="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Q28" s="267"/>
      <c r="R28" s="266"/>
      <c r="S28" s="267"/>
      <c r="T28" s="267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7"/>
      <c r="AP28" s="267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</row>
    <row r="29" spans="1:56" ht="27" customHeight="1" thickBot="1">
      <c r="A29" s="441" t="s">
        <v>398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/>
      <c r="O29"/>
      <c r="Q29" s="267"/>
      <c r="R29" s="266"/>
      <c r="S29" s="267"/>
      <c r="T29" s="267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7"/>
      <c r="AP29" s="267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</row>
    <row r="30" spans="1:56" ht="84" customHeight="1" thickBot="1">
      <c r="A30" s="237" t="s">
        <v>0</v>
      </c>
      <c r="B30" s="429" t="s">
        <v>280</v>
      </c>
      <c r="C30" s="429"/>
      <c r="D30" s="429"/>
      <c r="E30" s="429"/>
      <c r="F30" s="429" t="s">
        <v>279</v>
      </c>
      <c r="G30" s="429"/>
      <c r="H30" s="429"/>
      <c r="I30" s="429" t="s">
        <v>278</v>
      </c>
      <c r="J30" s="429"/>
      <c r="K30" s="429"/>
      <c r="L30" s="429"/>
      <c r="M30" s="259" t="s">
        <v>404</v>
      </c>
      <c r="N30"/>
      <c r="O30"/>
      <c r="Q30" s="272"/>
      <c r="R30" s="266"/>
      <c r="S30" s="267"/>
      <c r="T30" s="267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7"/>
      <c r="AP30" s="267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</row>
    <row r="31" spans="1:56" ht="21.75" customHeight="1" thickTop="1" thickBot="1">
      <c r="A31" s="238">
        <v>1</v>
      </c>
      <c r="B31" s="437">
        <v>2</v>
      </c>
      <c r="C31" s="437"/>
      <c r="D31" s="437"/>
      <c r="E31" s="437"/>
      <c r="F31" s="437">
        <v>3</v>
      </c>
      <c r="G31" s="437"/>
      <c r="H31" s="437"/>
      <c r="I31" s="437">
        <v>4</v>
      </c>
      <c r="J31" s="437"/>
      <c r="K31" s="437"/>
      <c r="L31" s="437"/>
      <c r="M31" s="256">
        <v>5</v>
      </c>
      <c r="N31"/>
      <c r="O31"/>
      <c r="Q31" s="267"/>
      <c r="R31" s="266"/>
      <c r="S31" s="267"/>
      <c r="T31" s="267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7"/>
      <c r="AP31" s="267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</row>
    <row r="32" spans="1:56" ht="15" thickTop="1">
      <c r="A32" s="3" t="s">
        <v>91</v>
      </c>
      <c r="B32" s="439">
        <v>4</v>
      </c>
      <c r="C32" s="439"/>
      <c r="D32" s="439"/>
      <c r="E32" s="439"/>
      <c r="F32" s="439">
        <v>1</v>
      </c>
      <c r="G32" s="439"/>
      <c r="H32" s="439"/>
      <c r="I32" s="439">
        <v>0</v>
      </c>
      <c r="J32" s="439"/>
      <c r="K32" s="439"/>
      <c r="L32" s="439"/>
      <c r="M32" s="271" t="s">
        <v>356</v>
      </c>
      <c r="N32"/>
      <c r="O32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</row>
    <row r="33" spans="1:59" ht="14.4">
      <c r="A33" s="3" t="s">
        <v>92</v>
      </c>
      <c r="B33" s="438">
        <v>0</v>
      </c>
      <c r="C33" s="438"/>
      <c r="D33" s="438"/>
      <c r="E33" s="438"/>
      <c r="F33" s="438">
        <v>43</v>
      </c>
      <c r="G33" s="438"/>
      <c r="H33" s="438"/>
      <c r="I33" s="438">
        <v>0</v>
      </c>
      <c r="J33" s="438"/>
      <c r="K33" s="438"/>
      <c r="L33" s="438"/>
      <c r="M33" s="271" t="s">
        <v>356</v>
      </c>
      <c r="N33"/>
      <c r="O33"/>
      <c r="R33" s="61"/>
      <c r="S33" s="59"/>
    </row>
    <row r="34" spans="1:59" ht="14.4">
      <c r="A34" s="3" t="s">
        <v>93</v>
      </c>
      <c r="B34" s="438">
        <v>0</v>
      </c>
      <c r="C34" s="438"/>
      <c r="D34" s="438"/>
      <c r="E34" s="438"/>
      <c r="F34" s="438">
        <v>0</v>
      </c>
      <c r="G34" s="438"/>
      <c r="H34" s="438"/>
      <c r="I34" s="438">
        <v>0</v>
      </c>
      <c r="J34" s="438"/>
      <c r="K34" s="438"/>
      <c r="L34" s="438"/>
      <c r="M34" s="271" t="s">
        <v>356</v>
      </c>
      <c r="N34"/>
      <c r="O34"/>
      <c r="R34" s="61"/>
      <c r="S34" s="59"/>
    </row>
    <row r="35" spans="1:59" ht="20.25" customHeight="1">
      <c r="A35" s="3" t="s">
        <v>94</v>
      </c>
      <c r="B35" s="438">
        <v>18</v>
      </c>
      <c r="C35" s="438"/>
      <c r="D35" s="438"/>
      <c r="E35" s="438"/>
      <c r="F35" s="438">
        <v>1</v>
      </c>
      <c r="G35" s="438"/>
      <c r="H35" s="438"/>
      <c r="I35" s="438">
        <v>0</v>
      </c>
      <c r="J35" s="438"/>
      <c r="K35" s="438"/>
      <c r="L35" s="438"/>
      <c r="M35" s="271" t="s">
        <v>356</v>
      </c>
      <c r="N35"/>
      <c r="O35"/>
      <c r="R35" s="61"/>
      <c r="S35" s="59"/>
      <c r="U35" s="276"/>
      <c r="V35" s="274"/>
      <c r="W35" s="274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4"/>
      <c r="AS35" s="274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</row>
    <row r="36" spans="1:59" ht="16.5" customHeight="1">
      <c r="A36" s="3" t="s">
        <v>95</v>
      </c>
      <c r="B36" s="438">
        <v>3</v>
      </c>
      <c r="C36" s="438"/>
      <c r="D36" s="438"/>
      <c r="E36" s="438"/>
      <c r="F36" s="438">
        <v>3</v>
      </c>
      <c r="G36" s="438"/>
      <c r="H36" s="438"/>
      <c r="I36" s="438">
        <v>0</v>
      </c>
      <c r="J36" s="438"/>
      <c r="K36" s="438"/>
      <c r="L36" s="438"/>
      <c r="M36" s="271" t="s">
        <v>356</v>
      </c>
      <c r="N36"/>
      <c r="O36"/>
      <c r="R36" s="61"/>
      <c r="S36" s="59"/>
      <c r="U36" s="266"/>
      <c r="V36" s="267"/>
      <c r="W36" s="267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7"/>
      <c r="AS36" s="267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</row>
    <row r="37" spans="1:59" ht="21" customHeight="1">
      <c r="A37" s="3" t="s">
        <v>96</v>
      </c>
      <c r="B37" s="438">
        <v>6</v>
      </c>
      <c r="C37" s="438"/>
      <c r="D37" s="438"/>
      <c r="E37" s="438"/>
      <c r="F37" s="438">
        <v>2</v>
      </c>
      <c r="G37" s="438"/>
      <c r="H37" s="438"/>
      <c r="I37" s="438">
        <v>0</v>
      </c>
      <c r="J37" s="438"/>
      <c r="K37" s="438"/>
      <c r="L37" s="438"/>
      <c r="M37" s="271" t="s">
        <v>356</v>
      </c>
      <c r="N37"/>
      <c r="O37"/>
      <c r="R37" s="61"/>
      <c r="S37" s="59"/>
      <c r="U37" s="266"/>
      <c r="V37" s="267"/>
      <c r="W37" s="267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7"/>
      <c r="AS37" s="267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</row>
    <row r="38" spans="1:59" ht="24" customHeight="1">
      <c r="A38" s="3" t="s">
        <v>97</v>
      </c>
      <c r="B38" s="438">
        <v>1</v>
      </c>
      <c r="C38" s="438"/>
      <c r="D38" s="438"/>
      <c r="E38" s="438"/>
      <c r="F38" s="438">
        <v>7</v>
      </c>
      <c r="G38" s="438"/>
      <c r="H38" s="438"/>
      <c r="I38" s="438">
        <v>0</v>
      </c>
      <c r="J38" s="438"/>
      <c r="K38" s="438"/>
      <c r="L38" s="438"/>
      <c r="M38" s="271" t="s">
        <v>356</v>
      </c>
      <c r="N38"/>
      <c r="O38"/>
      <c r="R38" s="61"/>
      <c r="S38" s="59"/>
      <c r="U38" s="266"/>
      <c r="V38" s="267"/>
      <c r="W38" s="267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7"/>
      <c r="AS38" s="267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</row>
    <row r="39" spans="1:59" ht="14.25" customHeight="1">
      <c r="A39" s="3" t="s">
        <v>98</v>
      </c>
      <c r="B39" s="438">
        <v>0</v>
      </c>
      <c r="C39" s="438"/>
      <c r="D39" s="438"/>
      <c r="E39" s="438"/>
      <c r="F39" s="438">
        <v>1</v>
      </c>
      <c r="G39" s="438"/>
      <c r="H39" s="438"/>
      <c r="I39" s="438">
        <v>0</v>
      </c>
      <c r="J39" s="438"/>
      <c r="K39" s="438"/>
      <c r="L39" s="438"/>
      <c r="M39" s="271" t="s">
        <v>356</v>
      </c>
      <c r="N39"/>
      <c r="O39"/>
      <c r="R39" s="61"/>
      <c r="S39" s="59"/>
      <c r="U39" s="266"/>
      <c r="V39" s="267"/>
      <c r="W39" s="267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7"/>
      <c r="AS39" s="267"/>
      <c r="AT39" s="266"/>
      <c r="AU39" s="266"/>
      <c r="AV39" s="266"/>
      <c r="AW39" s="266"/>
      <c r="AX39" s="266"/>
      <c r="AY39" s="266"/>
      <c r="AZ39" s="266"/>
      <c r="BA39" s="266"/>
      <c r="BB39" s="266"/>
      <c r="BC39" s="266"/>
      <c r="BD39" s="266"/>
      <c r="BE39" s="266"/>
      <c r="BF39" s="266"/>
      <c r="BG39" s="266"/>
    </row>
    <row r="40" spans="1:59" ht="19.5" customHeight="1">
      <c r="A40" s="3" t="s">
        <v>99</v>
      </c>
      <c r="B40" s="438">
        <v>53</v>
      </c>
      <c r="C40" s="438"/>
      <c r="D40" s="438"/>
      <c r="E40" s="438"/>
      <c r="F40" s="438">
        <v>0</v>
      </c>
      <c r="G40" s="438"/>
      <c r="H40" s="438"/>
      <c r="I40" s="438">
        <v>0</v>
      </c>
      <c r="J40" s="438"/>
      <c r="K40" s="438"/>
      <c r="L40" s="438"/>
      <c r="M40" s="271" t="s">
        <v>356</v>
      </c>
      <c r="N40"/>
      <c r="O40"/>
      <c r="R40" s="61"/>
      <c r="S40" s="59"/>
      <c r="U40" s="266"/>
      <c r="V40" s="267"/>
      <c r="W40" s="267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7"/>
      <c r="AS40" s="267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</row>
    <row r="41" spans="1:59" ht="14.25" customHeight="1">
      <c r="A41" s="3" t="s">
        <v>100</v>
      </c>
      <c r="B41" s="438">
        <v>8</v>
      </c>
      <c r="C41" s="438"/>
      <c r="D41" s="438"/>
      <c r="E41" s="438"/>
      <c r="F41" s="438">
        <v>15</v>
      </c>
      <c r="G41" s="438"/>
      <c r="H41" s="438"/>
      <c r="I41" s="438">
        <v>0</v>
      </c>
      <c r="J41" s="438"/>
      <c r="K41" s="438"/>
      <c r="L41" s="438"/>
      <c r="M41" s="271" t="s">
        <v>356</v>
      </c>
      <c r="N41"/>
      <c r="O41"/>
      <c r="R41" s="61"/>
      <c r="S41" s="59"/>
      <c r="U41" s="266"/>
      <c r="V41" s="267"/>
      <c r="W41" s="267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7"/>
      <c r="AS41" s="267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66"/>
      <c r="BG41" s="266"/>
    </row>
    <row r="42" spans="1:59" ht="17.25" customHeight="1">
      <c r="A42" s="3" t="s">
        <v>101</v>
      </c>
      <c r="B42" s="438">
        <v>0</v>
      </c>
      <c r="C42" s="438"/>
      <c r="D42" s="438"/>
      <c r="E42" s="438"/>
      <c r="F42" s="438">
        <v>0</v>
      </c>
      <c r="G42" s="438"/>
      <c r="H42" s="438"/>
      <c r="I42" s="438">
        <v>0</v>
      </c>
      <c r="J42" s="438"/>
      <c r="K42" s="438"/>
      <c r="L42" s="438"/>
      <c r="M42" s="271" t="s">
        <v>356</v>
      </c>
      <c r="N42"/>
      <c r="O42"/>
      <c r="R42" s="61"/>
      <c r="S42" s="59"/>
      <c r="U42" s="266"/>
      <c r="V42" s="267"/>
      <c r="W42" s="267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7"/>
      <c r="AS42" s="267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</row>
    <row r="43" spans="1:59" ht="18.75" customHeight="1">
      <c r="A43" s="3" t="s">
        <v>102</v>
      </c>
      <c r="B43" s="438">
        <v>18</v>
      </c>
      <c r="C43" s="438"/>
      <c r="D43" s="438"/>
      <c r="E43" s="438"/>
      <c r="F43" s="438">
        <v>7</v>
      </c>
      <c r="G43" s="438"/>
      <c r="H43" s="438"/>
      <c r="I43" s="438">
        <v>0</v>
      </c>
      <c r="J43" s="438"/>
      <c r="K43" s="438"/>
      <c r="L43" s="438"/>
      <c r="M43" s="271" t="s">
        <v>356</v>
      </c>
      <c r="N43"/>
      <c r="O43"/>
      <c r="R43" s="61"/>
      <c r="S43" s="59"/>
      <c r="U43" s="266"/>
      <c r="V43" s="267"/>
      <c r="W43" s="267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7"/>
      <c r="AS43" s="267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</row>
    <row r="44" spans="1:59" ht="15" customHeight="1">
      <c r="A44" s="3" t="s">
        <v>103</v>
      </c>
      <c r="B44" s="438">
        <v>3</v>
      </c>
      <c r="C44" s="438"/>
      <c r="D44" s="438"/>
      <c r="E44" s="438"/>
      <c r="F44" s="438">
        <v>0</v>
      </c>
      <c r="G44" s="438"/>
      <c r="H44" s="438"/>
      <c r="I44" s="438">
        <v>0</v>
      </c>
      <c r="J44" s="438"/>
      <c r="K44" s="438"/>
      <c r="L44" s="438"/>
      <c r="M44" s="271" t="s">
        <v>356</v>
      </c>
      <c r="N44"/>
      <c r="O44"/>
      <c r="R44" s="61"/>
      <c r="S44" s="59"/>
      <c r="U44" s="266"/>
      <c r="V44" s="267"/>
      <c r="W44" s="267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7"/>
      <c r="AS44" s="267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</row>
    <row r="45" spans="1:59" ht="14.25" customHeight="1">
      <c r="A45" s="3" t="s">
        <v>104</v>
      </c>
      <c r="B45" s="438">
        <v>1</v>
      </c>
      <c r="C45" s="438"/>
      <c r="D45" s="438"/>
      <c r="E45" s="438"/>
      <c r="F45" s="438">
        <v>2</v>
      </c>
      <c r="G45" s="438"/>
      <c r="H45" s="438"/>
      <c r="I45" s="438">
        <v>0</v>
      </c>
      <c r="J45" s="438"/>
      <c r="K45" s="438"/>
      <c r="L45" s="438"/>
      <c r="M45" s="271" t="s">
        <v>356</v>
      </c>
      <c r="N45"/>
      <c r="O45"/>
      <c r="R45" s="61"/>
      <c r="S45" s="59"/>
      <c r="U45" s="266"/>
      <c r="V45" s="267"/>
      <c r="W45" s="267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7"/>
      <c r="AS45" s="267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</row>
    <row r="46" spans="1:59" ht="16.5" customHeight="1">
      <c r="A46" s="3" t="s">
        <v>159</v>
      </c>
      <c r="B46" s="438">
        <v>0</v>
      </c>
      <c r="C46" s="438"/>
      <c r="D46" s="438"/>
      <c r="E46" s="438"/>
      <c r="F46" s="438">
        <v>3</v>
      </c>
      <c r="G46" s="438"/>
      <c r="H46" s="438"/>
      <c r="I46" s="438">
        <v>0</v>
      </c>
      <c r="J46" s="438"/>
      <c r="K46" s="438"/>
      <c r="L46" s="438"/>
      <c r="M46" s="271" t="s">
        <v>356</v>
      </c>
      <c r="N46"/>
      <c r="O46"/>
      <c r="R46" s="61"/>
      <c r="S46" s="59"/>
      <c r="U46" s="266"/>
      <c r="V46" s="267"/>
      <c r="W46" s="267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7"/>
      <c r="AS46" s="267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</row>
    <row r="47" spans="1:59" ht="15" customHeight="1">
      <c r="A47" s="3" t="s">
        <v>106</v>
      </c>
      <c r="B47" s="438">
        <v>0</v>
      </c>
      <c r="C47" s="438"/>
      <c r="D47" s="438"/>
      <c r="E47" s="438"/>
      <c r="F47" s="438">
        <v>2</v>
      </c>
      <c r="G47" s="438"/>
      <c r="H47" s="438"/>
      <c r="I47" s="438">
        <v>0</v>
      </c>
      <c r="J47" s="438"/>
      <c r="K47" s="438"/>
      <c r="L47" s="438"/>
      <c r="M47" s="271" t="s">
        <v>356</v>
      </c>
      <c r="N47"/>
      <c r="O47"/>
      <c r="R47" s="61"/>
      <c r="S47" s="59"/>
      <c r="U47" s="266"/>
      <c r="V47" s="267"/>
      <c r="W47" s="267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7"/>
      <c r="AS47" s="267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</row>
    <row r="48" spans="1:59" ht="18.75" customHeight="1">
      <c r="A48" s="214" t="s">
        <v>237</v>
      </c>
      <c r="B48" s="440">
        <v>0</v>
      </c>
      <c r="C48" s="440"/>
      <c r="D48" s="440"/>
      <c r="E48" s="440"/>
      <c r="F48" s="440">
        <v>0</v>
      </c>
      <c r="G48" s="440"/>
      <c r="H48" s="440"/>
      <c r="I48" s="440">
        <v>0</v>
      </c>
      <c r="J48" s="440"/>
      <c r="K48" s="440"/>
      <c r="L48" s="440"/>
      <c r="M48" s="366" t="s">
        <v>356</v>
      </c>
      <c r="N48"/>
      <c r="O48"/>
      <c r="R48" s="61"/>
      <c r="S48" s="59"/>
      <c r="U48" s="266"/>
      <c r="V48" s="267"/>
      <c r="W48" s="267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7"/>
      <c r="AS48" s="267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</row>
    <row r="49" spans="1:59" ht="17.25" customHeight="1">
      <c r="A49" s="3" t="s">
        <v>186</v>
      </c>
      <c r="B49" s="438">
        <v>9</v>
      </c>
      <c r="C49" s="438"/>
      <c r="D49" s="438"/>
      <c r="E49" s="438"/>
      <c r="F49" s="438">
        <v>25</v>
      </c>
      <c r="G49" s="438"/>
      <c r="H49" s="438"/>
      <c r="I49" s="438">
        <v>0</v>
      </c>
      <c r="J49" s="438"/>
      <c r="K49" s="438"/>
      <c r="L49" s="438"/>
      <c r="M49" s="271" t="s">
        <v>356</v>
      </c>
      <c r="N49"/>
      <c r="O49"/>
      <c r="R49" s="61"/>
      <c r="S49" s="59"/>
      <c r="U49" s="266"/>
      <c r="V49" s="267"/>
      <c r="W49" s="267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7"/>
      <c r="AS49" s="267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266"/>
      <c r="BE49" s="266"/>
      <c r="BF49" s="266"/>
      <c r="BG49" s="266"/>
    </row>
    <row r="50" spans="1:59" ht="14.25" customHeight="1">
      <c r="A50" s="3" t="s">
        <v>23</v>
      </c>
      <c r="B50" s="438">
        <v>0</v>
      </c>
      <c r="C50" s="438"/>
      <c r="D50" s="438"/>
      <c r="E50" s="438"/>
      <c r="F50" s="438">
        <v>0</v>
      </c>
      <c r="G50" s="438"/>
      <c r="H50" s="438"/>
      <c r="I50" s="438">
        <v>0</v>
      </c>
      <c r="J50" s="438"/>
      <c r="K50" s="438"/>
      <c r="L50" s="438"/>
      <c r="M50" s="271" t="s">
        <v>356</v>
      </c>
      <c r="N50"/>
      <c r="O50"/>
      <c r="R50" s="61"/>
      <c r="S50" s="59"/>
      <c r="U50" s="266"/>
      <c r="V50" s="267"/>
      <c r="W50" s="267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7"/>
      <c r="AS50" s="267"/>
      <c r="AT50" s="266"/>
      <c r="AU50" s="266"/>
      <c r="AV50" s="266"/>
      <c r="AW50" s="266"/>
      <c r="AX50" s="266"/>
      <c r="AY50" s="266"/>
      <c r="AZ50" s="266"/>
      <c r="BA50" s="266"/>
      <c r="BB50" s="266"/>
      <c r="BC50" s="266"/>
      <c r="BD50" s="266"/>
      <c r="BE50" s="266"/>
      <c r="BF50" s="266"/>
      <c r="BG50" s="266"/>
    </row>
    <row r="51" spans="1:59" ht="12.75" customHeight="1">
      <c r="A51" s="214" t="s">
        <v>24</v>
      </c>
      <c r="B51" s="438">
        <v>0</v>
      </c>
      <c r="C51" s="438"/>
      <c r="D51" s="438"/>
      <c r="E51" s="438"/>
      <c r="F51" s="438">
        <v>7</v>
      </c>
      <c r="G51" s="438"/>
      <c r="H51" s="438"/>
      <c r="I51" s="438">
        <v>0</v>
      </c>
      <c r="J51" s="438"/>
      <c r="K51" s="438"/>
      <c r="L51" s="438"/>
      <c r="M51" s="271"/>
      <c r="N51"/>
      <c r="O51"/>
      <c r="R51" s="61"/>
      <c r="S51" s="59"/>
    </row>
    <row r="52" spans="1:59" ht="15" customHeight="1">
      <c r="A52" s="3" t="s">
        <v>25</v>
      </c>
      <c r="B52" s="438">
        <v>0</v>
      </c>
      <c r="C52" s="438"/>
      <c r="D52" s="438"/>
      <c r="E52" s="438"/>
      <c r="F52" s="438">
        <v>4</v>
      </c>
      <c r="G52" s="438"/>
      <c r="H52" s="438"/>
      <c r="I52" s="438">
        <v>0</v>
      </c>
      <c r="J52" s="438"/>
      <c r="K52" s="438"/>
      <c r="L52" s="438"/>
      <c r="M52" s="271" t="s">
        <v>356</v>
      </c>
      <c r="N52"/>
      <c r="O52"/>
      <c r="R52" s="61"/>
      <c r="S52" s="59"/>
    </row>
    <row r="53" spans="1:59" ht="15.75" customHeight="1">
      <c r="A53" s="57" t="s">
        <v>248</v>
      </c>
      <c r="B53" s="438">
        <v>2</v>
      </c>
      <c r="C53" s="438"/>
      <c r="D53" s="438"/>
      <c r="E53" s="438"/>
      <c r="F53" s="438">
        <v>2</v>
      </c>
      <c r="G53" s="438"/>
      <c r="H53" s="438"/>
      <c r="I53" s="438">
        <v>0</v>
      </c>
      <c r="J53" s="438"/>
      <c r="K53" s="438"/>
      <c r="L53" s="438"/>
      <c r="M53" s="271" t="s">
        <v>356</v>
      </c>
      <c r="N53"/>
      <c r="O53"/>
      <c r="R53" s="61"/>
      <c r="S53" s="59"/>
    </row>
    <row r="54" spans="1:59" ht="22.5" customHeight="1">
      <c r="A54" s="3" t="s">
        <v>249</v>
      </c>
      <c r="B54" s="438">
        <v>2</v>
      </c>
      <c r="C54" s="438"/>
      <c r="D54" s="438"/>
      <c r="E54" s="438"/>
      <c r="F54" s="438">
        <v>3</v>
      </c>
      <c r="G54" s="438"/>
      <c r="H54" s="438"/>
      <c r="I54" s="438">
        <v>0</v>
      </c>
      <c r="J54" s="438"/>
      <c r="K54" s="438"/>
      <c r="L54" s="438"/>
      <c r="M54" s="271" t="s">
        <v>356</v>
      </c>
      <c r="N54"/>
      <c r="O54"/>
      <c r="R54" s="60"/>
      <c r="S54" s="59"/>
    </row>
    <row r="55" spans="1:59" ht="15" customHeight="1" thickBot="1">
      <c r="A55" s="10" t="s">
        <v>236</v>
      </c>
      <c r="B55" s="442">
        <v>0</v>
      </c>
      <c r="C55" s="442"/>
      <c r="D55" s="442"/>
      <c r="E55" s="442"/>
      <c r="F55" s="442">
        <v>1</v>
      </c>
      <c r="G55" s="442"/>
      <c r="H55" s="442"/>
      <c r="I55" s="442">
        <v>0</v>
      </c>
      <c r="J55" s="442"/>
      <c r="K55" s="442"/>
      <c r="L55" s="442"/>
      <c r="M55" s="279" t="s">
        <v>356</v>
      </c>
      <c r="N55"/>
      <c r="O55"/>
      <c r="R55" s="60"/>
      <c r="S55" s="59"/>
    </row>
    <row r="56" spans="1:59" ht="18" customHeight="1"/>
    <row r="57" spans="1:59" ht="27.75" customHeight="1" thickBot="1">
      <c r="A57" s="443" t="s">
        <v>397</v>
      </c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</row>
    <row r="58" spans="1:59" ht="24" customHeight="1" thickBot="1">
      <c r="A58" s="428" t="s">
        <v>0</v>
      </c>
      <c r="B58" s="444" t="s">
        <v>277</v>
      </c>
      <c r="C58" s="444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5"/>
      <c r="AK58" s="275"/>
      <c r="AL58" s="275"/>
      <c r="AM58" s="275"/>
      <c r="AN58" s="275"/>
      <c r="AO58" s="275"/>
      <c r="AP58" s="275"/>
      <c r="AQ58" s="275"/>
      <c r="AR58" s="275"/>
      <c r="AS58" s="275"/>
      <c r="AT58" s="275"/>
      <c r="AU58" s="275"/>
      <c r="AV58" s="275"/>
      <c r="AW58" s="275"/>
      <c r="AX58" s="275"/>
      <c r="AY58" s="275"/>
      <c r="AZ58" s="275"/>
      <c r="BA58" s="275"/>
      <c r="BB58" s="275"/>
      <c r="BC58" s="275"/>
      <c r="BD58" s="275"/>
      <c r="BE58" s="275"/>
      <c r="BF58" s="275"/>
      <c r="BG58" s="275"/>
    </row>
    <row r="59" spans="1:59" ht="152.25" customHeight="1" thickBot="1">
      <c r="A59" s="429"/>
      <c r="B59" s="445" t="s">
        <v>276</v>
      </c>
      <c r="C59" s="445"/>
      <c r="D59" s="445" t="s">
        <v>275</v>
      </c>
      <c r="E59" s="445"/>
      <c r="F59" s="445"/>
      <c r="G59" s="429" t="s">
        <v>274</v>
      </c>
      <c r="H59" s="429"/>
      <c r="I59" s="429" t="s">
        <v>273</v>
      </c>
      <c r="J59" s="429"/>
      <c r="K59" s="429" t="s">
        <v>272</v>
      </c>
      <c r="L59" s="429"/>
      <c r="M59" s="429" t="s">
        <v>271</v>
      </c>
      <c r="N59" s="429"/>
      <c r="O59" s="429"/>
    </row>
    <row r="60" spans="1:59" ht="31.5" customHeight="1" thickTop="1" thickBot="1">
      <c r="A60" s="240">
        <v>1</v>
      </c>
      <c r="B60" s="446">
        <v>2</v>
      </c>
      <c r="C60" s="446"/>
      <c r="D60" s="446">
        <v>3</v>
      </c>
      <c r="E60" s="446"/>
      <c r="F60" s="446"/>
      <c r="G60" s="446">
        <v>4</v>
      </c>
      <c r="H60" s="446"/>
      <c r="I60" s="446">
        <v>5</v>
      </c>
      <c r="J60" s="446"/>
      <c r="K60" s="446">
        <v>6</v>
      </c>
      <c r="L60" s="446"/>
      <c r="M60" s="446">
        <v>7</v>
      </c>
      <c r="N60" s="446"/>
      <c r="O60" s="446"/>
      <c r="U60" s="276"/>
      <c r="V60" s="274"/>
      <c r="W60" s="274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4"/>
      <c r="AS60" s="274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</row>
    <row r="61" spans="1:59" ht="40.5" customHeight="1" thickTop="1">
      <c r="A61" s="3" t="s">
        <v>91</v>
      </c>
      <c r="B61" s="439" t="s">
        <v>356</v>
      </c>
      <c r="C61" s="439"/>
      <c r="D61" s="439" t="s">
        <v>356</v>
      </c>
      <c r="E61" s="439"/>
      <c r="F61" s="439"/>
      <c r="G61" s="439" t="s">
        <v>356</v>
      </c>
      <c r="H61" s="439"/>
      <c r="I61" s="439" t="s">
        <v>356</v>
      </c>
      <c r="J61" s="439"/>
      <c r="K61" s="439" t="s">
        <v>356</v>
      </c>
      <c r="L61" s="439"/>
      <c r="M61" s="439" t="s">
        <v>356</v>
      </c>
      <c r="N61" s="439"/>
      <c r="O61" s="439"/>
      <c r="U61" s="266"/>
      <c r="V61" s="267"/>
      <c r="W61" s="267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7"/>
      <c r="AS61" s="267"/>
      <c r="AT61" s="266"/>
      <c r="AU61" s="266"/>
      <c r="AV61" s="266"/>
      <c r="AW61" s="266"/>
      <c r="AX61" s="266"/>
      <c r="AY61" s="266"/>
      <c r="AZ61" s="266"/>
      <c r="BA61" s="266"/>
      <c r="BB61" s="266"/>
      <c r="BC61" s="266"/>
      <c r="BD61" s="266"/>
      <c r="BE61" s="266"/>
      <c r="BF61" s="266"/>
      <c r="BG61" s="266"/>
    </row>
    <row r="62" spans="1:59">
      <c r="A62" s="3" t="s">
        <v>92</v>
      </c>
      <c r="B62" s="438" t="s">
        <v>356</v>
      </c>
      <c r="C62" s="438"/>
      <c r="D62" s="438" t="s">
        <v>356</v>
      </c>
      <c r="E62" s="438"/>
      <c r="F62" s="438"/>
      <c r="G62" s="438" t="s">
        <v>356</v>
      </c>
      <c r="H62" s="438"/>
      <c r="I62" s="438" t="s">
        <v>356</v>
      </c>
      <c r="J62" s="438"/>
      <c r="K62" s="438" t="s">
        <v>356</v>
      </c>
      <c r="L62" s="438"/>
      <c r="M62" s="438" t="s">
        <v>356</v>
      </c>
      <c r="N62" s="438"/>
      <c r="O62" s="438"/>
      <c r="U62" s="266"/>
      <c r="V62" s="267"/>
      <c r="W62" s="267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7"/>
      <c r="AS62" s="267"/>
      <c r="AT62" s="266"/>
      <c r="AU62" s="266"/>
      <c r="AV62" s="266"/>
      <c r="AW62" s="266"/>
      <c r="AX62" s="266"/>
      <c r="AY62" s="266"/>
      <c r="AZ62" s="266"/>
      <c r="BA62" s="266"/>
      <c r="BB62" s="266"/>
      <c r="BC62" s="266"/>
      <c r="BD62" s="266"/>
      <c r="BE62" s="266"/>
      <c r="BF62" s="266"/>
      <c r="BG62" s="266"/>
    </row>
    <row r="63" spans="1:59" ht="33" customHeight="1">
      <c r="A63" s="3" t="s">
        <v>93</v>
      </c>
      <c r="B63" s="438" t="s">
        <v>356</v>
      </c>
      <c r="C63" s="438"/>
      <c r="D63" s="438" t="s">
        <v>356</v>
      </c>
      <c r="E63" s="438"/>
      <c r="F63" s="438"/>
      <c r="G63" s="438" t="s">
        <v>356</v>
      </c>
      <c r="H63" s="438"/>
      <c r="I63" s="438" t="s">
        <v>356</v>
      </c>
      <c r="J63" s="438"/>
      <c r="K63" s="438" t="s">
        <v>356</v>
      </c>
      <c r="L63" s="438"/>
      <c r="M63" s="438" t="s">
        <v>356</v>
      </c>
      <c r="N63" s="438"/>
      <c r="O63" s="438"/>
      <c r="U63" s="266"/>
      <c r="V63" s="267"/>
      <c r="W63" s="267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67"/>
      <c r="AS63" s="267"/>
      <c r="AT63" s="266"/>
      <c r="AU63" s="266"/>
      <c r="AV63" s="266"/>
      <c r="AW63" s="266"/>
      <c r="AX63" s="266"/>
      <c r="AY63" s="266"/>
      <c r="AZ63" s="266"/>
      <c r="BA63" s="266"/>
      <c r="BB63" s="266"/>
      <c r="BC63" s="266"/>
      <c r="BD63" s="266"/>
      <c r="BE63" s="266"/>
      <c r="BF63" s="266"/>
      <c r="BG63" s="266"/>
    </row>
    <row r="64" spans="1:59" ht="32.25" customHeight="1">
      <c r="A64" s="3" t="s">
        <v>94</v>
      </c>
      <c r="B64" s="438" t="s">
        <v>356</v>
      </c>
      <c r="C64" s="438"/>
      <c r="D64" s="438" t="s">
        <v>356</v>
      </c>
      <c r="E64" s="438"/>
      <c r="F64" s="438"/>
      <c r="G64" s="438" t="s">
        <v>356</v>
      </c>
      <c r="H64" s="438"/>
      <c r="I64" s="438" t="s">
        <v>356</v>
      </c>
      <c r="J64" s="438"/>
      <c r="K64" s="438" t="s">
        <v>356</v>
      </c>
      <c r="L64" s="438"/>
      <c r="M64" s="438" t="s">
        <v>356</v>
      </c>
      <c r="N64" s="438"/>
      <c r="O64" s="438"/>
      <c r="U64" s="266"/>
      <c r="V64" s="267"/>
      <c r="W64" s="267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6"/>
      <c r="AK64" s="266"/>
      <c r="AL64" s="266"/>
      <c r="AM64" s="266"/>
      <c r="AN64" s="266"/>
      <c r="AO64" s="266"/>
      <c r="AP64" s="266"/>
      <c r="AQ64" s="266"/>
      <c r="AR64" s="267"/>
      <c r="AS64" s="267"/>
      <c r="AT64" s="266"/>
      <c r="AU64" s="266"/>
      <c r="AV64" s="266"/>
      <c r="AW64" s="266"/>
      <c r="AX64" s="266"/>
      <c r="AY64" s="266"/>
      <c r="AZ64" s="266"/>
      <c r="BA64" s="266"/>
      <c r="BB64" s="266"/>
      <c r="BC64" s="266"/>
      <c r="BD64" s="266"/>
      <c r="BE64" s="266"/>
      <c r="BF64" s="266"/>
      <c r="BG64" s="266"/>
    </row>
    <row r="65" spans="1:59" ht="27" customHeight="1">
      <c r="A65" s="3" t="s">
        <v>95</v>
      </c>
      <c r="B65" s="438" t="s">
        <v>356</v>
      </c>
      <c r="C65" s="438"/>
      <c r="D65" s="438" t="s">
        <v>356</v>
      </c>
      <c r="E65" s="438"/>
      <c r="F65" s="438"/>
      <c r="G65" s="438" t="s">
        <v>356</v>
      </c>
      <c r="H65" s="438"/>
      <c r="I65" s="438" t="s">
        <v>356</v>
      </c>
      <c r="J65" s="438"/>
      <c r="K65" s="438" t="s">
        <v>356</v>
      </c>
      <c r="L65" s="438"/>
      <c r="M65" s="438" t="s">
        <v>356</v>
      </c>
      <c r="N65" s="438"/>
      <c r="O65" s="438"/>
      <c r="U65" s="266"/>
      <c r="V65" s="267"/>
      <c r="W65" s="267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267"/>
      <c r="AS65" s="267"/>
      <c r="AT65" s="266"/>
      <c r="AU65" s="266"/>
      <c r="AV65" s="266"/>
      <c r="AW65" s="266"/>
      <c r="AX65" s="266"/>
      <c r="AY65" s="266"/>
      <c r="AZ65" s="266"/>
      <c r="BA65" s="266"/>
      <c r="BB65" s="266"/>
      <c r="BC65" s="266"/>
      <c r="BD65" s="266"/>
      <c r="BE65" s="266"/>
      <c r="BF65" s="266"/>
      <c r="BG65" s="266"/>
    </row>
    <row r="66" spans="1:59" ht="27" customHeight="1">
      <c r="A66" s="3" t="s">
        <v>96</v>
      </c>
      <c r="B66" s="438" t="s">
        <v>356</v>
      </c>
      <c r="C66" s="438"/>
      <c r="D66" s="438" t="s">
        <v>356</v>
      </c>
      <c r="E66" s="438"/>
      <c r="F66" s="438"/>
      <c r="G66" s="438" t="s">
        <v>356</v>
      </c>
      <c r="H66" s="438"/>
      <c r="I66" s="438" t="s">
        <v>356</v>
      </c>
      <c r="J66" s="438"/>
      <c r="K66" s="438" t="s">
        <v>356</v>
      </c>
      <c r="L66" s="438"/>
      <c r="M66" s="438" t="s">
        <v>356</v>
      </c>
      <c r="N66" s="438"/>
      <c r="O66" s="438"/>
      <c r="U66" s="266"/>
      <c r="V66" s="267"/>
      <c r="W66" s="267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67"/>
      <c r="AS66" s="267"/>
      <c r="AT66" s="266"/>
      <c r="AU66" s="266"/>
      <c r="AV66" s="266"/>
      <c r="AW66" s="266"/>
      <c r="AX66" s="266"/>
      <c r="AY66" s="266"/>
      <c r="AZ66" s="266"/>
      <c r="BA66" s="266"/>
      <c r="BB66" s="266"/>
      <c r="BC66" s="266"/>
      <c r="BD66" s="266"/>
      <c r="BE66" s="266"/>
      <c r="BF66" s="266"/>
      <c r="BG66" s="266"/>
    </row>
    <row r="67" spans="1:59">
      <c r="A67" s="3" t="s">
        <v>97</v>
      </c>
      <c r="B67" s="438" t="s">
        <v>356</v>
      </c>
      <c r="C67" s="438"/>
      <c r="D67" s="438" t="s">
        <v>356</v>
      </c>
      <c r="E67" s="438"/>
      <c r="F67" s="438"/>
      <c r="G67" s="438" t="s">
        <v>356</v>
      </c>
      <c r="H67" s="438"/>
      <c r="I67" s="438" t="s">
        <v>356</v>
      </c>
      <c r="J67" s="438"/>
      <c r="K67" s="438" t="s">
        <v>356</v>
      </c>
      <c r="L67" s="438"/>
      <c r="M67" s="438" t="s">
        <v>356</v>
      </c>
      <c r="N67" s="438"/>
      <c r="O67" s="438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  <c r="AY67" s="275"/>
      <c r="AZ67" s="275"/>
      <c r="BA67" s="275"/>
      <c r="BB67" s="275"/>
      <c r="BC67" s="275"/>
      <c r="BD67" s="275"/>
      <c r="BE67" s="275"/>
      <c r="BF67" s="275"/>
      <c r="BG67" s="275"/>
    </row>
    <row r="68" spans="1:59">
      <c r="A68" s="3" t="s">
        <v>98</v>
      </c>
      <c r="B68" s="438" t="s">
        <v>356</v>
      </c>
      <c r="C68" s="438"/>
      <c r="D68" s="438" t="s">
        <v>356</v>
      </c>
      <c r="E68" s="438"/>
      <c r="F68" s="438"/>
      <c r="G68" s="438" t="s">
        <v>356</v>
      </c>
      <c r="H68" s="438"/>
      <c r="I68" s="438" t="s">
        <v>356</v>
      </c>
      <c r="J68" s="438"/>
      <c r="K68" s="438" t="s">
        <v>356</v>
      </c>
      <c r="L68" s="438"/>
      <c r="M68" s="438" t="s">
        <v>356</v>
      </c>
      <c r="N68" s="438"/>
      <c r="O68" s="438"/>
    </row>
    <row r="69" spans="1:59">
      <c r="A69" s="3" t="s">
        <v>99</v>
      </c>
      <c r="B69" s="438" t="s">
        <v>356</v>
      </c>
      <c r="C69" s="438"/>
      <c r="D69" s="438" t="s">
        <v>356</v>
      </c>
      <c r="E69" s="438"/>
      <c r="F69" s="438"/>
      <c r="G69" s="438" t="s">
        <v>356</v>
      </c>
      <c r="H69" s="438"/>
      <c r="I69" s="438" t="s">
        <v>356</v>
      </c>
      <c r="J69" s="438"/>
      <c r="K69" s="438" t="s">
        <v>356</v>
      </c>
      <c r="L69" s="438"/>
      <c r="M69" s="438" t="s">
        <v>356</v>
      </c>
      <c r="N69" s="438"/>
      <c r="O69" s="438"/>
    </row>
    <row r="70" spans="1:59">
      <c r="A70" s="3" t="s">
        <v>100</v>
      </c>
      <c r="B70" s="438" t="s">
        <v>356</v>
      </c>
      <c r="C70" s="438"/>
      <c r="D70" s="438" t="s">
        <v>356</v>
      </c>
      <c r="E70" s="438"/>
      <c r="F70" s="438"/>
      <c r="G70" s="438" t="s">
        <v>356</v>
      </c>
      <c r="H70" s="438"/>
      <c r="I70" s="438" t="s">
        <v>356</v>
      </c>
      <c r="J70" s="438"/>
      <c r="K70" s="438" t="s">
        <v>356</v>
      </c>
      <c r="L70" s="438"/>
      <c r="M70" s="438" t="s">
        <v>356</v>
      </c>
      <c r="N70" s="438"/>
      <c r="O70" s="438"/>
    </row>
    <row r="71" spans="1:59">
      <c r="A71" s="3" t="s">
        <v>101</v>
      </c>
      <c r="B71" s="438" t="s">
        <v>356</v>
      </c>
      <c r="C71" s="438"/>
      <c r="D71" s="438" t="s">
        <v>356</v>
      </c>
      <c r="E71" s="438"/>
      <c r="F71" s="438"/>
      <c r="G71" s="438" t="s">
        <v>356</v>
      </c>
      <c r="H71" s="438"/>
      <c r="I71" s="438" t="s">
        <v>356</v>
      </c>
      <c r="J71" s="438"/>
      <c r="K71" s="438" t="s">
        <v>356</v>
      </c>
      <c r="L71" s="438"/>
      <c r="M71" s="438" t="s">
        <v>356</v>
      </c>
      <c r="N71" s="438"/>
      <c r="O71" s="438"/>
    </row>
    <row r="72" spans="1:59">
      <c r="A72" s="3" t="s">
        <v>102</v>
      </c>
      <c r="B72" s="438" t="s">
        <v>356</v>
      </c>
      <c r="C72" s="438"/>
      <c r="D72" s="438" t="s">
        <v>356</v>
      </c>
      <c r="E72" s="438"/>
      <c r="F72" s="438"/>
      <c r="G72" s="438" t="s">
        <v>356</v>
      </c>
      <c r="H72" s="438"/>
      <c r="I72" s="438" t="s">
        <v>356</v>
      </c>
      <c r="J72" s="438"/>
      <c r="K72" s="438" t="s">
        <v>356</v>
      </c>
      <c r="L72" s="438"/>
      <c r="M72" s="438" t="s">
        <v>356</v>
      </c>
      <c r="N72" s="438"/>
      <c r="O72" s="438"/>
    </row>
    <row r="73" spans="1:59">
      <c r="A73" s="3" t="s">
        <v>103</v>
      </c>
      <c r="B73" s="438" t="s">
        <v>356</v>
      </c>
      <c r="C73" s="438"/>
      <c r="D73" s="438" t="s">
        <v>356</v>
      </c>
      <c r="E73" s="438"/>
      <c r="F73" s="438"/>
      <c r="G73" s="438" t="s">
        <v>356</v>
      </c>
      <c r="H73" s="438"/>
      <c r="I73" s="438" t="s">
        <v>356</v>
      </c>
      <c r="J73" s="438"/>
      <c r="K73" s="438" t="s">
        <v>356</v>
      </c>
      <c r="L73" s="438"/>
      <c r="M73" s="438" t="s">
        <v>356</v>
      </c>
      <c r="N73" s="438"/>
      <c r="O73" s="438"/>
    </row>
    <row r="74" spans="1:59">
      <c r="A74" s="3" t="s">
        <v>104</v>
      </c>
      <c r="B74" s="438" t="s">
        <v>356</v>
      </c>
      <c r="C74" s="438"/>
      <c r="D74" s="438" t="s">
        <v>356</v>
      </c>
      <c r="E74" s="438"/>
      <c r="F74" s="438"/>
      <c r="G74" s="438" t="s">
        <v>356</v>
      </c>
      <c r="H74" s="438"/>
      <c r="I74" s="438" t="s">
        <v>356</v>
      </c>
      <c r="J74" s="438"/>
      <c r="K74" s="438" t="s">
        <v>356</v>
      </c>
      <c r="L74" s="438"/>
      <c r="M74" s="438" t="s">
        <v>356</v>
      </c>
      <c r="N74" s="438"/>
      <c r="O74" s="438"/>
    </row>
    <row r="75" spans="1:59">
      <c r="A75" s="3" t="s">
        <v>159</v>
      </c>
      <c r="B75" s="438" t="s">
        <v>356</v>
      </c>
      <c r="C75" s="438"/>
      <c r="D75" s="438" t="s">
        <v>356</v>
      </c>
      <c r="E75" s="438"/>
      <c r="F75" s="438"/>
      <c r="G75" s="438" t="s">
        <v>356</v>
      </c>
      <c r="H75" s="438"/>
      <c r="I75" s="438" t="s">
        <v>356</v>
      </c>
      <c r="J75" s="438"/>
      <c r="K75" s="438" t="s">
        <v>356</v>
      </c>
      <c r="L75" s="438"/>
      <c r="M75" s="438" t="s">
        <v>356</v>
      </c>
      <c r="N75" s="438"/>
      <c r="O75" s="438"/>
    </row>
    <row r="76" spans="1:59">
      <c r="A76" s="3" t="s">
        <v>106</v>
      </c>
      <c r="B76" s="438" t="s">
        <v>356</v>
      </c>
      <c r="C76" s="438"/>
      <c r="D76" s="438" t="s">
        <v>356</v>
      </c>
      <c r="E76" s="438"/>
      <c r="F76" s="438"/>
      <c r="G76" s="438" t="s">
        <v>356</v>
      </c>
      <c r="H76" s="438"/>
      <c r="I76" s="438" t="s">
        <v>356</v>
      </c>
      <c r="J76" s="438"/>
      <c r="K76" s="438" t="s">
        <v>356</v>
      </c>
      <c r="L76" s="438"/>
      <c r="M76" s="438" t="s">
        <v>356</v>
      </c>
      <c r="N76" s="438"/>
      <c r="O76" s="438"/>
    </row>
    <row r="77" spans="1:59">
      <c r="A77" s="214" t="s">
        <v>237</v>
      </c>
      <c r="B77" s="440" t="s">
        <v>357</v>
      </c>
      <c r="C77" s="440"/>
      <c r="D77" s="440" t="s">
        <v>357</v>
      </c>
      <c r="E77" s="440"/>
      <c r="F77" s="440"/>
      <c r="G77" s="440" t="s">
        <v>357</v>
      </c>
      <c r="H77" s="440"/>
      <c r="I77" s="440" t="s">
        <v>357</v>
      </c>
      <c r="J77" s="440"/>
      <c r="K77" s="440" t="s">
        <v>356</v>
      </c>
      <c r="L77" s="440"/>
      <c r="M77" s="440" t="s">
        <v>356</v>
      </c>
      <c r="N77" s="440"/>
      <c r="O77" s="440"/>
    </row>
    <row r="78" spans="1:59">
      <c r="A78" s="57" t="s">
        <v>186</v>
      </c>
      <c r="B78" s="438" t="s">
        <v>356</v>
      </c>
      <c r="C78" s="438"/>
      <c r="D78" s="438" t="s">
        <v>356</v>
      </c>
      <c r="E78" s="438"/>
      <c r="F78" s="438"/>
      <c r="G78" s="438" t="s">
        <v>356</v>
      </c>
      <c r="H78" s="438"/>
      <c r="I78" s="438" t="s">
        <v>356</v>
      </c>
      <c r="J78" s="438"/>
      <c r="K78" s="438" t="s">
        <v>356</v>
      </c>
      <c r="L78" s="438"/>
      <c r="M78" s="438" t="s">
        <v>356</v>
      </c>
      <c r="N78" s="438"/>
      <c r="O78" s="438"/>
    </row>
    <row r="79" spans="1:59">
      <c r="A79" s="3" t="s">
        <v>23</v>
      </c>
      <c r="B79" s="447" t="s">
        <v>356</v>
      </c>
      <c r="C79" s="447"/>
      <c r="D79" s="447" t="s">
        <v>356</v>
      </c>
      <c r="E79" s="447"/>
      <c r="F79" s="447"/>
      <c r="G79" s="447" t="s">
        <v>356</v>
      </c>
      <c r="H79" s="447"/>
      <c r="I79" s="447" t="s">
        <v>356</v>
      </c>
      <c r="J79" s="447"/>
      <c r="K79" s="447" t="s">
        <v>356</v>
      </c>
      <c r="L79" s="447"/>
      <c r="M79" s="447" t="s">
        <v>356</v>
      </c>
      <c r="N79" s="447"/>
      <c r="O79" s="447"/>
    </row>
    <row r="80" spans="1:59">
      <c r="A80" s="214" t="s">
        <v>24</v>
      </c>
      <c r="B80" s="438"/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8"/>
    </row>
    <row r="81" spans="1:15">
      <c r="A81" s="3" t="s">
        <v>25</v>
      </c>
      <c r="B81" s="438" t="s">
        <v>356</v>
      </c>
      <c r="C81" s="438"/>
      <c r="D81" s="438" t="s">
        <v>356</v>
      </c>
      <c r="E81" s="438"/>
      <c r="F81" s="438"/>
      <c r="G81" s="438" t="s">
        <v>356</v>
      </c>
      <c r="H81" s="438"/>
      <c r="I81" s="438" t="s">
        <v>356</v>
      </c>
      <c r="J81" s="438"/>
      <c r="K81" s="438" t="s">
        <v>356</v>
      </c>
      <c r="L81" s="438"/>
      <c r="M81" s="438" t="s">
        <v>356</v>
      </c>
      <c r="N81" s="438"/>
      <c r="O81" s="438"/>
    </row>
    <row r="82" spans="1:15" ht="26.4">
      <c r="A82" s="3" t="s">
        <v>265</v>
      </c>
      <c r="B82" s="438" t="s">
        <v>356</v>
      </c>
      <c r="C82" s="438"/>
      <c r="D82" s="438" t="s">
        <v>356</v>
      </c>
      <c r="E82" s="438"/>
      <c r="F82" s="438"/>
      <c r="G82" s="438" t="s">
        <v>356</v>
      </c>
      <c r="H82" s="438"/>
      <c r="I82" s="438" t="s">
        <v>356</v>
      </c>
      <c r="J82" s="438"/>
      <c r="K82" s="438" t="s">
        <v>356</v>
      </c>
      <c r="L82" s="438"/>
      <c r="M82" s="438" t="s">
        <v>356</v>
      </c>
      <c r="N82" s="438"/>
      <c r="O82" s="438"/>
    </row>
    <row r="83" spans="1:15" ht="26.4">
      <c r="A83" s="3" t="s">
        <v>270</v>
      </c>
      <c r="B83" s="438" t="s">
        <v>356</v>
      </c>
      <c r="C83" s="438"/>
      <c r="D83" s="438" t="s">
        <v>356</v>
      </c>
      <c r="E83" s="438"/>
      <c r="F83" s="438"/>
      <c r="G83" s="438" t="s">
        <v>356</v>
      </c>
      <c r="H83" s="438"/>
      <c r="I83" s="438" t="s">
        <v>356</v>
      </c>
      <c r="J83" s="438"/>
      <c r="K83" s="438" t="s">
        <v>356</v>
      </c>
      <c r="L83" s="438"/>
      <c r="M83" s="438" t="s">
        <v>356</v>
      </c>
      <c r="N83" s="438"/>
      <c r="O83" s="438"/>
    </row>
    <row r="84" spans="1:15" ht="14.4" thickBot="1">
      <c r="A84" s="10" t="s">
        <v>236</v>
      </c>
      <c r="B84" s="442" t="s">
        <v>356</v>
      </c>
      <c r="C84" s="442"/>
      <c r="D84" s="442" t="s">
        <v>356</v>
      </c>
      <c r="E84" s="442"/>
      <c r="F84" s="442"/>
      <c r="G84" s="442" t="s">
        <v>356</v>
      </c>
      <c r="H84" s="442"/>
      <c r="I84" s="442" t="s">
        <v>357</v>
      </c>
      <c r="J84" s="442"/>
      <c r="K84" s="442" t="s">
        <v>356</v>
      </c>
      <c r="L84" s="442"/>
      <c r="M84" s="442" t="s">
        <v>356</v>
      </c>
      <c r="N84" s="442"/>
      <c r="O84" s="442"/>
    </row>
    <row r="85" spans="1:15">
      <c r="A85" s="14"/>
      <c r="B85" s="14"/>
      <c r="C85" s="14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</row>
    <row r="86" spans="1:15" ht="23.25" customHeight="1" thickBot="1">
      <c r="A86" s="443" t="s">
        <v>396</v>
      </c>
      <c r="B86" s="443"/>
      <c r="C86" s="443"/>
      <c r="D86" s="443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</row>
    <row r="87" spans="1:15" ht="34.5" customHeight="1" thickBot="1">
      <c r="A87" s="428" t="s">
        <v>0</v>
      </c>
      <c r="B87" s="448" t="s">
        <v>269</v>
      </c>
      <c r="C87" s="448"/>
      <c r="D87" s="448"/>
      <c r="E87" s="448"/>
      <c r="F87" s="448"/>
      <c r="G87" s="448"/>
      <c r="H87" s="448"/>
      <c r="I87" s="448" t="s">
        <v>268</v>
      </c>
      <c r="J87" s="448"/>
      <c r="K87" s="448"/>
      <c r="L87" s="448"/>
      <c r="M87" s="448"/>
      <c r="N87" s="448"/>
      <c r="O87" s="448"/>
    </row>
    <row r="88" spans="1:15" ht="57" customHeight="1" thickBot="1">
      <c r="A88" s="438"/>
      <c r="B88" s="429" t="s">
        <v>267</v>
      </c>
      <c r="C88" s="429"/>
      <c r="D88" s="429"/>
      <c r="E88" s="429"/>
      <c r="F88" s="429" t="s">
        <v>266</v>
      </c>
      <c r="G88" s="429"/>
      <c r="H88" s="429"/>
      <c r="I88" s="445" t="s">
        <v>267</v>
      </c>
      <c r="J88" s="445"/>
      <c r="K88" s="445"/>
      <c r="L88" s="445" t="s">
        <v>266</v>
      </c>
      <c r="M88" s="445"/>
      <c r="N88" s="445"/>
      <c r="O88" s="445"/>
    </row>
    <row r="89" spans="1:15" ht="12.75" customHeight="1" thickTop="1" thickBot="1">
      <c r="A89" s="238">
        <v>1</v>
      </c>
      <c r="B89" s="437">
        <v>2</v>
      </c>
      <c r="C89" s="437"/>
      <c r="D89" s="437"/>
      <c r="E89" s="437"/>
      <c r="F89" s="437">
        <v>3</v>
      </c>
      <c r="G89" s="437"/>
      <c r="H89" s="437"/>
      <c r="I89" s="437">
        <v>4</v>
      </c>
      <c r="J89" s="437"/>
      <c r="K89" s="437"/>
      <c r="L89" s="437">
        <v>5</v>
      </c>
      <c r="M89" s="437"/>
      <c r="N89" s="437"/>
      <c r="O89" s="437"/>
    </row>
    <row r="90" spans="1:15" ht="14.4" thickTop="1">
      <c r="A90" s="3" t="s">
        <v>91</v>
      </c>
      <c r="B90" s="439" t="s">
        <v>356</v>
      </c>
      <c r="C90" s="439"/>
      <c r="D90" s="439"/>
      <c r="E90" s="439"/>
      <c r="F90" s="439" t="s">
        <v>356</v>
      </c>
      <c r="G90" s="439"/>
      <c r="H90" s="439"/>
      <c r="I90" s="439" t="s">
        <v>356</v>
      </c>
      <c r="J90" s="439"/>
      <c r="K90" s="439"/>
      <c r="L90" s="439" t="s">
        <v>356</v>
      </c>
      <c r="M90" s="439"/>
      <c r="N90" s="439"/>
      <c r="O90" s="439"/>
    </row>
    <row r="91" spans="1:15">
      <c r="A91" s="3" t="s">
        <v>92</v>
      </c>
      <c r="B91" s="438" t="s">
        <v>356</v>
      </c>
      <c r="C91" s="438"/>
      <c r="D91" s="438"/>
      <c r="E91" s="438"/>
      <c r="F91" s="438" t="s">
        <v>356</v>
      </c>
      <c r="G91" s="438"/>
      <c r="H91" s="438"/>
      <c r="I91" s="438" t="s">
        <v>356</v>
      </c>
      <c r="J91" s="438"/>
      <c r="K91" s="438"/>
      <c r="L91" s="438" t="s">
        <v>356</v>
      </c>
      <c r="M91" s="438"/>
      <c r="N91" s="438"/>
      <c r="O91" s="438"/>
    </row>
    <row r="92" spans="1:15">
      <c r="A92" s="3" t="s">
        <v>93</v>
      </c>
      <c r="B92" s="438" t="s">
        <v>356</v>
      </c>
      <c r="C92" s="438"/>
      <c r="D92" s="438"/>
      <c r="E92" s="438"/>
      <c r="F92" s="438" t="s">
        <v>356</v>
      </c>
      <c r="G92" s="438"/>
      <c r="H92" s="438"/>
      <c r="I92" s="438" t="s">
        <v>356</v>
      </c>
      <c r="J92" s="438"/>
      <c r="K92" s="438"/>
      <c r="L92" s="438" t="s">
        <v>356</v>
      </c>
      <c r="M92" s="438"/>
      <c r="N92" s="438"/>
      <c r="O92" s="438"/>
    </row>
    <row r="93" spans="1:15">
      <c r="A93" s="3" t="s">
        <v>94</v>
      </c>
      <c r="B93" s="438" t="s">
        <v>356</v>
      </c>
      <c r="C93" s="438"/>
      <c r="D93" s="438"/>
      <c r="E93" s="438"/>
      <c r="F93" s="438" t="s">
        <v>356</v>
      </c>
      <c r="G93" s="438"/>
      <c r="H93" s="438"/>
      <c r="I93" s="438" t="s">
        <v>356</v>
      </c>
      <c r="J93" s="438"/>
      <c r="K93" s="438"/>
      <c r="L93" s="438" t="s">
        <v>356</v>
      </c>
      <c r="M93" s="438"/>
      <c r="N93" s="438"/>
      <c r="O93" s="438"/>
    </row>
    <row r="94" spans="1:15">
      <c r="A94" s="3" t="s">
        <v>95</v>
      </c>
      <c r="B94" s="438" t="s">
        <v>356</v>
      </c>
      <c r="C94" s="438"/>
      <c r="D94" s="438"/>
      <c r="E94" s="438"/>
      <c r="F94" s="438" t="s">
        <v>356</v>
      </c>
      <c r="G94" s="438"/>
      <c r="H94" s="438"/>
      <c r="I94" s="438" t="s">
        <v>356</v>
      </c>
      <c r="J94" s="438"/>
      <c r="K94" s="438"/>
      <c r="L94" s="438" t="s">
        <v>356</v>
      </c>
      <c r="M94" s="438"/>
      <c r="N94" s="438"/>
      <c r="O94" s="438"/>
    </row>
    <row r="95" spans="1:15">
      <c r="A95" s="3" t="s">
        <v>96</v>
      </c>
      <c r="B95" s="438" t="s">
        <v>356</v>
      </c>
      <c r="C95" s="438"/>
      <c r="D95" s="438"/>
      <c r="E95" s="438"/>
      <c r="F95" s="438" t="s">
        <v>356</v>
      </c>
      <c r="G95" s="438"/>
      <c r="H95" s="438"/>
      <c r="I95" s="438" t="s">
        <v>356</v>
      </c>
      <c r="J95" s="438"/>
      <c r="K95" s="438"/>
      <c r="L95" s="438" t="s">
        <v>356</v>
      </c>
      <c r="M95" s="438"/>
      <c r="N95" s="438"/>
      <c r="O95" s="438"/>
    </row>
    <row r="96" spans="1:15">
      <c r="A96" s="3" t="s">
        <v>97</v>
      </c>
      <c r="B96" s="438" t="s">
        <v>356</v>
      </c>
      <c r="C96" s="438"/>
      <c r="D96" s="438"/>
      <c r="E96" s="438"/>
      <c r="F96" s="438" t="s">
        <v>356</v>
      </c>
      <c r="G96" s="438"/>
      <c r="H96" s="438"/>
      <c r="I96" s="438" t="s">
        <v>356</v>
      </c>
      <c r="J96" s="438"/>
      <c r="K96" s="438"/>
      <c r="L96" s="438" t="s">
        <v>356</v>
      </c>
      <c r="M96" s="438"/>
      <c r="N96" s="438"/>
      <c r="O96" s="438"/>
    </row>
    <row r="97" spans="1:15">
      <c r="A97" s="3" t="s">
        <v>98</v>
      </c>
      <c r="B97" s="438" t="s">
        <v>356</v>
      </c>
      <c r="C97" s="438"/>
      <c r="D97" s="438"/>
      <c r="E97" s="438"/>
      <c r="F97" s="438" t="s">
        <v>356</v>
      </c>
      <c r="G97" s="438"/>
      <c r="H97" s="438"/>
      <c r="I97" s="438" t="s">
        <v>356</v>
      </c>
      <c r="J97" s="438"/>
      <c r="K97" s="438"/>
      <c r="L97" s="438" t="s">
        <v>356</v>
      </c>
      <c r="M97" s="438"/>
      <c r="N97" s="438"/>
      <c r="O97" s="438"/>
    </row>
    <row r="98" spans="1:15">
      <c r="A98" s="3" t="s">
        <v>99</v>
      </c>
      <c r="B98" s="438" t="s">
        <v>356</v>
      </c>
      <c r="C98" s="438"/>
      <c r="D98" s="438"/>
      <c r="E98" s="438"/>
      <c r="F98" s="438" t="s">
        <v>356</v>
      </c>
      <c r="G98" s="438"/>
      <c r="H98" s="438"/>
      <c r="I98" s="438" t="s">
        <v>356</v>
      </c>
      <c r="J98" s="438"/>
      <c r="K98" s="438"/>
      <c r="L98" s="438" t="s">
        <v>356</v>
      </c>
      <c r="M98" s="438"/>
      <c r="N98" s="438"/>
      <c r="O98" s="438"/>
    </row>
    <row r="99" spans="1:15">
      <c r="A99" s="3" t="s">
        <v>100</v>
      </c>
      <c r="B99" s="438" t="s">
        <v>356</v>
      </c>
      <c r="C99" s="438"/>
      <c r="D99" s="438"/>
      <c r="E99" s="438"/>
      <c r="F99" s="438" t="s">
        <v>356</v>
      </c>
      <c r="G99" s="438"/>
      <c r="H99" s="438"/>
      <c r="I99" s="438" t="s">
        <v>356</v>
      </c>
      <c r="J99" s="438"/>
      <c r="K99" s="438"/>
      <c r="L99" s="438" t="s">
        <v>356</v>
      </c>
      <c r="M99" s="438"/>
      <c r="N99" s="438"/>
      <c r="O99" s="438"/>
    </row>
    <row r="100" spans="1:15">
      <c r="A100" s="3" t="s">
        <v>101</v>
      </c>
      <c r="B100" s="438" t="s">
        <v>356</v>
      </c>
      <c r="C100" s="438"/>
      <c r="D100" s="438"/>
      <c r="E100" s="438"/>
      <c r="F100" s="438" t="s">
        <v>356</v>
      </c>
      <c r="G100" s="438"/>
      <c r="H100" s="438"/>
      <c r="I100" s="438" t="s">
        <v>356</v>
      </c>
      <c r="J100" s="438"/>
      <c r="K100" s="438"/>
      <c r="L100" s="438" t="s">
        <v>356</v>
      </c>
      <c r="M100" s="438"/>
      <c r="N100" s="438"/>
      <c r="O100" s="438"/>
    </row>
    <row r="101" spans="1:15">
      <c r="A101" s="3" t="s">
        <v>102</v>
      </c>
      <c r="B101" s="438" t="s">
        <v>356</v>
      </c>
      <c r="C101" s="438"/>
      <c r="D101" s="438"/>
      <c r="E101" s="438"/>
      <c r="F101" s="438" t="s">
        <v>356</v>
      </c>
      <c r="G101" s="438"/>
      <c r="H101" s="438"/>
      <c r="I101" s="438" t="s">
        <v>356</v>
      </c>
      <c r="J101" s="438"/>
      <c r="K101" s="438"/>
      <c r="L101" s="438" t="s">
        <v>356</v>
      </c>
      <c r="M101" s="438"/>
      <c r="N101" s="438"/>
      <c r="O101" s="438"/>
    </row>
    <row r="102" spans="1:15">
      <c r="A102" s="3" t="s">
        <v>103</v>
      </c>
      <c r="B102" s="438" t="s">
        <v>356</v>
      </c>
      <c r="C102" s="438"/>
      <c r="D102" s="438"/>
      <c r="E102" s="438"/>
      <c r="F102" s="438" t="s">
        <v>356</v>
      </c>
      <c r="G102" s="438"/>
      <c r="H102" s="438"/>
      <c r="I102" s="438" t="s">
        <v>356</v>
      </c>
      <c r="J102" s="438"/>
      <c r="K102" s="438"/>
      <c r="L102" s="438" t="s">
        <v>356</v>
      </c>
      <c r="M102" s="438"/>
      <c r="N102" s="438"/>
      <c r="O102" s="438"/>
    </row>
    <row r="103" spans="1:15">
      <c r="A103" s="3" t="s">
        <v>104</v>
      </c>
      <c r="B103" s="438" t="s">
        <v>356</v>
      </c>
      <c r="C103" s="438"/>
      <c r="D103" s="438"/>
      <c r="E103" s="438"/>
      <c r="F103" s="438" t="s">
        <v>356</v>
      </c>
      <c r="G103" s="438"/>
      <c r="H103" s="438"/>
      <c r="I103" s="438" t="s">
        <v>356</v>
      </c>
      <c r="J103" s="438"/>
      <c r="K103" s="438"/>
      <c r="L103" s="438" t="s">
        <v>356</v>
      </c>
      <c r="M103" s="438"/>
      <c r="N103" s="438"/>
      <c r="O103" s="438"/>
    </row>
    <row r="104" spans="1:15">
      <c r="A104" s="3" t="s">
        <v>159</v>
      </c>
      <c r="B104" s="438" t="s">
        <v>356</v>
      </c>
      <c r="C104" s="438"/>
      <c r="D104" s="438"/>
      <c r="E104" s="438"/>
      <c r="F104" s="438" t="s">
        <v>356</v>
      </c>
      <c r="G104" s="438"/>
      <c r="H104" s="438"/>
      <c r="I104" s="438" t="s">
        <v>356</v>
      </c>
      <c r="J104" s="438"/>
      <c r="K104" s="438"/>
      <c r="L104" s="438" t="s">
        <v>356</v>
      </c>
      <c r="M104" s="438"/>
      <c r="N104" s="438"/>
      <c r="O104" s="438"/>
    </row>
    <row r="105" spans="1:15">
      <c r="A105" s="3" t="s">
        <v>106</v>
      </c>
      <c r="B105" s="438" t="s">
        <v>356</v>
      </c>
      <c r="C105" s="438"/>
      <c r="D105" s="438"/>
      <c r="E105" s="438"/>
      <c r="F105" s="438" t="s">
        <v>356</v>
      </c>
      <c r="G105" s="438"/>
      <c r="H105" s="438"/>
      <c r="I105" s="438" t="s">
        <v>356</v>
      </c>
      <c r="J105" s="438"/>
      <c r="K105" s="438"/>
      <c r="L105" s="438" t="s">
        <v>356</v>
      </c>
      <c r="M105" s="438"/>
      <c r="N105" s="438"/>
      <c r="O105" s="438"/>
    </row>
    <row r="106" spans="1:15">
      <c r="A106" s="214" t="s">
        <v>237</v>
      </c>
      <c r="B106" s="440" t="s">
        <v>356</v>
      </c>
      <c r="C106" s="440"/>
      <c r="D106" s="440"/>
      <c r="E106" s="440"/>
      <c r="F106" s="440" t="s">
        <v>356</v>
      </c>
      <c r="G106" s="440"/>
      <c r="H106" s="440"/>
      <c r="I106" s="440" t="s">
        <v>356</v>
      </c>
      <c r="J106" s="440"/>
      <c r="K106" s="440"/>
      <c r="L106" s="440" t="s">
        <v>356</v>
      </c>
      <c r="M106" s="440"/>
      <c r="N106" s="440"/>
      <c r="O106" s="440"/>
    </row>
    <row r="107" spans="1:15">
      <c r="A107" s="57" t="s">
        <v>186</v>
      </c>
      <c r="B107" s="438" t="s">
        <v>357</v>
      </c>
      <c r="C107" s="438"/>
      <c r="D107" s="438"/>
      <c r="E107" s="438"/>
      <c r="F107" s="438" t="s">
        <v>357</v>
      </c>
      <c r="G107" s="438"/>
      <c r="H107" s="438"/>
      <c r="I107" s="438" t="s">
        <v>356</v>
      </c>
      <c r="J107" s="438"/>
      <c r="K107" s="438"/>
      <c r="L107" s="438" t="s">
        <v>356</v>
      </c>
      <c r="M107" s="438"/>
      <c r="N107" s="438"/>
      <c r="O107" s="438"/>
    </row>
    <row r="108" spans="1:15">
      <c r="A108" s="3" t="s">
        <v>23</v>
      </c>
      <c r="B108" s="438" t="s">
        <v>356</v>
      </c>
      <c r="C108" s="438"/>
      <c r="D108" s="438"/>
      <c r="E108" s="438"/>
      <c r="F108" s="438" t="s">
        <v>356</v>
      </c>
      <c r="G108" s="438"/>
      <c r="H108" s="438"/>
      <c r="I108" s="438" t="s">
        <v>356</v>
      </c>
      <c r="J108" s="438"/>
      <c r="K108" s="438"/>
      <c r="L108" s="438" t="s">
        <v>356</v>
      </c>
      <c r="M108" s="438"/>
      <c r="N108" s="438"/>
      <c r="O108" s="438"/>
    </row>
    <row r="109" spans="1:15">
      <c r="A109" s="214" t="s">
        <v>24</v>
      </c>
      <c r="B109" s="438"/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8"/>
    </row>
    <row r="110" spans="1:15">
      <c r="A110" s="3" t="s">
        <v>25</v>
      </c>
      <c r="B110" s="438" t="s">
        <v>356</v>
      </c>
      <c r="C110" s="438"/>
      <c r="D110" s="438"/>
      <c r="E110" s="438"/>
      <c r="F110" s="438" t="s">
        <v>356</v>
      </c>
      <c r="G110" s="438"/>
      <c r="H110" s="438"/>
      <c r="I110" s="438" t="s">
        <v>356</v>
      </c>
      <c r="J110" s="438"/>
      <c r="K110" s="438"/>
      <c r="L110" s="438" t="s">
        <v>356</v>
      </c>
      <c r="M110" s="438"/>
      <c r="N110" s="438"/>
      <c r="O110" s="438"/>
    </row>
    <row r="111" spans="1:15" ht="26.4">
      <c r="A111" s="3" t="s">
        <v>265</v>
      </c>
      <c r="B111" s="438" t="s">
        <v>356</v>
      </c>
      <c r="C111" s="438"/>
      <c r="D111" s="438"/>
      <c r="E111" s="438"/>
      <c r="F111" s="438" t="s">
        <v>356</v>
      </c>
      <c r="G111" s="438"/>
      <c r="H111" s="438"/>
      <c r="I111" s="438" t="s">
        <v>356</v>
      </c>
      <c r="J111" s="438"/>
      <c r="K111" s="438"/>
      <c r="L111" s="438" t="s">
        <v>356</v>
      </c>
      <c r="M111" s="438"/>
      <c r="N111" s="438"/>
      <c r="O111" s="438"/>
    </row>
    <row r="112" spans="1:15" ht="26.4">
      <c r="A112" s="3" t="s">
        <v>249</v>
      </c>
      <c r="B112" s="438" t="s">
        <v>357</v>
      </c>
      <c r="C112" s="438"/>
      <c r="D112" s="438"/>
      <c r="E112" s="438"/>
      <c r="F112" s="438" t="s">
        <v>357</v>
      </c>
      <c r="G112" s="438"/>
      <c r="H112" s="438"/>
      <c r="I112" s="438" t="s">
        <v>356</v>
      </c>
      <c r="J112" s="438"/>
      <c r="K112" s="438"/>
      <c r="L112" s="438" t="s">
        <v>356</v>
      </c>
      <c r="M112" s="438"/>
      <c r="N112" s="438"/>
      <c r="O112" s="438"/>
    </row>
    <row r="113" spans="1:16" ht="14.4" thickBot="1">
      <c r="A113" s="10" t="s">
        <v>236</v>
      </c>
      <c r="B113" s="442" t="s">
        <v>357</v>
      </c>
      <c r="C113" s="442"/>
      <c r="D113" s="442"/>
      <c r="E113" s="442"/>
      <c r="F113" s="442" t="s">
        <v>357</v>
      </c>
      <c r="G113" s="442"/>
      <c r="H113" s="442"/>
      <c r="I113" s="442" t="s">
        <v>356</v>
      </c>
      <c r="J113" s="442"/>
      <c r="K113" s="442"/>
      <c r="L113" s="442" t="s">
        <v>356</v>
      </c>
      <c r="M113" s="442"/>
      <c r="N113" s="442"/>
      <c r="O113" s="442"/>
    </row>
    <row r="114" spans="1:16">
      <c r="A114" s="3"/>
      <c r="B114" s="239"/>
      <c r="C114" s="239"/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  <c r="O114" s="239"/>
    </row>
    <row r="115" spans="1:16">
      <c r="A115" s="3"/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39"/>
      <c r="M115" s="239"/>
      <c r="N115" s="239"/>
      <c r="O115" s="239"/>
    </row>
    <row r="116" spans="1:16">
      <c r="A116" s="3"/>
      <c r="B116" s="239"/>
      <c r="C116" s="239"/>
      <c r="D116" s="239"/>
      <c r="E116" s="239"/>
      <c r="F116" s="239"/>
      <c r="G116" s="239"/>
      <c r="H116" s="239"/>
      <c r="I116" s="239"/>
      <c r="J116" s="239"/>
      <c r="K116" s="239"/>
      <c r="L116" s="239"/>
      <c r="M116" s="239"/>
      <c r="N116" s="239"/>
      <c r="O116" s="239"/>
    </row>
    <row r="117" spans="1:16">
      <c r="A117" s="3"/>
      <c r="B117" s="239"/>
      <c r="C117" s="239"/>
      <c r="D117" s="239"/>
      <c r="E117" s="239"/>
      <c r="F117" s="239"/>
      <c r="G117" s="239"/>
      <c r="H117" s="239"/>
      <c r="I117" s="239"/>
      <c r="J117" s="239"/>
      <c r="K117" s="239"/>
      <c r="L117" s="239"/>
      <c r="M117" s="239"/>
      <c r="N117" s="239"/>
      <c r="O117" s="239"/>
    </row>
    <row r="118" spans="1:16">
      <c r="A118" s="3"/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  <c r="L118" s="239"/>
      <c r="M118" s="239"/>
      <c r="N118" s="239"/>
      <c r="O118" s="239"/>
    </row>
    <row r="119" spans="1:16">
      <c r="A119" s="3"/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</row>
    <row r="121" spans="1:16" ht="30" customHeight="1" thickBot="1">
      <c r="A121" s="449" t="s">
        <v>395</v>
      </c>
      <c r="B121" s="449"/>
      <c r="C121" s="449"/>
      <c r="D121" s="449"/>
      <c r="E121" s="449"/>
      <c r="F121" s="449"/>
      <c r="G121" s="449"/>
      <c r="H121" s="449"/>
      <c r="I121" s="449"/>
      <c r="J121" s="449"/>
      <c r="K121" s="449"/>
      <c r="L121" s="449"/>
      <c r="M121" s="449"/>
      <c r="N121" s="449"/>
      <c r="O121" s="449"/>
    </row>
    <row r="122" spans="1:16" ht="32.25" customHeight="1" thickBot="1">
      <c r="A122" s="438" t="s">
        <v>0</v>
      </c>
      <c r="B122" s="450" t="s">
        <v>264</v>
      </c>
      <c r="C122" s="450"/>
      <c r="D122" s="450"/>
      <c r="E122" s="450"/>
      <c r="F122" s="450"/>
      <c r="G122" s="450"/>
      <c r="H122" s="450"/>
      <c r="I122" s="451"/>
      <c r="J122" s="452" t="s">
        <v>263</v>
      </c>
      <c r="K122" s="450"/>
      <c r="L122" s="450"/>
      <c r="M122" s="450"/>
      <c r="N122" s="450"/>
      <c r="O122" s="450"/>
      <c r="P122" s="85"/>
    </row>
    <row r="123" spans="1:16" ht="66" customHeight="1" thickBot="1">
      <c r="A123" s="429"/>
      <c r="B123" s="445" t="s">
        <v>262</v>
      </c>
      <c r="C123" s="445"/>
      <c r="D123" s="445" t="s">
        <v>261</v>
      </c>
      <c r="E123" s="445"/>
      <c r="F123" s="445" t="s">
        <v>260</v>
      </c>
      <c r="G123" s="445"/>
      <c r="H123" s="429" t="s">
        <v>259</v>
      </c>
      <c r="I123" s="429"/>
      <c r="J123" s="429" t="s">
        <v>258</v>
      </c>
      <c r="K123" s="429"/>
      <c r="L123" s="429" t="s">
        <v>257</v>
      </c>
      <c r="M123" s="429"/>
      <c r="N123" s="429" t="s">
        <v>256</v>
      </c>
      <c r="O123" s="429"/>
    </row>
    <row r="124" spans="1:16" ht="15" thickTop="1" thickBot="1">
      <c r="B124" s="55" t="s">
        <v>255</v>
      </c>
      <c r="C124" s="55" t="s">
        <v>254</v>
      </c>
      <c r="D124" s="55" t="s">
        <v>255</v>
      </c>
      <c r="E124" s="55" t="s">
        <v>254</v>
      </c>
      <c r="F124" s="55" t="s">
        <v>255</v>
      </c>
      <c r="G124" s="55" t="s">
        <v>254</v>
      </c>
      <c r="H124" s="55" t="s">
        <v>255</v>
      </c>
      <c r="I124" s="55" t="s">
        <v>254</v>
      </c>
      <c r="J124" s="55" t="s">
        <v>255</v>
      </c>
      <c r="K124" s="55" t="s">
        <v>254</v>
      </c>
      <c r="L124" s="55" t="s">
        <v>255</v>
      </c>
      <c r="M124" s="56" t="s">
        <v>254</v>
      </c>
      <c r="N124" s="55" t="s">
        <v>255</v>
      </c>
      <c r="O124" s="55" t="s">
        <v>254</v>
      </c>
    </row>
    <row r="125" spans="1:16" ht="12" customHeight="1" thickTop="1" thickBot="1">
      <c r="A125" s="238">
        <v>1</v>
      </c>
      <c r="B125" s="437">
        <v>2</v>
      </c>
      <c r="C125" s="437"/>
      <c r="D125" s="437">
        <v>3</v>
      </c>
      <c r="E125" s="437"/>
      <c r="F125" s="437">
        <v>4</v>
      </c>
      <c r="G125" s="437"/>
      <c r="H125" s="437">
        <v>5</v>
      </c>
      <c r="I125" s="437"/>
      <c r="J125" s="437">
        <v>6</v>
      </c>
      <c r="K125" s="437"/>
      <c r="L125" s="453">
        <v>7</v>
      </c>
      <c r="M125" s="453"/>
      <c r="N125" s="437">
        <v>8</v>
      </c>
      <c r="O125" s="437"/>
    </row>
    <row r="126" spans="1:16" ht="14.4" thickTop="1">
      <c r="A126" s="3" t="s">
        <v>91</v>
      </c>
      <c r="B126" s="277">
        <v>3</v>
      </c>
      <c r="C126" s="277">
        <v>1</v>
      </c>
      <c r="D126" s="277">
        <v>0</v>
      </c>
      <c r="E126" s="277">
        <v>0</v>
      </c>
      <c r="F126" s="277">
        <v>2</v>
      </c>
      <c r="G126" s="277">
        <v>2</v>
      </c>
      <c r="H126" s="277">
        <v>3</v>
      </c>
      <c r="I126" s="277">
        <v>2</v>
      </c>
      <c r="J126" s="277">
        <v>10</v>
      </c>
      <c r="K126" s="277">
        <v>2</v>
      </c>
      <c r="L126" s="277">
        <v>4</v>
      </c>
      <c r="M126" s="277">
        <v>4</v>
      </c>
      <c r="N126" s="277">
        <v>0</v>
      </c>
      <c r="O126" s="277">
        <v>0</v>
      </c>
      <c r="P126" s="270"/>
    </row>
    <row r="127" spans="1:16">
      <c r="A127" s="3" t="s">
        <v>92</v>
      </c>
      <c r="B127" s="273">
        <v>20</v>
      </c>
      <c r="C127" s="273">
        <v>10</v>
      </c>
      <c r="D127" s="273">
        <v>0</v>
      </c>
      <c r="E127" s="273">
        <v>0</v>
      </c>
      <c r="F127" s="273">
        <v>2</v>
      </c>
      <c r="G127" s="273">
        <v>1</v>
      </c>
      <c r="H127" s="273">
        <v>3</v>
      </c>
      <c r="I127" s="273">
        <v>0</v>
      </c>
      <c r="J127" s="273">
        <v>3</v>
      </c>
      <c r="K127" s="273">
        <v>3</v>
      </c>
      <c r="L127" s="273">
        <v>3</v>
      </c>
      <c r="M127" s="273">
        <v>3</v>
      </c>
      <c r="N127" s="273">
        <v>3</v>
      </c>
      <c r="O127" s="273">
        <v>2</v>
      </c>
      <c r="P127" s="270"/>
    </row>
    <row r="128" spans="1:16">
      <c r="A128" s="3" t="s">
        <v>93</v>
      </c>
      <c r="B128" s="273">
        <v>4</v>
      </c>
      <c r="C128" s="273">
        <v>2</v>
      </c>
      <c r="D128" s="273">
        <v>0</v>
      </c>
      <c r="E128" s="273">
        <v>0</v>
      </c>
      <c r="F128" s="273">
        <v>3</v>
      </c>
      <c r="G128" s="273">
        <v>1</v>
      </c>
      <c r="H128" s="273">
        <v>3</v>
      </c>
      <c r="I128" s="273">
        <v>0</v>
      </c>
      <c r="J128" s="273">
        <v>0</v>
      </c>
      <c r="K128" s="273">
        <v>0</v>
      </c>
      <c r="L128" s="273">
        <v>2</v>
      </c>
      <c r="M128" s="273">
        <v>2</v>
      </c>
      <c r="N128" s="273">
        <v>0</v>
      </c>
      <c r="O128" s="273">
        <v>0</v>
      </c>
      <c r="P128" s="270"/>
    </row>
    <row r="129" spans="1:16">
      <c r="A129" s="3" t="s">
        <v>94</v>
      </c>
      <c r="B129" s="273">
        <v>18</v>
      </c>
      <c r="C129" s="273">
        <v>14</v>
      </c>
      <c r="D129" s="273">
        <v>0</v>
      </c>
      <c r="E129" s="273">
        <v>0</v>
      </c>
      <c r="F129" s="273">
        <v>3</v>
      </c>
      <c r="G129" s="273">
        <v>2</v>
      </c>
      <c r="H129" s="273">
        <v>3</v>
      </c>
      <c r="I129" s="273">
        <v>1</v>
      </c>
      <c r="J129" s="273">
        <v>3</v>
      </c>
      <c r="K129" s="273">
        <v>3</v>
      </c>
      <c r="L129" s="273">
        <v>3</v>
      </c>
      <c r="M129" s="273">
        <v>3</v>
      </c>
      <c r="N129" s="273">
        <v>3</v>
      </c>
      <c r="O129" s="273">
        <v>3</v>
      </c>
      <c r="P129" s="270"/>
    </row>
    <row r="130" spans="1:16">
      <c r="A130" s="3" t="s">
        <v>95</v>
      </c>
      <c r="B130" s="273">
        <v>3</v>
      </c>
      <c r="C130" s="273">
        <v>1</v>
      </c>
      <c r="D130" s="273">
        <v>0</v>
      </c>
      <c r="E130" s="273">
        <v>0</v>
      </c>
      <c r="F130" s="273">
        <v>1</v>
      </c>
      <c r="G130" s="273">
        <v>1</v>
      </c>
      <c r="H130" s="273">
        <v>1</v>
      </c>
      <c r="I130" s="273">
        <v>0</v>
      </c>
      <c r="J130" s="273">
        <v>0</v>
      </c>
      <c r="K130" s="273">
        <v>0</v>
      </c>
      <c r="L130" s="273">
        <v>0</v>
      </c>
      <c r="M130" s="273">
        <v>0</v>
      </c>
      <c r="N130" s="273">
        <v>0</v>
      </c>
      <c r="O130" s="273">
        <v>0</v>
      </c>
      <c r="P130" s="270"/>
    </row>
    <row r="131" spans="1:16">
      <c r="A131" s="3" t="s">
        <v>96</v>
      </c>
      <c r="B131" s="273">
        <v>11</v>
      </c>
      <c r="C131" s="273">
        <v>11</v>
      </c>
      <c r="D131" s="273">
        <v>3</v>
      </c>
      <c r="E131" s="273">
        <v>3</v>
      </c>
      <c r="F131" s="273">
        <v>5</v>
      </c>
      <c r="G131" s="273">
        <v>5</v>
      </c>
      <c r="H131" s="273">
        <v>5</v>
      </c>
      <c r="I131" s="273">
        <v>5</v>
      </c>
      <c r="J131" s="273">
        <v>4</v>
      </c>
      <c r="K131" s="273">
        <v>4</v>
      </c>
      <c r="L131" s="273">
        <v>4</v>
      </c>
      <c r="M131" s="273">
        <v>4</v>
      </c>
      <c r="N131" s="273">
        <v>6</v>
      </c>
      <c r="O131" s="273">
        <v>6</v>
      </c>
      <c r="P131" s="270"/>
    </row>
    <row r="132" spans="1:16">
      <c r="A132" s="3" t="s">
        <v>97</v>
      </c>
      <c r="B132" s="273">
        <v>3</v>
      </c>
      <c r="C132" s="273">
        <v>1</v>
      </c>
      <c r="D132" s="273">
        <v>0</v>
      </c>
      <c r="E132" s="273">
        <v>0</v>
      </c>
      <c r="F132" s="273">
        <v>3</v>
      </c>
      <c r="G132" s="273">
        <v>1</v>
      </c>
      <c r="H132" s="273">
        <v>3</v>
      </c>
      <c r="I132" s="273">
        <v>0</v>
      </c>
      <c r="J132" s="273">
        <v>3</v>
      </c>
      <c r="K132" s="273">
        <v>1</v>
      </c>
      <c r="L132" s="273">
        <v>3</v>
      </c>
      <c r="M132" s="273">
        <v>1</v>
      </c>
      <c r="N132" s="273">
        <v>0</v>
      </c>
      <c r="O132" s="273">
        <v>0</v>
      </c>
      <c r="P132" s="270"/>
    </row>
    <row r="133" spans="1:16">
      <c r="A133" s="3" t="s">
        <v>98</v>
      </c>
      <c r="B133" s="273">
        <v>1</v>
      </c>
      <c r="C133" s="273">
        <v>0</v>
      </c>
      <c r="D133" s="273">
        <v>0</v>
      </c>
      <c r="E133" s="273">
        <v>0</v>
      </c>
      <c r="F133" s="273">
        <v>1</v>
      </c>
      <c r="G133" s="273">
        <v>1</v>
      </c>
      <c r="H133" s="273">
        <v>1</v>
      </c>
      <c r="I133" s="273">
        <v>0</v>
      </c>
      <c r="J133" s="273">
        <v>1</v>
      </c>
      <c r="K133" s="273">
        <v>0</v>
      </c>
      <c r="L133" s="273">
        <v>0</v>
      </c>
      <c r="M133" s="273">
        <v>0</v>
      </c>
      <c r="N133" s="273">
        <v>0</v>
      </c>
      <c r="O133" s="273">
        <v>0</v>
      </c>
      <c r="P133" s="270"/>
    </row>
    <row r="134" spans="1:16">
      <c r="A134" s="3" t="s">
        <v>99</v>
      </c>
      <c r="B134" s="273">
        <v>3</v>
      </c>
      <c r="C134" s="273">
        <v>3</v>
      </c>
      <c r="D134" s="273">
        <v>0</v>
      </c>
      <c r="E134" s="273">
        <v>0</v>
      </c>
      <c r="F134" s="273">
        <v>3</v>
      </c>
      <c r="G134" s="273">
        <v>2</v>
      </c>
      <c r="H134" s="273">
        <v>2</v>
      </c>
      <c r="I134" s="273">
        <v>1</v>
      </c>
      <c r="J134" s="273">
        <v>2</v>
      </c>
      <c r="K134" s="273">
        <v>2</v>
      </c>
      <c r="L134" s="273">
        <v>3</v>
      </c>
      <c r="M134" s="273">
        <v>3</v>
      </c>
      <c r="N134" s="273">
        <v>6</v>
      </c>
      <c r="O134" s="273">
        <v>6</v>
      </c>
      <c r="P134" s="270"/>
    </row>
    <row r="135" spans="1:16">
      <c r="A135" s="3" t="s">
        <v>100</v>
      </c>
      <c r="B135" s="273">
        <v>4</v>
      </c>
      <c r="C135" s="273">
        <v>1</v>
      </c>
      <c r="D135" s="273">
        <v>1</v>
      </c>
      <c r="E135" s="273">
        <v>1</v>
      </c>
      <c r="F135" s="273">
        <v>3</v>
      </c>
      <c r="G135" s="273">
        <v>3</v>
      </c>
      <c r="H135" s="273">
        <v>2</v>
      </c>
      <c r="I135" s="273">
        <v>2</v>
      </c>
      <c r="J135" s="273">
        <v>0</v>
      </c>
      <c r="K135" s="273">
        <v>0</v>
      </c>
      <c r="L135" s="273">
        <v>7</v>
      </c>
      <c r="M135" s="273">
        <v>5</v>
      </c>
      <c r="N135" s="273">
        <v>2</v>
      </c>
      <c r="O135" s="273">
        <v>2</v>
      </c>
      <c r="P135" s="270"/>
    </row>
    <row r="136" spans="1:16">
      <c r="A136" s="3" t="s">
        <v>101</v>
      </c>
      <c r="B136" s="273">
        <v>3</v>
      </c>
      <c r="C136" s="273">
        <v>1</v>
      </c>
      <c r="D136" s="273">
        <v>0</v>
      </c>
      <c r="E136" s="273">
        <v>0</v>
      </c>
      <c r="F136" s="273">
        <v>3</v>
      </c>
      <c r="G136" s="273">
        <v>1</v>
      </c>
      <c r="H136" s="273">
        <v>3</v>
      </c>
      <c r="I136" s="273">
        <v>2</v>
      </c>
      <c r="J136" s="273">
        <v>3</v>
      </c>
      <c r="K136" s="273">
        <v>3</v>
      </c>
      <c r="L136" s="273">
        <v>3</v>
      </c>
      <c r="M136" s="273">
        <v>3</v>
      </c>
      <c r="N136" s="273">
        <v>1</v>
      </c>
      <c r="O136" s="273">
        <v>1</v>
      </c>
      <c r="P136" s="270"/>
    </row>
    <row r="137" spans="1:16">
      <c r="A137" s="3" t="s">
        <v>102</v>
      </c>
      <c r="B137" s="273">
        <v>16</v>
      </c>
      <c r="C137" s="273">
        <v>10</v>
      </c>
      <c r="D137" s="273">
        <v>3</v>
      </c>
      <c r="E137" s="273">
        <v>3</v>
      </c>
      <c r="F137" s="273">
        <v>4</v>
      </c>
      <c r="G137" s="273">
        <v>3</v>
      </c>
      <c r="H137" s="273">
        <v>3</v>
      </c>
      <c r="I137" s="273">
        <v>3</v>
      </c>
      <c r="J137" s="273">
        <v>0</v>
      </c>
      <c r="K137" s="273">
        <v>0</v>
      </c>
      <c r="L137" s="273">
        <v>4</v>
      </c>
      <c r="M137" s="273">
        <v>4</v>
      </c>
      <c r="N137" s="273">
        <v>0</v>
      </c>
      <c r="O137" s="273">
        <v>0</v>
      </c>
      <c r="P137" s="270"/>
    </row>
    <row r="138" spans="1:16">
      <c r="A138" s="3" t="s">
        <v>103</v>
      </c>
      <c r="B138" s="273">
        <v>7</v>
      </c>
      <c r="C138" s="273">
        <v>1</v>
      </c>
      <c r="D138" s="273">
        <v>0</v>
      </c>
      <c r="E138" s="273">
        <v>0</v>
      </c>
      <c r="F138" s="273">
        <v>3</v>
      </c>
      <c r="G138" s="273">
        <v>3</v>
      </c>
      <c r="H138" s="273">
        <v>1</v>
      </c>
      <c r="I138" s="273">
        <v>1</v>
      </c>
      <c r="J138" s="273">
        <v>0</v>
      </c>
      <c r="K138" s="273">
        <v>0</v>
      </c>
      <c r="L138" s="273">
        <v>3</v>
      </c>
      <c r="M138" s="273">
        <v>3</v>
      </c>
      <c r="N138" s="273">
        <v>7</v>
      </c>
      <c r="O138" s="273">
        <v>7</v>
      </c>
      <c r="P138" s="270"/>
    </row>
    <row r="139" spans="1:16">
      <c r="A139" s="3" t="s">
        <v>104</v>
      </c>
      <c r="B139" s="273">
        <v>3</v>
      </c>
      <c r="C139" s="273">
        <v>2</v>
      </c>
      <c r="D139" s="273">
        <v>0</v>
      </c>
      <c r="E139" s="273">
        <v>0</v>
      </c>
      <c r="F139" s="273">
        <v>3</v>
      </c>
      <c r="G139" s="273">
        <v>2</v>
      </c>
      <c r="H139" s="273">
        <v>3</v>
      </c>
      <c r="I139" s="273">
        <v>2</v>
      </c>
      <c r="J139" s="273">
        <v>3</v>
      </c>
      <c r="K139" s="273">
        <v>3</v>
      </c>
      <c r="L139" s="273">
        <v>3</v>
      </c>
      <c r="M139" s="273">
        <v>3</v>
      </c>
      <c r="N139" s="273">
        <v>0</v>
      </c>
      <c r="O139" s="273">
        <v>0</v>
      </c>
      <c r="P139" s="270"/>
    </row>
    <row r="140" spans="1:16">
      <c r="A140" s="3" t="s">
        <v>159</v>
      </c>
      <c r="B140" s="273">
        <v>9</v>
      </c>
      <c r="C140" s="273">
        <v>7</v>
      </c>
      <c r="D140" s="273">
        <v>0</v>
      </c>
      <c r="E140" s="273">
        <v>0</v>
      </c>
      <c r="F140" s="273">
        <v>5</v>
      </c>
      <c r="G140" s="273">
        <v>4</v>
      </c>
      <c r="H140" s="273">
        <v>1</v>
      </c>
      <c r="I140" s="273">
        <v>1</v>
      </c>
      <c r="J140" s="273">
        <v>1</v>
      </c>
      <c r="K140" s="273">
        <v>0</v>
      </c>
      <c r="L140" s="273">
        <v>4</v>
      </c>
      <c r="M140" s="273">
        <v>3</v>
      </c>
      <c r="N140" s="273">
        <v>4</v>
      </c>
      <c r="O140" s="273">
        <v>3</v>
      </c>
      <c r="P140" s="270"/>
    </row>
    <row r="141" spans="1:16">
      <c r="A141" s="3" t="s">
        <v>106</v>
      </c>
      <c r="B141" s="273">
        <v>6</v>
      </c>
      <c r="C141" s="273">
        <v>3</v>
      </c>
      <c r="D141" s="273">
        <v>0</v>
      </c>
      <c r="E141" s="273">
        <v>0</v>
      </c>
      <c r="F141" s="273">
        <v>2</v>
      </c>
      <c r="G141" s="273">
        <v>1</v>
      </c>
      <c r="H141" s="273">
        <v>2</v>
      </c>
      <c r="I141" s="273">
        <v>0</v>
      </c>
      <c r="J141" s="273">
        <v>0</v>
      </c>
      <c r="K141" s="273">
        <v>0</v>
      </c>
      <c r="L141" s="273">
        <v>6</v>
      </c>
      <c r="M141" s="273">
        <v>0</v>
      </c>
      <c r="N141" s="273">
        <v>4</v>
      </c>
      <c r="O141" s="273">
        <v>2</v>
      </c>
      <c r="P141" s="270"/>
    </row>
    <row r="142" spans="1:16">
      <c r="A142" s="214" t="s">
        <v>237</v>
      </c>
      <c r="B142" s="367">
        <v>2</v>
      </c>
      <c r="C142" s="367">
        <v>1</v>
      </c>
      <c r="D142" s="367">
        <v>1</v>
      </c>
      <c r="E142" s="367">
        <v>1</v>
      </c>
      <c r="F142" s="367">
        <v>2</v>
      </c>
      <c r="G142" s="367">
        <v>2</v>
      </c>
      <c r="H142" s="367">
        <v>1</v>
      </c>
      <c r="I142" s="367">
        <v>1</v>
      </c>
      <c r="J142" s="367">
        <v>0</v>
      </c>
      <c r="K142" s="367">
        <v>0</v>
      </c>
      <c r="L142" s="367">
        <v>3</v>
      </c>
      <c r="M142" s="367">
        <v>3</v>
      </c>
      <c r="N142" s="367">
        <v>0</v>
      </c>
      <c r="O142" s="367">
        <v>0</v>
      </c>
    </row>
    <row r="143" spans="1:16">
      <c r="A143" s="3" t="s">
        <v>186</v>
      </c>
      <c r="B143" s="277">
        <v>5</v>
      </c>
      <c r="C143" s="277">
        <v>5</v>
      </c>
      <c r="D143" s="277">
        <v>0</v>
      </c>
      <c r="E143" s="277">
        <v>0</v>
      </c>
      <c r="F143" s="277">
        <v>2</v>
      </c>
      <c r="G143" s="277">
        <v>1</v>
      </c>
      <c r="H143" s="277">
        <v>2</v>
      </c>
      <c r="I143" s="277">
        <v>0</v>
      </c>
      <c r="J143" s="277">
        <v>3</v>
      </c>
      <c r="K143" s="277">
        <v>1</v>
      </c>
      <c r="L143" s="277">
        <v>5</v>
      </c>
      <c r="M143" s="277">
        <v>4</v>
      </c>
      <c r="N143" s="277">
        <v>0</v>
      </c>
      <c r="O143" s="277">
        <v>0</v>
      </c>
    </row>
    <row r="144" spans="1:16">
      <c r="A144" s="3" t="s">
        <v>23</v>
      </c>
      <c r="B144" s="273">
        <v>3</v>
      </c>
      <c r="C144" s="273">
        <v>2</v>
      </c>
      <c r="D144" s="273">
        <v>3</v>
      </c>
      <c r="E144" s="273">
        <v>3</v>
      </c>
      <c r="F144" s="273">
        <v>4</v>
      </c>
      <c r="G144" s="273">
        <v>3</v>
      </c>
      <c r="H144" s="273">
        <v>2</v>
      </c>
      <c r="I144" s="273">
        <v>1</v>
      </c>
      <c r="J144" s="273">
        <v>2</v>
      </c>
      <c r="K144" s="273">
        <v>2</v>
      </c>
      <c r="L144" s="273">
        <v>0</v>
      </c>
      <c r="M144" s="273">
        <v>0</v>
      </c>
      <c r="N144" s="273">
        <v>0</v>
      </c>
      <c r="O144" s="273">
        <v>0</v>
      </c>
    </row>
    <row r="145" spans="1:17">
      <c r="A145" s="214" t="s">
        <v>24</v>
      </c>
      <c r="B145" s="273">
        <v>0</v>
      </c>
      <c r="C145" s="273">
        <v>0</v>
      </c>
      <c r="D145" s="273">
        <v>0</v>
      </c>
      <c r="E145" s="273">
        <v>0</v>
      </c>
      <c r="F145" s="273">
        <v>0</v>
      </c>
      <c r="G145" s="273">
        <v>0</v>
      </c>
      <c r="H145" s="273">
        <v>0</v>
      </c>
      <c r="I145" s="273">
        <v>0</v>
      </c>
      <c r="J145" s="273">
        <v>0</v>
      </c>
      <c r="K145" s="273">
        <v>0</v>
      </c>
      <c r="L145" s="273">
        <v>0</v>
      </c>
      <c r="M145" s="273">
        <v>0</v>
      </c>
      <c r="N145" s="273">
        <v>0</v>
      </c>
      <c r="O145" s="273">
        <v>0</v>
      </c>
    </row>
    <row r="146" spans="1:17">
      <c r="A146" s="3" t="s">
        <v>25</v>
      </c>
      <c r="B146" s="273">
        <v>3</v>
      </c>
      <c r="C146" s="273">
        <v>2</v>
      </c>
      <c r="D146" s="273">
        <v>1</v>
      </c>
      <c r="E146" s="273">
        <v>1</v>
      </c>
      <c r="F146" s="273">
        <v>3</v>
      </c>
      <c r="G146" s="273">
        <v>2</v>
      </c>
      <c r="H146" s="273">
        <v>3</v>
      </c>
      <c r="I146" s="273">
        <v>2</v>
      </c>
      <c r="J146" s="273">
        <v>0</v>
      </c>
      <c r="K146" s="273">
        <v>0</v>
      </c>
      <c r="L146" s="273">
        <v>3</v>
      </c>
      <c r="M146" s="273">
        <v>3</v>
      </c>
      <c r="N146" s="273">
        <v>0</v>
      </c>
      <c r="O146" s="273">
        <v>0</v>
      </c>
    </row>
    <row r="147" spans="1:17" ht="26.4">
      <c r="A147" s="3" t="s">
        <v>248</v>
      </c>
      <c r="B147" s="273">
        <v>1</v>
      </c>
      <c r="C147" s="273">
        <v>0</v>
      </c>
      <c r="D147" s="273">
        <v>0</v>
      </c>
      <c r="E147" s="273">
        <v>0</v>
      </c>
      <c r="F147" s="273">
        <v>2</v>
      </c>
      <c r="G147" s="273">
        <v>2</v>
      </c>
      <c r="H147" s="273">
        <v>1</v>
      </c>
      <c r="I147" s="273">
        <v>1</v>
      </c>
      <c r="J147" s="273">
        <v>0</v>
      </c>
      <c r="K147" s="273">
        <v>0</v>
      </c>
      <c r="L147" s="273">
        <v>3</v>
      </c>
      <c r="M147" s="273">
        <v>3</v>
      </c>
      <c r="N147" s="273">
        <v>0</v>
      </c>
      <c r="O147" s="273">
        <v>0</v>
      </c>
    </row>
    <row r="148" spans="1:17" ht="27" customHeight="1">
      <c r="A148" s="3" t="s">
        <v>249</v>
      </c>
      <c r="B148" s="273">
        <v>3</v>
      </c>
      <c r="C148" s="273">
        <v>2</v>
      </c>
      <c r="D148" s="273">
        <v>0</v>
      </c>
      <c r="E148" s="273">
        <v>0</v>
      </c>
      <c r="F148" s="273">
        <v>0</v>
      </c>
      <c r="G148" s="273">
        <v>0</v>
      </c>
      <c r="H148" s="273">
        <v>2</v>
      </c>
      <c r="I148" s="273">
        <v>1</v>
      </c>
      <c r="J148" s="273">
        <v>2</v>
      </c>
      <c r="K148" s="273">
        <v>1</v>
      </c>
      <c r="L148" s="273">
        <v>3</v>
      </c>
      <c r="M148" s="273">
        <v>1</v>
      </c>
      <c r="N148" s="273">
        <v>0</v>
      </c>
      <c r="O148" s="273">
        <v>0</v>
      </c>
    </row>
    <row r="149" spans="1:17" ht="14.4" thickBot="1">
      <c r="A149" s="10" t="s">
        <v>236</v>
      </c>
      <c r="B149" s="278">
        <v>3</v>
      </c>
      <c r="C149" s="278">
        <v>1</v>
      </c>
      <c r="D149" s="278">
        <v>0</v>
      </c>
      <c r="E149" s="278">
        <v>0</v>
      </c>
      <c r="F149" s="278">
        <v>0</v>
      </c>
      <c r="G149" s="278">
        <v>0</v>
      </c>
      <c r="H149" s="278">
        <v>4</v>
      </c>
      <c r="I149" s="278">
        <v>1</v>
      </c>
      <c r="J149" s="278">
        <v>2</v>
      </c>
      <c r="K149" s="278">
        <v>2</v>
      </c>
      <c r="L149" s="278">
        <v>3</v>
      </c>
      <c r="M149" s="278">
        <v>3</v>
      </c>
      <c r="N149" s="278">
        <v>0</v>
      </c>
      <c r="O149" s="278">
        <v>0</v>
      </c>
    </row>
    <row r="150" spans="1:17">
      <c r="Q150" s="53"/>
    </row>
  </sheetData>
  <sortState ref="T60:BG67">
    <sortCondition ref="T60:T67"/>
  </sortState>
  <mergeCells count="477">
    <mergeCell ref="L125:M125"/>
    <mergeCell ref="N125:O125"/>
    <mergeCell ref="B125:C125"/>
    <mergeCell ref="F123:G123"/>
    <mergeCell ref="H123:I123"/>
    <mergeCell ref="J123:K123"/>
    <mergeCell ref="L123:M123"/>
    <mergeCell ref="N123:O123"/>
    <mergeCell ref="D125:E125"/>
    <mergeCell ref="F125:G125"/>
    <mergeCell ref="H125:I125"/>
    <mergeCell ref="J125:K125"/>
    <mergeCell ref="B113:E113"/>
    <mergeCell ref="F113:H113"/>
    <mergeCell ref="I113:K113"/>
    <mergeCell ref="L113:O113"/>
    <mergeCell ref="A121:O121"/>
    <mergeCell ref="A122:A123"/>
    <mergeCell ref="B122:I122"/>
    <mergeCell ref="J122:O122"/>
    <mergeCell ref="B123:C123"/>
    <mergeCell ref="D123:E123"/>
    <mergeCell ref="B111:E111"/>
    <mergeCell ref="F111:H111"/>
    <mergeCell ref="I111:K111"/>
    <mergeCell ref="L111:O111"/>
    <mergeCell ref="B112:E112"/>
    <mergeCell ref="F112:H112"/>
    <mergeCell ref="I112:K112"/>
    <mergeCell ref="L112:O112"/>
    <mergeCell ref="B109:E109"/>
    <mergeCell ref="F109:H109"/>
    <mergeCell ref="I109:K109"/>
    <mergeCell ref="L109:O109"/>
    <mergeCell ref="B110:E110"/>
    <mergeCell ref="F110:H110"/>
    <mergeCell ref="I110:K110"/>
    <mergeCell ref="L110:O110"/>
    <mergeCell ref="B107:E107"/>
    <mergeCell ref="F107:H107"/>
    <mergeCell ref="I107:K107"/>
    <mergeCell ref="L107:O107"/>
    <mergeCell ref="B108:E108"/>
    <mergeCell ref="F108:H108"/>
    <mergeCell ref="I108:K108"/>
    <mergeCell ref="L108:O108"/>
    <mergeCell ref="B105:E105"/>
    <mergeCell ref="F105:H105"/>
    <mergeCell ref="I105:K105"/>
    <mergeCell ref="L105:O105"/>
    <mergeCell ref="B106:E106"/>
    <mergeCell ref="F106:H106"/>
    <mergeCell ref="I106:K106"/>
    <mergeCell ref="L106:O106"/>
    <mergeCell ref="B103:E103"/>
    <mergeCell ref="F103:H103"/>
    <mergeCell ref="I103:K103"/>
    <mergeCell ref="L103:O103"/>
    <mergeCell ref="B104:E104"/>
    <mergeCell ref="F104:H104"/>
    <mergeCell ref="I104:K104"/>
    <mergeCell ref="L104:O104"/>
    <mergeCell ref="B101:E101"/>
    <mergeCell ref="F101:H101"/>
    <mergeCell ref="I101:K101"/>
    <mergeCell ref="L101:O101"/>
    <mergeCell ref="B102:E102"/>
    <mergeCell ref="F102:H102"/>
    <mergeCell ref="I102:K102"/>
    <mergeCell ref="L102:O102"/>
    <mergeCell ref="B99:E99"/>
    <mergeCell ref="F99:H99"/>
    <mergeCell ref="I99:K99"/>
    <mergeCell ref="L99:O99"/>
    <mergeCell ref="B100:E100"/>
    <mergeCell ref="F100:H100"/>
    <mergeCell ref="I100:K100"/>
    <mergeCell ref="L100:O100"/>
    <mergeCell ref="B97:E97"/>
    <mergeCell ref="F97:H97"/>
    <mergeCell ref="I97:K97"/>
    <mergeCell ref="L97:O97"/>
    <mergeCell ref="B98:E98"/>
    <mergeCell ref="F98:H98"/>
    <mergeCell ref="I98:K98"/>
    <mergeCell ref="L98:O98"/>
    <mergeCell ref="B95:E95"/>
    <mergeCell ref="F95:H95"/>
    <mergeCell ref="I95:K95"/>
    <mergeCell ref="L95:O95"/>
    <mergeCell ref="B96:E96"/>
    <mergeCell ref="F96:H96"/>
    <mergeCell ref="I96:K96"/>
    <mergeCell ref="L96:O96"/>
    <mergeCell ref="B93:E93"/>
    <mergeCell ref="F93:H93"/>
    <mergeCell ref="I93:K93"/>
    <mergeCell ref="L93:O93"/>
    <mergeCell ref="B94:E94"/>
    <mergeCell ref="F94:H94"/>
    <mergeCell ref="I94:K94"/>
    <mergeCell ref="L94:O94"/>
    <mergeCell ref="B91:E91"/>
    <mergeCell ref="F91:H91"/>
    <mergeCell ref="I91:K91"/>
    <mergeCell ref="L91:O91"/>
    <mergeCell ref="B92:E92"/>
    <mergeCell ref="F92:H92"/>
    <mergeCell ref="I92:K92"/>
    <mergeCell ref="L92:O92"/>
    <mergeCell ref="B89:E89"/>
    <mergeCell ref="F89:H89"/>
    <mergeCell ref="I89:K89"/>
    <mergeCell ref="L89:O89"/>
    <mergeCell ref="B90:E90"/>
    <mergeCell ref="F90:H90"/>
    <mergeCell ref="I90:K90"/>
    <mergeCell ref="L90:O90"/>
    <mergeCell ref="A86:O86"/>
    <mergeCell ref="A87:A88"/>
    <mergeCell ref="B87:H87"/>
    <mergeCell ref="I87:O87"/>
    <mergeCell ref="B88:E88"/>
    <mergeCell ref="F88:H88"/>
    <mergeCell ref="I88:K88"/>
    <mergeCell ref="L88:O88"/>
    <mergeCell ref="B84:C84"/>
    <mergeCell ref="D84:F84"/>
    <mergeCell ref="G84:H84"/>
    <mergeCell ref="I84:J84"/>
    <mergeCell ref="K84:L84"/>
    <mergeCell ref="M84:O84"/>
    <mergeCell ref="B83:C83"/>
    <mergeCell ref="D83:F83"/>
    <mergeCell ref="G83:H83"/>
    <mergeCell ref="I83:J83"/>
    <mergeCell ref="K83:L83"/>
    <mergeCell ref="M83:O83"/>
    <mergeCell ref="B82:C82"/>
    <mergeCell ref="D82:F82"/>
    <mergeCell ref="G82:H82"/>
    <mergeCell ref="I82:J82"/>
    <mergeCell ref="K82:L82"/>
    <mergeCell ref="M82:O82"/>
    <mergeCell ref="B81:C81"/>
    <mergeCell ref="D81:F81"/>
    <mergeCell ref="G81:H81"/>
    <mergeCell ref="I81:J81"/>
    <mergeCell ref="K81:L81"/>
    <mergeCell ref="M81:O81"/>
    <mergeCell ref="B80:C80"/>
    <mergeCell ref="D80:F80"/>
    <mergeCell ref="G80:H80"/>
    <mergeCell ref="I80:J80"/>
    <mergeCell ref="K80:L80"/>
    <mergeCell ref="M80:O80"/>
    <mergeCell ref="B79:C79"/>
    <mergeCell ref="D79:F79"/>
    <mergeCell ref="G79:H79"/>
    <mergeCell ref="I79:J79"/>
    <mergeCell ref="K79:L79"/>
    <mergeCell ref="M79:O79"/>
    <mergeCell ref="B78:C78"/>
    <mergeCell ref="D78:F78"/>
    <mergeCell ref="G78:H78"/>
    <mergeCell ref="I78:J78"/>
    <mergeCell ref="K78:L78"/>
    <mergeCell ref="M78:O78"/>
    <mergeCell ref="B77:C77"/>
    <mergeCell ref="D77:F77"/>
    <mergeCell ref="G77:H77"/>
    <mergeCell ref="I77:J77"/>
    <mergeCell ref="K77:L77"/>
    <mergeCell ref="M77:O77"/>
    <mergeCell ref="B76:C76"/>
    <mergeCell ref="D76:F76"/>
    <mergeCell ref="G76:H76"/>
    <mergeCell ref="I76:J76"/>
    <mergeCell ref="K76:L76"/>
    <mergeCell ref="M76:O76"/>
    <mergeCell ref="B75:C75"/>
    <mergeCell ref="D75:F75"/>
    <mergeCell ref="G75:H75"/>
    <mergeCell ref="I75:J75"/>
    <mergeCell ref="K75:L75"/>
    <mergeCell ref="M75:O75"/>
    <mergeCell ref="B74:C74"/>
    <mergeCell ref="D74:F74"/>
    <mergeCell ref="G74:H74"/>
    <mergeCell ref="I74:J74"/>
    <mergeCell ref="K74:L74"/>
    <mergeCell ref="M74:O74"/>
    <mergeCell ref="B73:C73"/>
    <mergeCell ref="D73:F73"/>
    <mergeCell ref="G73:H73"/>
    <mergeCell ref="I73:J73"/>
    <mergeCell ref="K73:L73"/>
    <mergeCell ref="M73:O73"/>
    <mergeCell ref="B72:C72"/>
    <mergeCell ref="D72:F72"/>
    <mergeCell ref="G72:H72"/>
    <mergeCell ref="I72:J72"/>
    <mergeCell ref="K72:L72"/>
    <mergeCell ref="M72:O72"/>
    <mergeCell ref="B71:C71"/>
    <mergeCell ref="D71:F71"/>
    <mergeCell ref="G71:H71"/>
    <mergeCell ref="I71:J71"/>
    <mergeCell ref="K71:L71"/>
    <mergeCell ref="M71:O71"/>
    <mergeCell ref="B70:C70"/>
    <mergeCell ref="D70:F70"/>
    <mergeCell ref="G70:H70"/>
    <mergeCell ref="I70:J70"/>
    <mergeCell ref="K70:L70"/>
    <mergeCell ref="M70:O70"/>
    <mergeCell ref="B69:C69"/>
    <mergeCell ref="D69:F69"/>
    <mergeCell ref="G69:H69"/>
    <mergeCell ref="I69:J69"/>
    <mergeCell ref="K69:L69"/>
    <mergeCell ref="M69:O69"/>
    <mergeCell ref="B68:C68"/>
    <mergeCell ref="D68:F68"/>
    <mergeCell ref="G68:H68"/>
    <mergeCell ref="I68:J68"/>
    <mergeCell ref="K68:L68"/>
    <mergeCell ref="M68:O68"/>
    <mergeCell ref="B67:C67"/>
    <mergeCell ref="D67:F67"/>
    <mergeCell ref="G67:H67"/>
    <mergeCell ref="I67:J67"/>
    <mergeCell ref="K67:L67"/>
    <mergeCell ref="M67:O67"/>
    <mergeCell ref="B66:C66"/>
    <mergeCell ref="D66:F66"/>
    <mergeCell ref="G66:H66"/>
    <mergeCell ref="I66:J66"/>
    <mergeCell ref="K66:L66"/>
    <mergeCell ref="M66:O66"/>
    <mergeCell ref="B65:C65"/>
    <mergeCell ref="D65:F65"/>
    <mergeCell ref="G65:H65"/>
    <mergeCell ref="I65:J65"/>
    <mergeCell ref="K65:L65"/>
    <mergeCell ref="M65:O65"/>
    <mergeCell ref="B64:C64"/>
    <mergeCell ref="D64:F64"/>
    <mergeCell ref="G64:H64"/>
    <mergeCell ref="I64:J64"/>
    <mergeCell ref="K64:L64"/>
    <mergeCell ref="M64:O64"/>
    <mergeCell ref="B63:C63"/>
    <mergeCell ref="D63:F63"/>
    <mergeCell ref="G63:H63"/>
    <mergeCell ref="I63:J63"/>
    <mergeCell ref="K63:L63"/>
    <mergeCell ref="M63:O63"/>
    <mergeCell ref="B62:C62"/>
    <mergeCell ref="D62:F62"/>
    <mergeCell ref="G62:H62"/>
    <mergeCell ref="I62:J62"/>
    <mergeCell ref="K62:L62"/>
    <mergeCell ref="M62:O62"/>
    <mergeCell ref="B61:C61"/>
    <mergeCell ref="D61:F61"/>
    <mergeCell ref="G61:H61"/>
    <mergeCell ref="I61:J61"/>
    <mergeCell ref="K61:L61"/>
    <mergeCell ref="M61:O61"/>
    <mergeCell ref="B60:C60"/>
    <mergeCell ref="D60:F60"/>
    <mergeCell ref="G60:H60"/>
    <mergeCell ref="I60:J60"/>
    <mergeCell ref="K60:L60"/>
    <mergeCell ref="M60:O60"/>
    <mergeCell ref="A57:O57"/>
    <mergeCell ref="A58:A59"/>
    <mergeCell ref="B58:O58"/>
    <mergeCell ref="B59:C59"/>
    <mergeCell ref="D59:F59"/>
    <mergeCell ref="G59:H59"/>
    <mergeCell ref="I59:J59"/>
    <mergeCell ref="K59:L59"/>
    <mergeCell ref="M59:O59"/>
    <mergeCell ref="B54:E54"/>
    <mergeCell ref="F54:H54"/>
    <mergeCell ref="I54:L54"/>
    <mergeCell ref="B55:E55"/>
    <mergeCell ref="F55:H55"/>
    <mergeCell ref="I55:L55"/>
    <mergeCell ref="B52:E52"/>
    <mergeCell ref="F52:H52"/>
    <mergeCell ref="I52:L52"/>
    <mergeCell ref="B53:E53"/>
    <mergeCell ref="F53:H53"/>
    <mergeCell ref="I53:L53"/>
    <mergeCell ref="B50:E50"/>
    <mergeCell ref="F50:H50"/>
    <mergeCell ref="I50:L50"/>
    <mergeCell ref="B51:E51"/>
    <mergeCell ref="F51:H51"/>
    <mergeCell ref="I51:L51"/>
    <mergeCell ref="B48:E48"/>
    <mergeCell ref="F48:H48"/>
    <mergeCell ref="I48:L48"/>
    <mergeCell ref="B49:E49"/>
    <mergeCell ref="F49:H49"/>
    <mergeCell ref="I49:L49"/>
    <mergeCell ref="B46:E46"/>
    <mergeCell ref="F46:H46"/>
    <mergeCell ref="I46:L46"/>
    <mergeCell ref="B47:E47"/>
    <mergeCell ref="F47:H47"/>
    <mergeCell ref="I47:L47"/>
    <mergeCell ref="B44:E44"/>
    <mergeCell ref="F44:H44"/>
    <mergeCell ref="I44:L44"/>
    <mergeCell ref="B45:E45"/>
    <mergeCell ref="F45:H45"/>
    <mergeCell ref="I45:L45"/>
    <mergeCell ref="B42:E42"/>
    <mergeCell ref="F42:H42"/>
    <mergeCell ref="I42:L42"/>
    <mergeCell ref="B43:E43"/>
    <mergeCell ref="F43:H43"/>
    <mergeCell ref="I43:L43"/>
    <mergeCell ref="B40:E40"/>
    <mergeCell ref="F40:H40"/>
    <mergeCell ref="I40:L40"/>
    <mergeCell ref="B41:E41"/>
    <mergeCell ref="F41:H41"/>
    <mergeCell ref="I41:L41"/>
    <mergeCell ref="B38:E38"/>
    <mergeCell ref="F38:H38"/>
    <mergeCell ref="I38:L38"/>
    <mergeCell ref="B39:E39"/>
    <mergeCell ref="F39:H39"/>
    <mergeCell ref="I39:L39"/>
    <mergeCell ref="B36:E36"/>
    <mergeCell ref="F36:H36"/>
    <mergeCell ref="I36:L36"/>
    <mergeCell ref="B37:E37"/>
    <mergeCell ref="F37:H37"/>
    <mergeCell ref="I37:L37"/>
    <mergeCell ref="B34:E34"/>
    <mergeCell ref="F34:H34"/>
    <mergeCell ref="I34:L34"/>
    <mergeCell ref="B35:E35"/>
    <mergeCell ref="F35:H35"/>
    <mergeCell ref="I35:L35"/>
    <mergeCell ref="B32:E32"/>
    <mergeCell ref="F32:H32"/>
    <mergeCell ref="I32:L32"/>
    <mergeCell ref="B33:E33"/>
    <mergeCell ref="F33:H33"/>
    <mergeCell ref="I33:L33"/>
    <mergeCell ref="B30:E30"/>
    <mergeCell ref="F30:H30"/>
    <mergeCell ref="I30:L30"/>
    <mergeCell ref="B31:E31"/>
    <mergeCell ref="F31:H31"/>
    <mergeCell ref="I31:L31"/>
    <mergeCell ref="A29:M29"/>
    <mergeCell ref="B27:C27"/>
    <mergeCell ref="D27:F27"/>
    <mergeCell ref="G27:H27"/>
    <mergeCell ref="I27:K27"/>
    <mergeCell ref="N27:O27"/>
    <mergeCell ref="B26:C26"/>
    <mergeCell ref="D26:F26"/>
    <mergeCell ref="G26:H26"/>
    <mergeCell ref="I26:K26"/>
    <mergeCell ref="N26:O26"/>
    <mergeCell ref="B25:C25"/>
    <mergeCell ref="D25:F25"/>
    <mergeCell ref="G25:H25"/>
    <mergeCell ref="I25:K25"/>
    <mergeCell ref="N25:O25"/>
    <mergeCell ref="B24:C24"/>
    <mergeCell ref="D24:F24"/>
    <mergeCell ref="G24:H24"/>
    <mergeCell ref="I24:K24"/>
    <mergeCell ref="N24:O24"/>
    <mergeCell ref="B23:C23"/>
    <mergeCell ref="D23:F23"/>
    <mergeCell ref="G23:H23"/>
    <mergeCell ref="I23:K23"/>
    <mergeCell ref="N23:O23"/>
    <mergeCell ref="B22:C22"/>
    <mergeCell ref="D22:F22"/>
    <mergeCell ref="G22:H22"/>
    <mergeCell ref="I22:K22"/>
    <mergeCell ref="N22:O22"/>
    <mergeCell ref="B21:C21"/>
    <mergeCell ref="D21:F21"/>
    <mergeCell ref="G21:H21"/>
    <mergeCell ref="I21:K21"/>
    <mergeCell ref="N21:O21"/>
    <mergeCell ref="B20:C20"/>
    <mergeCell ref="D20:F20"/>
    <mergeCell ref="G20:H20"/>
    <mergeCell ref="I20:K20"/>
    <mergeCell ref="N20:O20"/>
    <mergeCell ref="B19:C19"/>
    <mergeCell ref="D19:F19"/>
    <mergeCell ref="G19:H19"/>
    <mergeCell ref="I19:K19"/>
    <mergeCell ref="B18:C18"/>
    <mergeCell ref="D18:F18"/>
    <mergeCell ref="G18:H18"/>
    <mergeCell ref="I18:K18"/>
    <mergeCell ref="B17:C17"/>
    <mergeCell ref="D17:F17"/>
    <mergeCell ref="G17:H17"/>
    <mergeCell ref="I17:K17"/>
    <mergeCell ref="B16:C16"/>
    <mergeCell ref="D16:F16"/>
    <mergeCell ref="G16:H16"/>
    <mergeCell ref="I16:K16"/>
    <mergeCell ref="B15:C15"/>
    <mergeCell ref="D15:F15"/>
    <mergeCell ref="G15:H15"/>
    <mergeCell ref="I15:K15"/>
    <mergeCell ref="B14:C14"/>
    <mergeCell ref="D14:F14"/>
    <mergeCell ref="G14:H14"/>
    <mergeCell ref="I14:K14"/>
    <mergeCell ref="B13:C13"/>
    <mergeCell ref="D13:F13"/>
    <mergeCell ref="G13:H13"/>
    <mergeCell ref="I13:K13"/>
    <mergeCell ref="B12:C12"/>
    <mergeCell ref="D12:F12"/>
    <mergeCell ref="G12:H12"/>
    <mergeCell ref="I12:K12"/>
    <mergeCell ref="B11:C11"/>
    <mergeCell ref="D11:F11"/>
    <mergeCell ref="G11:H11"/>
    <mergeCell ref="I11:K11"/>
    <mergeCell ref="B10:C10"/>
    <mergeCell ref="D10:F10"/>
    <mergeCell ref="G10:H10"/>
    <mergeCell ref="I10:K10"/>
    <mergeCell ref="B9:C9"/>
    <mergeCell ref="D9:F9"/>
    <mergeCell ref="G9:H9"/>
    <mergeCell ref="I9:K9"/>
    <mergeCell ref="B8:C8"/>
    <mergeCell ref="D8:F8"/>
    <mergeCell ref="G8:H8"/>
    <mergeCell ref="I8:K8"/>
    <mergeCell ref="B7:C7"/>
    <mergeCell ref="D7:F7"/>
    <mergeCell ref="G7:H7"/>
    <mergeCell ref="I7:K7"/>
    <mergeCell ref="B6:C6"/>
    <mergeCell ref="D6:F6"/>
    <mergeCell ref="G6:H6"/>
    <mergeCell ref="I6:K6"/>
    <mergeCell ref="B5:C5"/>
    <mergeCell ref="D5:F5"/>
    <mergeCell ref="G5:H5"/>
    <mergeCell ref="I5:K5"/>
    <mergeCell ref="B4:C4"/>
    <mergeCell ref="D4:F4"/>
    <mergeCell ref="G4:H4"/>
    <mergeCell ref="I4:K4"/>
    <mergeCell ref="B3:C3"/>
    <mergeCell ref="D3:F3"/>
    <mergeCell ref="G3:H3"/>
    <mergeCell ref="I3:K3"/>
    <mergeCell ref="A1:O1"/>
    <mergeCell ref="B2:C2"/>
    <mergeCell ref="D2:F2"/>
    <mergeCell ref="G2:H2"/>
    <mergeCell ref="I2:K2"/>
  </mergeCells>
  <pageMargins left="0.45" right="0.45" top="0.75" bottom="0.25" header="0.3" footer="0.3"/>
  <pageSetup paperSize="9" scale="72" orientation="landscape" r:id="rId1"/>
  <rowBreaks count="4" manualBreakCount="4">
    <brk id="28" max="14" man="1"/>
    <brk id="56" max="16383" man="1"/>
    <brk id="85" max="16383" man="1"/>
    <brk id="120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P40"/>
  <sheetViews>
    <sheetView workbookViewId="0">
      <selection activeCell="B42" sqref="B42"/>
    </sheetView>
  </sheetViews>
  <sheetFormatPr defaultRowHeight="14.4"/>
  <cols>
    <col min="1" max="1" width="30.109375" customWidth="1"/>
    <col min="2" max="2" width="12.44140625" customWidth="1"/>
    <col min="3" max="3" width="13.44140625" customWidth="1"/>
    <col min="4" max="4" width="12.109375" customWidth="1"/>
    <col min="5" max="5" width="18.88671875" customWidth="1"/>
    <col min="6" max="6" width="20.33203125" customWidth="1"/>
    <col min="7" max="7" width="21.5546875" customWidth="1"/>
    <col min="9" max="9" width="25.5546875" customWidth="1"/>
  </cols>
  <sheetData>
    <row r="1" spans="1:7" ht="14.25" customHeight="1" thickBot="1">
      <c r="A1" s="418" t="s">
        <v>400</v>
      </c>
      <c r="B1" s="418"/>
      <c r="C1" s="418"/>
      <c r="D1" s="418"/>
      <c r="E1" s="418"/>
      <c r="F1" s="418"/>
      <c r="G1" s="418"/>
    </row>
    <row r="2" spans="1:7" ht="132" customHeight="1" thickBot="1">
      <c r="A2" s="131" t="s">
        <v>0</v>
      </c>
      <c r="B2" s="132" t="s">
        <v>291</v>
      </c>
      <c r="C2" s="132" t="s">
        <v>290</v>
      </c>
      <c r="D2" s="133" t="s">
        <v>289</v>
      </c>
      <c r="E2" s="133" t="s">
        <v>288</v>
      </c>
      <c r="F2" s="132" t="s">
        <v>287</v>
      </c>
      <c r="G2" s="132" t="s">
        <v>286</v>
      </c>
    </row>
    <row r="3" spans="1:7" ht="12" customHeight="1" thickTop="1">
      <c r="A3" s="56">
        <v>1</v>
      </c>
      <c r="B3" s="204">
        <v>2</v>
      </c>
      <c r="C3" s="204">
        <v>3</v>
      </c>
      <c r="D3" s="204">
        <v>4</v>
      </c>
      <c r="E3" s="204">
        <v>5</v>
      </c>
      <c r="F3" s="204">
        <v>6</v>
      </c>
      <c r="G3" s="204">
        <v>7</v>
      </c>
    </row>
    <row r="4" spans="1:7" ht="13.5" customHeight="1">
      <c r="A4" s="25" t="s">
        <v>91</v>
      </c>
      <c r="B4" s="252" t="s">
        <v>401</v>
      </c>
      <c r="C4" s="252">
        <v>20</v>
      </c>
      <c r="D4" s="331">
        <v>137</v>
      </c>
      <c r="E4" s="252">
        <v>108</v>
      </c>
      <c r="F4" s="253">
        <v>78.832116788321173</v>
      </c>
      <c r="G4" s="252">
        <v>0</v>
      </c>
    </row>
    <row r="5" spans="1:7" ht="13.5" customHeight="1">
      <c r="A5" s="25" t="s">
        <v>92</v>
      </c>
      <c r="B5" s="252" t="s">
        <v>401</v>
      </c>
      <c r="C5" s="252">
        <v>11</v>
      </c>
      <c r="D5" s="331">
        <v>428</v>
      </c>
      <c r="E5" s="252">
        <v>332</v>
      </c>
      <c r="F5" s="253">
        <v>77.570093457943926</v>
      </c>
      <c r="G5" s="252">
        <v>10</v>
      </c>
    </row>
    <row r="6" spans="1:7" ht="13.5" customHeight="1">
      <c r="A6" s="25" t="s">
        <v>93</v>
      </c>
      <c r="B6" s="252" t="s">
        <v>401</v>
      </c>
      <c r="C6" s="252">
        <v>16</v>
      </c>
      <c r="D6" s="331">
        <v>234</v>
      </c>
      <c r="E6" s="252">
        <v>234</v>
      </c>
      <c r="F6" s="253">
        <v>100</v>
      </c>
      <c r="G6" s="252">
        <v>4</v>
      </c>
    </row>
    <row r="7" spans="1:7" ht="13.5" customHeight="1">
      <c r="A7" s="25" t="s">
        <v>94</v>
      </c>
      <c r="B7" s="252" t="s">
        <v>401</v>
      </c>
      <c r="C7" s="252">
        <v>11</v>
      </c>
      <c r="D7" s="331">
        <v>319</v>
      </c>
      <c r="E7" s="252">
        <v>276</v>
      </c>
      <c r="F7" s="253">
        <v>86.520376175548591</v>
      </c>
      <c r="G7" s="252">
        <v>2</v>
      </c>
    </row>
    <row r="8" spans="1:7" ht="13.5" customHeight="1">
      <c r="A8" s="25" t="s">
        <v>95</v>
      </c>
      <c r="B8" s="252" t="s">
        <v>401</v>
      </c>
      <c r="C8" s="252">
        <v>8</v>
      </c>
      <c r="D8" s="331">
        <v>508</v>
      </c>
      <c r="E8" s="252">
        <v>99</v>
      </c>
      <c r="F8" s="253">
        <v>19.488188976377952</v>
      </c>
      <c r="G8" s="252">
        <v>6</v>
      </c>
    </row>
    <row r="9" spans="1:7" ht="13.5" customHeight="1">
      <c r="A9" s="25" t="s">
        <v>96</v>
      </c>
      <c r="B9" s="252" t="s">
        <v>401</v>
      </c>
      <c r="C9" s="252">
        <v>25</v>
      </c>
      <c r="D9" s="331">
        <v>694</v>
      </c>
      <c r="E9" s="252">
        <v>659</v>
      </c>
      <c r="F9" s="253">
        <v>94.956772334293944</v>
      </c>
      <c r="G9" s="252">
        <v>0</v>
      </c>
    </row>
    <row r="10" spans="1:7" ht="13.5" customHeight="1">
      <c r="A10" s="25" t="s">
        <v>97</v>
      </c>
      <c r="B10" s="252" t="s">
        <v>401</v>
      </c>
      <c r="C10" s="252">
        <v>26</v>
      </c>
      <c r="D10" s="331">
        <v>287</v>
      </c>
      <c r="E10" s="252">
        <v>273</v>
      </c>
      <c r="F10" s="253">
        <v>95.121951219512198</v>
      </c>
      <c r="G10" s="252">
        <v>4</v>
      </c>
    </row>
    <row r="11" spans="1:7" ht="13.5" customHeight="1">
      <c r="A11" s="25" t="s">
        <v>98</v>
      </c>
      <c r="B11" s="252" t="s">
        <v>401</v>
      </c>
      <c r="C11" s="252">
        <v>78</v>
      </c>
      <c r="D11" s="331">
        <v>201</v>
      </c>
      <c r="E11" s="252">
        <v>46</v>
      </c>
      <c r="F11" s="253">
        <v>22.885572139303484</v>
      </c>
      <c r="G11" s="252">
        <v>0</v>
      </c>
    </row>
    <row r="12" spans="1:7" ht="13.5" customHeight="1">
      <c r="A12" s="25" t="s">
        <v>99</v>
      </c>
      <c r="B12" s="252" t="s">
        <v>401</v>
      </c>
      <c r="C12" s="252">
        <v>20</v>
      </c>
      <c r="D12" s="331">
        <v>684</v>
      </c>
      <c r="E12" s="252">
        <v>660</v>
      </c>
      <c r="F12" s="253">
        <v>96.491228070175438</v>
      </c>
      <c r="G12" s="252">
        <v>97</v>
      </c>
    </row>
    <row r="13" spans="1:7" ht="13.5" customHeight="1">
      <c r="A13" s="25" t="s">
        <v>100</v>
      </c>
      <c r="B13" s="252" t="s">
        <v>401</v>
      </c>
      <c r="C13" s="252">
        <v>23</v>
      </c>
      <c r="D13" s="331">
        <v>313</v>
      </c>
      <c r="E13" s="252">
        <v>295</v>
      </c>
      <c r="F13" s="253">
        <v>94.249201277955279</v>
      </c>
      <c r="G13" s="252">
        <v>20</v>
      </c>
    </row>
    <row r="14" spans="1:7" ht="13.5" customHeight="1">
      <c r="A14" s="25" t="s">
        <v>101</v>
      </c>
      <c r="B14" s="252" t="s">
        <v>401</v>
      </c>
      <c r="C14" s="252">
        <v>5</v>
      </c>
      <c r="D14" s="331">
        <v>693</v>
      </c>
      <c r="E14" s="252">
        <v>672</v>
      </c>
      <c r="F14" s="253">
        <v>96.969696969696969</v>
      </c>
      <c r="G14" s="252">
        <v>3</v>
      </c>
    </row>
    <row r="15" spans="1:7" ht="13.5" customHeight="1">
      <c r="A15" s="25" t="s">
        <v>102</v>
      </c>
      <c r="B15" s="252" t="s">
        <v>401</v>
      </c>
      <c r="C15" s="252">
        <v>64</v>
      </c>
      <c r="D15" s="331">
        <v>352</v>
      </c>
      <c r="E15" s="252">
        <v>352</v>
      </c>
      <c r="F15" s="253">
        <v>100</v>
      </c>
      <c r="G15" s="252">
        <v>33</v>
      </c>
    </row>
    <row r="16" spans="1:7" ht="13.5" customHeight="1">
      <c r="A16" s="25" t="s">
        <v>103</v>
      </c>
      <c r="B16" s="252" t="s">
        <v>401</v>
      </c>
      <c r="C16" s="252">
        <v>4</v>
      </c>
      <c r="D16" s="331">
        <v>186</v>
      </c>
      <c r="E16" s="252">
        <v>186</v>
      </c>
      <c r="F16" s="253">
        <v>100</v>
      </c>
      <c r="G16" s="252">
        <v>0</v>
      </c>
    </row>
    <row r="17" spans="1:16" ht="13.5" customHeight="1">
      <c r="A17" s="25" t="s">
        <v>104</v>
      </c>
      <c r="B17" s="252" t="s">
        <v>401</v>
      </c>
      <c r="C17" s="252">
        <v>1</v>
      </c>
      <c r="D17" s="331">
        <v>80</v>
      </c>
      <c r="E17" s="252">
        <v>80</v>
      </c>
      <c r="F17" s="253">
        <v>100</v>
      </c>
      <c r="G17" s="252">
        <v>1</v>
      </c>
    </row>
    <row r="18" spans="1:16" ht="13.5" customHeight="1">
      <c r="A18" s="25" t="s">
        <v>159</v>
      </c>
      <c r="B18" s="252" t="s">
        <v>401</v>
      </c>
      <c r="C18" s="252">
        <v>10</v>
      </c>
      <c r="D18" s="331">
        <v>303</v>
      </c>
      <c r="E18" s="252">
        <v>300</v>
      </c>
      <c r="F18" s="253">
        <v>99.009900990099013</v>
      </c>
      <c r="G18" s="252">
        <v>1</v>
      </c>
    </row>
    <row r="19" spans="1:16" ht="13.5" customHeight="1">
      <c r="A19" s="195" t="s">
        <v>106</v>
      </c>
      <c r="B19" s="252" t="s">
        <v>401</v>
      </c>
      <c r="C19" s="252">
        <v>6</v>
      </c>
      <c r="D19" s="331">
        <v>552</v>
      </c>
      <c r="E19" s="252">
        <v>521</v>
      </c>
      <c r="F19" s="253">
        <v>94.384057971014485</v>
      </c>
      <c r="G19" s="252">
        <v>2</v>
      </c>
    </row>
    <row r="20" spans="1:16" ht="15" customHeight="1" thickBot="1">
      <c r="A20" s="196" t="s">
        <v>285</v>
      </c>
      <c r="B20" s="234"/>
      <c r="C20" s="197">
        <f>SUM(C4:C19)</f>
        <v>328</v>
      </c>
      <c r="D20" s="346">
        <f>SUM(D4:D19)</f>
        <v>5971</v>
      </c>
      <c r="E20" s="197">
        <f>SUM(E4:E19)</f>
        <v>5093</v>
      </c>
      <c r="F20" s="198">
        <f>E20/D20*100</f>
        <v>85.295595377658685</v>
      </c>
      <c r="G20" s="197">
        <f>SUM(G4:G19)</f>
        <v>183</v>
      </c>
      <c r="I20" s="248"/>
      <c r="J20" s="250"/>
      <c r="K20" s="248"/>
      <c r="L20" s="250"/>
      <c r="M20" s="251"/>
      <c r="N20" s="250"/>
      <c r="O20" s="251"/>
      <c r="P20" s="250"/>
    </row>
    <row r="21" spans="1:16" ht="13.5" customHeight="1">
      <c r="A21" s="134" t="s">
        <v>237</v>
      </c>
      <c r="B21" s="252" t="s">
        <v>401</v>
      </c>
      <c r="C21" s="252">
        <v>52</v>
      </c>
      <c r="D21" s="331">
        <v>800</v>
      </c>
      <c r="E21" s="252">
        <v>784</v>
      </c>
      <c r="F21" s="253">
        <v>98</v>
      </c>
      <c r="G21" s="252">
        <v>1</v>
      </c>
      <c r="H21" s="247"/>
      <c r="I21" s="245"/>
      <c r="J21" s="241"/>
      <c r="K21" s="245"/>
      <c r="L21" s="241"/>
      <c r="M21" s="242"/>
      <c r="N21" s="241"/>
      <c r="O21" s="242"/>
      <c r="P21" s="241"/>
    </row>
    <row r="22" spans="1:16" ht="13.5" customHeight="1">
      <c r="A22" s="134" t="s">
        <v>236</v>
      </c>
      <c r="B22" s="254" t="s">
        <v>401</v>
      </c>
      <c r="C22" s="254">
        <v>0</v>
      </c>
      <c r="D22" s="330">
        <v>261</v>
      </c>
      <c r="E22" s="254">
        <v>63</v>
      </c>
      <c r="F22" s="255">
        <v>24.137931034482758</v>
      </c>
      <c r="G22" s="254">
        <v>6</v>
      </c>
      <c r="I22" s="245"/>
      <c r="J22" s="241"/>
      <c r="K22" s="245"/>
      <c r="L22" s="241"/>
      <c r="M22" s="242"/>
      <c r="N22" s="241"/>
      <c r="O22" s="242"/>
      <c r="P22" s="241"/>
    </row>
    <row r="23" spans="1:16" ht="13.5" customHeight="1">
      <c r="A23" s="134" t="s">
        <v>186</v>
      </c>
      <c r="B23" s="252" t="s">
        <v>401</v>
      </c>
      <c r="C23" s="252">
        <v>25</v>
      </c>
      <c r="D23" s="331">
        <v>532</v>
      </c>
      <c r="E23" s="252">
        <v>517</v>
      </c>
      <c r="F23" s="253">
        <v>97.180451127819538</v>
      </c>
      <c r="G23" s="252">
        <v>12</v>
      </c>
      <c r="I23" s="245"/>
      <c r="J23" s="241"/>
      <c r="K23" s="245"/>
      <c r="L23" s="241"/>
      <c r="M23" s="242"/>
      <c r="N23" s="241"/>
      <c r="O23" s="242"/>
      <c r="P23" s="241"/>
    </row>
    <row r="24" spans="1:16" ht="13.5" customHeight="1">
      <c r="A24" s="134" t="s">
        <v>234</v>
      </c>
      <c r="B24" s="252" t="s">
        <v>401</v>
      </c>
      <c r="C24" s="252">
        <v>3</v>
      </c>
      <c r="D24" s="331">
        <v>54</v>
      </c>
      <c r="E24" s="252">
        <v>46</v>
      </c>
      <c r="F24" s="253">
        <v>85.18518518518519</v>
      </c>
      <c r="G24" s="252">
        <v>5</v>
      </c>
      <c r="I24" s="245"/>
      <c r="J24" s="241"/>
      <c r="K24" s="245"/>
      <c r="L24" s="241"/>
      <c r="M24" s="242"/>
      <c r="N24" s="241"/>
      <c r="O24" s="242"/>
      <c r="P24" s="241"/>
    </row>
    <row r="25" spans="1:16" ht="13.5" customHeight="1">
      <c r="A25" s="134" t="s">
        <v>249</v>
      </c>
      <c r="B25" s="252" t="s">
        <v>401</v>
      </c>
      <c r="C25" s="252">
        <v>17</v>
      </c>
      <c r="D25" s="331">
        <v>129</v>
      </c>
      <c r="E25" s="252">
        <v>109</v>
      </c>
      <c r="F25" s="253">
        <v>84.496124031007753</v>
      </c>
      <c r="G25" s="252">
        <v>33</v>
      </c>
      <c r="I25" s="245"/>
      <c r="J25" s="241"/>
      <c r="K25" s="245"/>
      <c r="L25" s="241"/>
      <c r="M25" s="242"/>
      <c r="N25" s="241"/>
      <c r="O25" s="242"/>
      <c r="P25" s="241"/>
    </row>
    <row r="26" spans="1:16" ht="13.5" customHeight="1">
      <c r="A26" s="235" t="s">
        <v>23</v>
      </c>
      <c r="B26" s="252" t="s">
        <v>401</v>
      </c>
      <c r="C26" s="252">
        <v>11</v>
      </c>
      <c r="D26" s="331">
        <v>114</v>
      </c>
      <c r="E26" s="252">
        <v>5</v>
      </c>
      <c r="F26" s="253">
        <v>4.3859649122807012</v>
      </c>
      <c r="G26" s="252">
        <v>0</v>
      </c>
      <c r="H26" s="246"/>
      <c r="I26" s="245"/>
      <c r="J26" s="241"/>
      <c r="K26" s="245"/>
      <c r="L26" s="241"/>
      <c r="M26" s="242"/>
      <c r="N26" s="241"/>
      <c r="O26" s="242"/>
      <c r="P26" s="241"/>
    </row>
    <row r="27" spans="1:16" ht="13.5" customHeight="1">
      <c r="A27" s="235" t="s">
        <v>24</v>
      </c>
      <c r="B27" s="252" t="s">
        <v>401</v>
      </c>
      <c r="C27" s="252">
        <v>21</v>
      </c>
      <c r="D27" s="331">
        <v>539</v>
      </c>
      <c r="E27" s="252">
        <v>230</v>
      </c>
      <c r="F27" s="253">
        <v>42.671614100185529</v>
      </c>
      <c r="G27" s="252">
        <v>15</v>
      </c>
      <c r="I27" s="249"/>
      <c r="J27" s="249"/>
      <c r="K27" s="249"/>
      <c r="L27" s="249"/>
      <c r="M27" s="249"/>
      <c r="N27" s="249"/>
      <c r="O27" s="249"/>
      <c r="P27" s="249"/>
    </row>
    <row r="28" spans="1:16" ht="13.5" customHeight="1">
      <c r="A28" s="134" t="s">
        <v>25</v>
      </c>
      <c r="B28" s="252" t="s">
        <v>401</v>
      </c>
      <c r="C28" s="252">
        <v>5</v>
      </c>
      <c r="D28" s="331">
        <v>159</v>
      </c>
      <c r="E28" s="252">
        <v>51</v>
      </c>
      <c r="F28" s="253">
        <v>32.075471698113205</v>
      </c>
      <c r="G28" s="252">
        <v>2</v>
      </c>
    </row>
    <row r="29" spans="1:16" ht="15" customHeight="1" thickBot="1">
      <c r="A29" s="196" t="s">
        <v>296</v>
      </c>
      <c r="B29" s="234"/>
      <c r="C29" s="199">
        <f>SUM(C21:C28)</f>
        <v>134</v>
      </c>
      <c r="D29" s="199">
        <f>SUM(D21:D28)</f>
        <v>2588</v>
      </c>
      <c r="E29" s="199">
        <f>SUM(E21:E28)</f>
        <v>1805</v>
      </c>
      <c r="F29" s="200">
        <f>E29/D29*100</f>
        <v>69.744976816074185</v>
      </c>
      <c r="G29" s="199">
        <f>SUM(G21:G28)</f>
        <v>74</v>
      </c>
    </row>
    <row r="30" spans="1:16" ht="13.5" customHeight="1" thickBot="1">
      <c r="A30" s="201" t="s">
        <v>161</v>
      </c>
      <c r="B30" s="202"/>
      <c r="C30" s="202">
        <f>C20+C29</f>
        <v>462</v>
      </c>
      <c r="D30" s="202">
        <f>D20+D29</f>
        <v>8559</v>
      </c>
      <c r="E30" s="202">
        <f>E20+E29</f>
        <v>6898</v>
      </c>
      <c r="F30" s="203">
        <f>E30/D30*100</f>
        <v>80.593527281224439</v>
      </c>
      <c r="G30" s="202">
        <f>G20+G29</f>
        <v>257</v>
      </c>
    </row>
    <row r="31" spans="1:16">
      <c r="D31" s="24"/>
    </row>
    <row r="32" spans="1:16">
      <c r="D32" s="24"/>
    </row>
    <row r="33" spans="4:6">
      <c r="D33" s="24"/>
    </row>
    <row r="34" spans="4:6">
      <c r="F34" s="44"/>
    </row>
    <row r="35" spans="4:6">
      <c r="D35" s="24"/>
    </row>
    <row r="36" spans="4:6">
      <c r="D36" s="24"/>
    </row>
    <row r="37" spans="4:6">
      <c r="D37" s="24"/>
    </row>
    <row r="38" spans="4:6">
      <c r="D38" s="24"/>
    </row>
    <row r="39" spans="4:6">
      <c r="D39" s="24"/>
    </row>
    <row r="40" spans="4:6">
      <c r="D40" s="24"/>
    </row>
  </sheetData>
  <sortState ref="H20:P27">
    <sortCondition ref="H20:H27"/>
  </sortState>
  <mergeCells count="1">
    <mergeCell ref="A1:G1"/>
  </mergeCells>
  <pageMargins left="0.7" right="0.7" top="0.75" bottom="0.75" header="0.3" footer="0.3"/>
  <pageSetup paperSize="9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114"/>
  <sheetViews>
    <sheetView topLeftCell="A7" workbookViewId="0">
      <selection activeCell="L20" sqref="L20:L22"/>
    </sheetView>
  </sheetViews>
  <sheetFormatPr defaultColWidth="9.109375" defaultRowHeight="14.4"/>
  <cols>
    <col min="1" max="1" width="20.44140625" style="82" customWidth="1"/>
    <col min="2" max="2" width="8.6640625" style="82" customWidth="1"/>
    <col min="3" max="3" width="9.5546875" style="82" customWidth="1"/>
    <col min="4" max="4" width="9.88671875" style="82" customWidth="1"/>
    <col min="5" max="5" width="9.88671875" style="82" bestFit="1" customWidth="1"/>
    <col min="6" max="6" width="9.88671875" style="82" customWidth="1"/>
    <col min="7" max="7" width="12.109375" style="82" customWidth="1"/>
    <col min="8" max="8" width="11.109375" style="82" customWidth="1"/>
    <col min="9" max="9" width="10.88671875" style="82" customWidth="1"/>
    <col min="10" max="10" width="11.88671875" style="82" customWidth="1"/>
    <col min="11" max="11" width="10.33203125" style="82" customWidth="1"/>
    <col min="12" max="12" width="15.88671875" style="82" customWidth="1"/>
    <col min="13" max="13" width="9.109375" style="23"/>
    <col min="14" max="14" width="13" style="23" customWidth="1"/>
    <col min="15" max="31" width="9.109375" style="23"/>
    <col min="32" max="32" width="11.5546875" style="23" customWidth="1"/>
    <col min="33" max="16384" width="9.109375" style="23"/>
  </cols>
  <sheetData>
    <row r="1" spans="1:17" s="49" customFormat="1" ht="15" thickBot="1">
      <c r="A1" s="431" t="s">
        <v>392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7" ht="145.80000000000001" thickBot="1">
      <c r="A2" s="80" t="s">
        <v>162</v>
      </c>
      <c r="B2" s="80" t="s">
        <v>232</v>
      </c>
      <c r="C2" s="80" t="s">
        <v>231</v>
      </c>
      <c r="D2" s="80" t="s">
        <v>230</v>
      </c>
      <c r="E2" s="80" t="s">
        <v>229</v>
      </c>
      <c r="F2" s="80" t="s">
        <v>228</v>
      </c>
      <c r="G2" s="80" t="s">
        <v>227</v>
      </c>
      <c r="H2" s="80" t="s">
        <v>226</v>
      </c>
      <c r="I2" s="80" t="s">
        <v>225</v>
      </c>
      <c r="J2" s="80" t="s">
        <v>224</v>
      </c>
      <c r="K2" s="80" t="s">
        <v>223</v>
      </c>
      <c r="L2" s="80" t="s">
        <v>222</v>
      </c>
    </row>
    <row r="3" spans="1:17" ht="15" thickTop="1">
      <c r="A3" s="161">
        <v>1</v>
      </c>
      <c r="B3" s="161">
        <v>2</v>
      </c>
      <c r="C3" s="161">
        <v>3</v>
      </c>
      <c r="D3" s="161">
        <v>4</v>
      </c>
      <c r="E3" s="161">
        <v>5</v>
      </c>
      <c r="F3" s="161">
        <v>6</v>
      </c>
      <c r="G3" s="161">
        <v>7</v>
      </c>
      <c r="H3" s="161">
        <v>8</v>
      </c>
      <c r="I3" s="161">
        <v>9</v>
      </c>
      <c r="J3" s="161">
        <v>10</v>
      </c>
      <c r="K3" s="161">
        <v>11</v>
      </c>
      <c r="L3" s="161">
        <v>12</v>
      </c>
    </row>
    <row r="4" spans="1:17">
      <c r="A4" s="374" t="s">
        <v>91</v>
      </c>
      <c r="B4" s="252">
        <v>3350</v>
      </c>
      <c r="C4" s="252">
        <v>2667</v>
      </c>
      <c r="D4" s="252">
        <v>2660</v>
      </c>
      <c r="E4" s="252">
        <v>26600</v>
      </c>
      <c r="F4" s="252">
        <v>3105</v>
      </c>
      <c r="G4" s="252">
        <v>2981</v>
      </c>
      <c r="H4" s="253">
        <v>10</v>
      </c>
      <c r="I4" s="253">
        <v>92.686567164179095</v>
      </c>
      <c r="J4" s="253">
        <v>96.006441223832525</v>
      </c>
      <c r="K4" s="252">
        <v>7</v>
      </c>
      <c r="L4" s="252">
        <v>22</v>
      </c>
    </row>
    <row r="5" spans="1:17">
      <c r="A5" s="375" t="s">
        <v>92</v>
      </c>
      <c r="B5" s="252">
        <v>29427</v>
      </c>
      <c r="C5" s="252">
        <v>18490</v>
      </c>
      <c r="D5" s="252">
        <v>9725</v>
      </c>
      <c r="E5" s="252">
        <v>103283</v>
      </c>
      <c r="F5" s="252">
        <v>13504</v>
      </c>
      <c r="G5" s="252">
        <v>13089</v>
      </c>
      <c r="H5" s="253">
        <v>10.620359897172236</v>
      </c>
      <c r="I5" s="253">
        <v>45.88982906854249</v>
      </c>
      <c r="J5" s="253">
        <v>96.926836492890999</v>
      </c>
      <c r="K5" s="252">
        <v>40</v>
      </c>
      <c r="L5" s="252">
        <v>22</v>
      </c>
    </row>
    <row r="6" spans="1:17">
      <c r="A6" s="375" t="s">
        <v>93</v>
      </c>
      <c r="B6" s="252">
        <v>12484</v>
      </c>
      <c r="C6" s="252">
        <v>6439</v>
      </c>
      <c r="D6" s="252">
        <v>2312</v>
      </c>
      <c r="E6" s="252">
        <v>71303</v>
      </c>
      <c r="F6" s="252">
        <v>3867</v>
      </c>
      <c r="G6" s="252">
        <v>3206</v>
      </c>
      <c r="H6" s="253">
        <v>30.840397923875432</v>
      </c>
      <c r="I6" s="253">
        <v>30.975648830503044</v>
      </c>
      <c r="J6" s="253">
        <v>82.906645978794941</v>
      </c>
      <c r="K6" s="252">
        <v>40</v>
      </c>
      <c r="L6" s="252">
        <v>22</v>
      </c>
      <c r="O6" s="23">
        <f>B24+B49+B75+B101+B109</f>
        <v>1002431</v>
      </c>
    </row>
    <row r="7" spans="1:17">
      <c r="A7" s="375" t="s">
        <v>94</v>
      </c>
      <c r="B7" s="252">
        <v>20131</v>
      </c>
      <c r="C7" s="252">
        <v>12494</v>
      </c>
      <c r="D7" s="252">
        <v>11528</v>
      </c>
      <c r="E7" s="252">
        <v>96328</v>
      </c>
      <c r="F7" s="252">
        <v>18218</v>
      </c>
      <c r="G7" s="252">
        <v>17914</v>
      </c>
      <c r="H7" s="253">
        <v>8.3560027758501043</v>
      </c>
      <c r="I7" s="253">
        <v>90.497243057970294</v>
      </c>
      <c r="J7" s="253">
        <v>98.331320671862983</v>
      </c>
      <c r="K7" s="252">
        <v>40</v>
      </c>
      <c r="L7" s="252">
        <v>22</v>
      </c>
      <c r="O7" s="23">
        <f>F24+F49+F75+F101+F109</f>
        <v>536716</v>
      </c>
      <c r="P7" s="23">
        <f>O7*100/O6</f>
        <v>53.541440757518473</v>
      </c>
    </row>
    <row r="8" spans="1:17">
      <c r="A8" s="375" t="s">
        <v>95</v>
      </c>
      <c r="B8" s="252">
        <v>26129</v>
      </c>
      <c r="C8" s="252">
        <v>16201</v>
      </c>
      <c r="D8" s="252">
        <v>4197</v>
      </c>
      <c r="E8" s="252">
        <v>122643</v>
      </c>
      <c r="F8" s="252">
        <v>7899</v>
      </c>
      <c r="G8" s="252">
        <v>7898</v>
      </c>
      <c r="H8" s="253">
        <v>29.221586847748391</v>
      </c>
      <c r="I8" s="253">
        <v>30.230778062688969</v>
      </c>
      <c r="J8" s="253">
        <v>99.987340169641726</v>
      </c>
      <c r="K8" s="252">
        <v>35</v>
      </c>
      <c r="L8" s="252">
        <v>22</v>
      </c>
      <c r="M8" s="81"/>
    </row>
    <row r="9" spans="1:17">
      <c r="A9" s="375" t="s">
        <v>96</v>
      </c>
      <c r="B9" s="252">
        <v>25539</v>
      </c>
      <c r="C9" s="252">
        <v>20522</v>
      </c>
      <c r="D9" s="252">
        <v>19418</v>
      </c>
      <c r="E9" s="252">
        <v>30701</v>
      </c>
      <c r="F9" s="252">
        <v>23370</v>
      </c>
      <c r="G9" s="252">
        <v>22506</v>
      </c>
      <c r="H9" s="253">
        <v>1.5810588114120918</v>
      </c>
      <c r="I9" s="253">
        <v>91.50710677786914</v>
      </c>
      <c r="J9" s="253">
        <v>96.302952503209241</v>
      </c>
      <c r="K9" s="252">
        <v>40</v>
      </c>
      <c r="L9" s="252">
        <v>20</v>
      </c>
    </row>
    <row r="10" spans="1:17">
      <c r="A10" s="375" t="s">
        <v>97</v>
      </c>
      <c r="B10" s="368">
        <v>8353</v>
      </c>
      <c r="C10" s="368">
        <v>5489</v>
      </c>
      <c r="D10" s="368">
        <v>4581</v>
      </c>
      <c r="E10" s="368">
        <v>68715</v>
      </c>
      <c r="F10" s="368">
        <v>7401</v>
      </c>
      <c r="G10" s="368">
        <v>7000</v>
      </c>
      <c r="H10" s="369">
        <v>14.3</v>
      </c>
      <c r="I10" s="369">
        <v>88.6</v>
      </c>
      <c r="J10" s="369">
        <v>94.58</v>
      </c>
      <c r="K10" s="252">
        <v>40</v>
      </c>
      <c r="L10" s="252">
        <v>22</v>
      </c>
      <c r="N10" s="23" t="s">
        <v>414</v>
      </c>
      <c r="O10" s="23">
        <f>C24+C49+C75+C101+C109</f>
        <v>664720</v>
      </c>
      <c r="P10" s="23">
        <f>O10*100/O6</f>
        <v>66.310798448970559</v>
      </c>
    </row>
    <row r="11" spans="1:17">
      <c r="A11" s="375" t="s">
        <v>98</v>
      </c>
      <c r="B11" s="252">
        <v>5992</v>
      </c>
      <c r="C11" s="252">
        <v>4344</v>
      </c>
      <c r="D11" s="252">
        <v>4123</v>
      </c>
      <c r="E11" s="252">
        <v>54022</v>
      </c>
      <c r="F11" s="252">
        <v>5051</v>
      </c>
      <c r="G11" s="252">
        <v>5051</v>
      </c>
      <c r="H11" s="253">
        <v>13.102595197671599</v>
      </c>
      <c r="I11" s="253">
        <v>84.295727636849122</v>
      </c>
      <c r="J11" s="253">
        <v>100</v>
      </c>
      <c r="K11" s="252">
        <v>40</v>
      </c>
      <c r="L11" s="252">
        <v>22</v>
      </c>
    </row>
    <row r="12" spans="1:17">
      <c r="A12" s="375" t="s">
        <v>99</v>
      </c>
      <c r="B12" s="252">
        <v>14298</v>
      </c>
      <c r="C12" s="252">
        <v>11249</v>
      </c>
      <c r="D12" s="252">
        <v>7719</v>
      </c>
      <c r="E12" s="252">
        <v>142705</v>
      </c>
      <c r="F12" s="252">
        <v>9202</v>
      </c>
      <c r="G12" s="252">
        <v>9138</v>
      </c>
      <c r="H12" s="253">
        <v>18.48749838061925</v>
      </c>
      <c r="I12" s="253">
        <v>64.358651559658696</v>
      </c>
      <c r="J12" s="253">
        <v>99.304499021951756</v>
      </c>
      <c r="K12" s="252">
        <v>38</v>
      </c>
      <c r="L12" s="252">
        <v>22</v>
      </c>
      <c r="N12" s="23" t="s">
        <v>415</v>
      </c>
      <c r="O12" s="23">
        <f>D24+D49+D75+D101+D109</f>
        <v>348301</v>
      </c>
      <c r="P12" s="23">
        <f>O12*100/O10</f>
        <v>52.398152605608374</v>
      </c>
    </row>
    <row r="13" spans="1:17">
      <c r="A13" s="375" t="s">
        <v>100</v>
      </c>
      <c r="B13" s="252">
        <v>12059</v>
      </c>
      <c r="C13" s="252">
        <v>9071</v>
      </c>
      <c r="D13" s="252">
        <v>9071</v>
      </c>
      <c r="E13" s="252">
        <v>56886</v>
      </c>
      <c r="F13" s="252">
        <v>11780</v>
      </c>
      <c r="G13" s="252">
        <v>11214</v>
      </c>
      <c r="H13" s="253">
        <v>6.2711939146731339</v>
      </c>
      <c r="I13" s="253">
        <v>97.686375321336754</v>
      </c>
      <c r="J13" s="253">
        <v>95.195246179966048</v>
      </c>
      <c r="K13" s="252">
        <v>40</v>
      </c>
      <c r="L13" s="252">
        <v>22</v>
      </c>
    </row>
    <row r="14" spans="1:17">
      <c r="A14" s="375" t="s">
        <v>101</v>
      </c>
      <c r="B14" s="252">
        <v>17835</v>
      </c>
      <c r="C14" s="252">
        <v>12101</v>
      </c>
      <c r="D14" s="252">
        <v>11231</v>
      </c>
      <c r="E14" s="252">
        <v>337040</v>
      </c>
      <c r="F14" s="252">
        <v>11535</v>
      </c>
      <c r="G14" s="252">
        <v>11535</v>
      </c>
      <c r="H14" s="253">
        <v>30.009794319294809</v>
      </c>
      <c r="I14" s="253">
        <v>64.6761984861228</v>
      </c>
      <c r="J14" s="253">
        <v>100</v>
      </c>
      <c r="K14" s="252">
        <v>40</v>
      </c>
      <c r="L14" s="252">
        <v>22</v>
      </c>
      <c r="N14" s="23" t="s">
        <v>416</v>
      </c>
      <c r="O14" s="23">
        <f>B24*100/O6</f>
        <v>30.155491998950552</v>
      </c>
      <c r="P14" s="23">
        <f>F24*100/B24</f>
        <v>63.352829090139203</v>
      </c>
      <c r="Q14" s="23">
        <f>C24*100/B24</f>
        <v>66.312258508442284</v>
      </c>
    </row>
    <row r="15" spans="1:17">
      <c r="A15" s="375" t="s">
        <v>102</v>
      </c>
      <c r="B15" s="252">
        <v>39900</v>
      </c>
      <c r="C15" s="252">
        <v>29279</v>
      </c>
      <c r="D15" s="252">
        <v>19191</v>
      </c>
      <c r="E15" s="252">
        <v>27</v>
      </c>
      <c r="F15" s="252">
        <v>23623</v>
      </c>
      <c r="G15" s="252">
        <v>22603</v>
      </c>
      <c r="H15" s="253">
        <v>1.4069094888228856E-3</v>
      </c>
      <c r="I15" s="253">
        <v>59.205513784461147</v>
      </c>
      <c r="J15" s="253">
        <v>95.682174152309187</v>
      </c>
      <c r="K15" s="252">
        <v>40</v>
      </c>
      <c r="L15" s="252">
        <v>22</v>
      </c>
    </row>
    <row r="16" spans="1:17">
      <c r="A16" s="375" t="s">
        <v>103</v>
      </c>
      <c r="B16" s="252">
        <v>8681</v>
      </c>
      <c r="C16" s="252">
        <v>5008</v>
      </c>
      <c r="D16" s="252">
        <v>4204</v>
      </c>
      <c r="E16" s="252">
        <v>38200</v>
      </c>
      <c r="F16" s="252">
        <v>6812</v>
      </c>
      <c r="G16" s="252">
        <v>6640</v>
      </c>
      <c r="H16" s="253">
        <v>9.0865842055185535</v>
      </c>
      <c r="I16" s="253">
        <v>78.470222324616984</v>
      </c>
      <c r="J16" s="253">
        <v>97.475044039929543</v>
      </c>
      <c r="K16" s="252">
        <v>35</v>
      </c>
      <c r="L16" s="252">
        <v>22</v>
      </c>
    </row>
    <row r="17" spans="1:12">
      <c r="A17" s="375" t="s">
        <v>104</v>
      </c>
      <c r="B17" s="252">
        <v>2746</v>
      </c>
      <c r="C17" s="252">
        <v>2052</v>
      </c>
      <c r="D17" s="252">
        <v>1862</v>
      </c>
      <c r="E17" s="252">
        <v>94962</v>
      </c>
      <c r="F17" s="252">
        <v>2567</v>
      </c>
      <c r="G17" s="252">
        <v>2393</v>
      </c>
      <c r="H17" s="253">
        <v>51</v>
      </c>
      <c r="I17" s="253">
        <v>93.481427530954122</v>
      </c>
      <c r="J17" s="253">
        <v>93.221659524737049</v>
      </c>
      <c r="K17" s="252">
        <v>7</v>
      </c>
      <c r="L17" s="252">
        <v>22</v>
      </c>
    </row>
    <row r="18" spans="1:12">
      <c r="A18" s="375" t="s">
        <v>159</v>
      </c>
      <c r="B18" s="252">
        <v>8564</v>
      </c>
      <c r="C18" s="252">
        <v>5997</v>
      </c>
      <c r="D18" s="252">
        <v>3822</v>
      </c>
      <c r="E18" s="252">
        <v>25881</v>
      </c>
      <c r="F18" s="252">
        <v>3822</v>
      </c>
      <c r="G18" s="252">
        <v>3822</v>
      </c>
      <c r="H18" s="253">
        <v>6.7715855572998427</v>
      </c>
      <c r="I18" s="253">
        <v>44.628678187762731</v>
      </c>
      <c r="J18" s="253">
        <v>100</v>
      </c>
      <c r="K18" s="252">
        <v>40</v>
      </c>
      <c r="L18" s="252">
        <v>22</v>
      </c>
    </row>
    <row r="19" spans="1:12">
      <c r="A19" s="375" t="s">
        <v>106</v>
      </c>
      <c r="B19" s="252">
        <v>30484</v>
      </c>
      <c r="C19" s="252">
        <v>21969</v>
      </c>
      <c r="D19" s="252">
        <v>15439</v>
      </c>
      <c r="E19" s="252">
        <v>78451</v>
      </c>
      <c r="F19" s="252">
        <v>19272</v>
      </c>
      <c r="G19" s="252">
        <v>11620</v>
      </c>
      <c r="H19" s="253">
        <v>5.0813524191981347</v>
      </c>
      <c r="I19" s="253">
        <v>63.220049862222808</v>
      </c>
      <c r="J19" s="253">
        <v>60.294728102947282</v>
      </c>
      <c r="K19" s="252">
        <v>37</v>
      </c>
      <c r="L19" s="252">
        <v>22</v>
      </c>
    </row>
    <row r="20" spans="1:12" ht="15" thickBot="1">
      <c r="A20" s="376" t="s">
        <v>233</v>
      </c>
      <c r="B20" s="156">
        <f t="shared" ref="B20:G20" si="0">SUM(B4:B19)</f>
        <v>265972</v>
      </c>
      <c r="C20" s="156">
        <f t="shared" si="0"/>
        <v>183372</v>
      </c>
      <c r="D20" s="156">
        <f t="shared" si="0"/>
        <v>131083</v>
      </c>
      <c r="E20" s="156">
        <f t="shared" si="0"/>
        <v>1347747</v>
      </c>
      <c r="F20" s="156">
        <f t="shared" si="0"/>
        <v>171028</v>
      </c>
      <c r="G20" s="156">
        <f t="shared" si="0"/>
        <v>158610</v>
      </c>
      <c r="H20" s="185">
        <f>E20/D20</f>
        <v>10.281630722519321</v>
      </c>
      <c r="I20" s="185">
        <f>F20/B20*100</f>
        <v>64.303009339328952</v>
      </c>
      <c r="J20" s="185">
        <f>G20/F20*100</f>
        <v>92.739200598732367</v>
      </c>
      <c r="K20" s="186">
        <f>SUM(K4:K19)/16</f>
        <v>34.9375</v>
      </c>
      <c r="L20" s="157">
        <f>SUM(L4:L19)/16</f>
        <v>21.875</v>
      </c>
    </row>
    <row r="21" spans="1:12">
      <c r="A21" s="375" t="s">
        <v>24</v>
      </c>
      <c r="B21" s="252">
        <v>24556</v>
      </c>
      <c r="C21" s="252">
        <v>12217</v>
      </c>
      <c r="D21" s="368">
        <v>8284</v>
      </c>
      <c r="E21" s="252">
        <v>24510</v>
      </c>
      <c r="F21" s="368">
        <v>9680</v>
      </c>
      <c r="G21" s="368">
        <v>9680</v>
      </c>
      <c r="H21" s="369">
        <v>2.96</v>
      </c>
      <c r="I21" s="369">
        <v>39.42</v>
      </c>
      <c r="J21" s="369">
        <v>100</v>
      </c>
      <c r="K21" s="252">
        <v>40</v>
      </c>
      <c r="L21" s="252">
        <v>22</v>
      </c>
    </row>
    <row r="22" spans="1:12">
      <c r="A22" s="375" t="s">
        <v>23</v>
      </c>
      <c r="B22" s="252">
        <v>7282</v>
      </c>
      <c r="C22" s="252">
        <v>2800</v>
      </c>
      <c r="D22" s="252">
        <v>2640</v>
      </c>
      <c r="E22" s="252">
        <v>22400</v>
      </c>
      <c r="F22" s="252">
        <v>7218</v>
      </c>
      <c r="G22" s="252">
        <v>5965</v>
      </c>
      <c r="H22" s="253">
        <v>8.4848484848484844</v>
      </c>
      <c r="I22" s="253">
        <v>99.121120571271632</v>
      </c>
      <c r="J22" s="253">
        <v>82.640620670545857</v>
      </c>
      <c r="K22" s="252">
        <v>40</v>
      </c>
      <c r="L22" s="252">
        <v>22</v>
      </c>
    </row>
    <row r="23" spans="1:12">
      <c r="A23" s="375" t="s">
        <v>25</v>
      </c>
      <c r="B23" s="252">
        <v>4478</v>
      </c>
      <c r="C23" s="252">
        <v>2065</v>
      </c>
      <c r="D23" s="252">
        <v>0</v>
      </c>
      <c r="E23" s="252">
        <v>0</v>
      </c>
      <c r="F23" s="252">
        <v>3582</v>
      </c>
      <c r="G23" s="252">
        <v>0</v>
      </c>
      <c r="H23" s="24"/>
      <c r="I23" s="253">
        <v>79.991067440821794</v>
      </c>
      <c r="J23" s="253">
        <v>0</v>
      </c>
      <c r="K23" s="252">
        <v>40</v>
      </c>
      <c r="L23" s="252">
        <v>22</v>
      </c>
    </row>
    <row r="24" spans="1:12" ht="15" thickBot="1">
      <c r="A24" s="376" t="s">
        <v>26</v>
      </c>
      <c r="B24" s="187">
        <f t="shared" ref="B24:G24" si="1">SUM(B20:B23)</f>
        <v>302288</v>
      </c>
      <c r="C24" s="187">
        <f t="shared" si="1"/>
        <v>200454</v>
      </c>
      <c r="D24" s="187">
        <f t="shared" si="1"/>
        <v>142007</v>
      </c>
      <c r="E24" s="187">
        <f t="shared" si="1"/>
        <v>1394657</v>
      </c>
      <c r="F24" s="187">
        <f t="shared" si="1"/>
        <v>191508</v>
      </c>
      <c r="G24" s="187">
        <f t="shared" si="1"/>
        <v>174255</v>
      </c>
      <c r="H24" s="188">
        <f>E24/D24</f>
        <v>9.821044033040625</v>
      </c>
      <c r="I24" s="188">
        <f>F24/B24*100</f>
        <v>63.35282909013921</v>
      </c>
      <c r="J24" s="188">
        <f>G24/F24*100</f>
        <v>90.990976878250521</v>
      </c>
      <c r="K24" s="189">
        <f>(SUM(K4:K19)+K21+K22+K23)/19</f>
        <v>35.736842105263158</v>
      </c>
      <c r="L24" s="190">
        <f>(SUM(L4:L19)+L21+L22+L23)/19</f>
        <v>21.894736842105264</v>
      </c>
    </row>
    <row r="25" spans="1:12">
      <c r="K25" s="83"/>
    </row>
    <row r="26" spans="1:12" s="49" customFormat="1" ht="15" thickBot="1">
      <c r="A26" s="432" t="s">
        <v>391</v>
      </c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</row>
    <row r="27" spans="1:12" ht="145.80000000000001" thickBot="1">
      <c r="A27" s="80" t="s">
        <v>162</v>
      </c>
      <c r="B27" s="80" t="s">
        <v>232</v>
      </c>
      <c r="C27" s="80" t="s">
        <v>231</v>
      </c>
      <c r="D27" s="80" t="s">
        <v>230</v>
      </c>
      <c r="E27" s="80" t="s">
        <v>229</v>
      </c>
      <c r="F27" s="80" t="s">
        <v>228</v>
      </c>
      <c r="G27" s="80" t="s">
        <v>227</v>
      </c>
      <c r="H27" s="80" t="s">
        <v>226</v>
      </c>
      <c r="I27" s="80" t="s">
        <v>225</v>
      </c>
      <c r="J27" s="80" t="s">
        <v>224</v>
      </c>
      <c r="K27" s="80" t="s">
        <v>223</v>
      </c>
      <c r="L27" s="80" t="s">
        <v>222</v>
      </c>
    </row>
    <row r="28" spans="1:12" ht="15" thickTop="1">
      <c r="A28" s="161">
        <v>1</v>
      </c>
      <c r="B28" s="161">
        <v>2</v>
      </c>
      <c r="C28" s="161">
        <v>3</v>
      </c>
      <c r="D28" s="161">
        <v>4</v>
      </c>
      <c r="E28" s="161">
        <v>5</v>
      </c>
      <c r="F28" s="161">
        <v>6</v>
      </c>
      <c r="G28" s="161">
        <v>7</v>
      </c>
      <c r="H28" s="161">
        <v>8</v>
      </c>
      <c r="I28" s="161">
        <v>9</v>
      </c>
      <c r="J28" s="161">
        <v>10</v>
      </c>
      <c r="K28" s="161">
        <v>11</v>
      </c>
      <c r="L28" s="161">
        <v>12</v>
      </c>
    </row>
    <row r="29" spans="1:12">
      <c r="A29" s="59" t="s">
        <v>91</v>
      </c>
      <c r="B29" s="252">
        <v>4161</v>
      </c>
      <c r="C29" s="252">
        <v>3929</v>
      </c>
      <c r="D29" s="252">
        <v>1971</v>
      </c>
      <c r="E29" s="252">
        <v>4127</v>
      </c>
      <c r="F29" s="252">
        <v>2234</v>
      </c>
      <c r="G29" s="252">
        <v>2211</v>
      </c>
      <c r="H29" s="253">
        <v>2.0938609842719433</v>
      </c>
      <c r="I29" s="253">
        <v>53.689017063205959</v>
      </c>
      <c r="J29" s="253">
        <v>98.97045658012533</v>
      </c>
      <c r="K29" s="252">
        <v>7</v>
      </c>
      <c r="L29" s="252">
        <v>22</v>
      </c>
    </row>
    <row r="30" spans="1:12">
      <c r="A30" s="59" t="s">
        <v>92</v>
      </c>
      <c r="B30" s="252">
        <v>26691</v>
      </c>
      <c r="C30" s="252">
        <v>14817</v>
      </c>
      <c r="D30" s="252">
        <v>8758</v>
      </c>
      <c r="E30" s="252">
        <v>64799</v>
      </c>
      <c r="F30" s="252">
        <v>13110</v>
      </c>
      <c r="G30" s="252">
        <v>13078</v>
      </c>
      <c r="H30" s="253">
        <v>7.3988353505366522</v>
      </c>
      <c r="I30" s="253">
        <v>49.117680116893339</v>
      </c>
      <c r="J30" s="253">
        <v>99.755911517925242</v>
      </c>
      <c r="K30" s="252">
        <v>40</v>
      </c>
      <c r="L30" s="252">
        <v>22</v>
      </c>
    </row>
    <row r="31" spans="1:12">
      <c r="A31" s="59" t="s">
        <v>93</v>
      </c>
      <c r="B31" s="252">
        <v>10924</v>
      </c>
      <c r="C31" s="252">
        <v>5635</v>
      </c>
      <c r="D31" s="252">
        <v>3158</v>
      </c>
      <c r="E31" s="252">
        <v>66173</v>
      </c>
      <c r="F31" s="252">
        <v>5621</v>
      </c>
      <c r="G31" s="252">
        <v>4678</v>
      </c>
      <c r="H31" s="253">
        <v>20.954084863837871</v>
      </c>
      <c r="I31" s="253">
        <v>51.455510801904069</v>
      </c>
      <c r="J31" s="253">
        <v>83.223625689379105</v>
      </c>
      <c r="K31" s="252">
        <v>40</v>
      </c>
      <c r="L31" s="252">
        <v>22</v>
      </c>
    </row>
    <row r="32" spans="1:12">
      <c r="A32" s="59" t="s">
        <v>94</v>
      </c>
      <c r="B32" s="252">
        <v>11096</v>
      </c>
      <c r="C32" s="252">
        <v>7737</v>
      </c>
      <c r="D32" s="252">
        <v>5734</v>
      </c>
      <c r="E32" s="252">
        <v>54230</v>
      </c>
      <c r="F32" s="252">
        <v>8319</v>
      </c>
      <c r="G32" s="252">
        <v>8055</v>
      </c>
      <c r="H32" s="253">
        <v>9.4576212068364143</v>
      </c>
      <c r="I32" s="253">
        <v>74.9729632299928</v>
      </c>
      <c r="J32" s="253">
        <v>96.826541651640824</v>
      </c>
      <c r="K32" s="252">
        <v>40</v>
      </c>
      <c r="L32" s="252">
        <v>22</v>
      </c>
    </row>
    <row r="33" spans="1:12">
      <c r="A33" s="59" t="s">
        <v>95</v>
      </c>
      <c r="B33" s="252">
        <v>24834</v>
      </c>
      <c r="C33" s="252">
        <v>19356</v>
      </c>
      <c r="D33" s="252">
        <v>5808</v>
      </c>
      <c r="E33" s="252">
        <v>116877</v>
      </c>
      <c r="F33" s="252">
        <v>6737</v>
      </c>
      <c r="G33" s="252">
        <v>6737</v>
      </c>
      <c r="H33" s="253">
        <v>20.123450413223139</v>
      </c>
      <c r="I33" s="253">
        <v>27.128130788435211</v>
      </c>
      <c r="J33" s="253">
        <v>100</v>
      </c>
      <c r="K33" s="252">
        <v>35</v>
      </c>
      <c r="L33" s="252">
        <v>22</v>
      </c>
    </row>
    <row r="34" spans="1:12">
      <c r="A34" s="59" t="s">
        <v>96</v>
      </c>
      <c r="B34" s="252">
        <v>35852</v>
      </c>
      <c r="C34" s="252">
        <v>23696</v>
      </c>
      <c r="D34" s="252">
        <v>12139</v>
      </c>
      <c r="E34" s="252">
        <v>28405</v>
      </c>
      <c r="F34" s="252">
        <v>23595</v>
      </c>
      <c r="G34" s="252">
        <v>23595</v>
      </c>
      <c r="H34" s="253">
        <v>2.3399785814317489</v>
      </c>
      <c r="I34" s="253">
        <v>65.812228048644428</v>
      </c>
      <c r="J34" s="253">
        <v>100</v>
      </c>
      <c r="K34" s="252">
        <v>40</v>
      </c>
      <c r="L34" s="252">
        <v>22</v>
      </c>
    </row>
    <row r="35" spans="1:12">
      <c r="A35" s="59" t="s">
        <v>97</v>
      </c>
      <c r="B35" s="252">
        <v>14201</v>
      </c>
      <c r="C35" s="368">
        <v>10410</v>
      </c>
      <c r="D35" s="368">
        <v>626</v>
      </c>
      <c r="E35" s="368">
        <v>9327</v>
      </c>
      <c r="F35" s="252">
        <v>843</v>
      </c>
      <c r="G35" s="252">
        <v>843</v>
      </c>
      <c r="H35" s="369">
        <v>5.74</v>
      </c>
      <c r="I35" s="369">
        <v>5.9362016759383147</v>
      </c>
      <c r="J35" s="253">
        <v>100</v>
      </c>
      <c r="K35" s="252">
        <v>40</v>
      </c>
      <c r="L35" s="252">
        <v>22</v>
      </c>
    </row>
    <row r="36" spans="1:12">
      <c r="A36" s="59" t="s">
        <v>98</v>
      </c>
      <c r="B36" s="252">
        <v>6468</v>
      </c>
      <c r="C36" s="252">
        <v>4707</v>
      </c>
      <c r="D36" s="252">
        <v>0</v>
      </c>
      <c r="E36" s="252">
        <v>0</v>
      </c>
      <c r="F36" s="252">
        <v>0</v>
      </c>
      <c r="G36" s="252">
        <v>0</v>
      </c>
      <c r="H36" s="24"/>
      <c r="I36" s="253">
        <v>0</v>
      </c>
      <c r="J36" s="24"/>
      <c r="K36" s="252">
        <v>40</v>
      </c>
      <c r="L36" s="24"/>
    </row>
    <row r="37" spans="1:12">
      <c r="A37" s="59" t="s">
        <v>99</v>
      </c>
      <c r="B37" s="252">
        <v>32778</v>
      </c>
      <c r="C37" s="252">
        <v>22796</v>
      </c>
      <c r="D37" s="252">
        <v>13384</v>
      </c>
      <c r="E37" s="252">
        <v>350698</v>
      </c>
      <c r="F37" s="252">
        <v>14478</v>
      </c>
      <c r="G37" s="252">
        <v>14433</v>
      </c>
      <c r="H37" s="253">
        <v>26.202779438135085</v>
      </c>
      <c r="I37" s="253">
        <v>44.169870034779422</v>
      </c>
      <c r="J37" s="253">
        <v>99.689183588893499</v>
      </c>
      <c r="K37" s="252">
        <v>37</v>
      </c>
      <c r="L37" s="252">
        <v>22</v>
      </c>
    </row>
    <row r="38" spans="1:12">
      <c r="A38" s="59" t="s">
        <v>100</v>
      </c>
      <c r="B38" s="252">
        <v>14308</v>
      </c>
      <c r="C38" s="252">
        <v>9614</v>
      </c>
      <c r="D38" s="252">
        <v>9400</v>
      </c>
      <c r="E38" s="252">
        <v>179304</v>
      </c>
      <c r="F38" s="252">
        <v>12720</v>
      </c>
      <c r="G38" s="252">
        <v>12311</v>
      </c>
      <c r="H38" s="253">
        <v>19.074893617021278</v>
      </c>
      <c r="I38" s="253">
        <v>88.901313950237622</v>
      </c>
      <c r="J38" s="253">
        <v>96.784591194968556</v>
      </c>
      <c r="K38" s="252">
        <v>40</v>
      </c>
      <c r="L38" s="252">
        <v>22</v>
      </c>
    </row>
    <row r="39" spans="1:12">
      <c r="A39" s="59" t="s">
        <v>101</v>
      </c>
      <c r="B39" s="252">
        <v>23002</v>
      </c>
      <c r="C39" s="252">
        <v>16226</v>
      </c>
      <c r="D39" s="252">
        <v>11060</v>
      </c>
      <c r="E39" s="252">
        <v>247870</v>
      </c>
      <c r="F39" s="252">
        <v>13450</v>
      </c>
      <c r="G39" s="252">
        <v>13450</v>
      </c>
      <c r="H39" s="253">
        <v>22.411392405063292</v>
      </c>
      <c r="I39" s="253">
        <v>58.473176245543868</v>
      </c>
      <c r="J39" s="253">
        <v>100</v>
      </c>
      <c r="K39" s="252">
        <v>40</v>
      </c>
      <c r="L39" s="252">
        <v>22</v>
      </c>
    </row>
    <row r="40" spans="1:12">
      <c r="A40" s="59" t="s">
        <v>102</v>
      </c>
      <c r="B40" s="252">
        <v>18674</v>
      </c>
      <c r="C40" s="252">
        <v>14745</v>
      </c>
      <c r="D40" s="252">
        <v>7803</v>
      </c>
      <c r="E40" s="252">
        <v>30</v>
      </c>
      <c r="F40" s="252">
        <v>11300</v>
      </c>
      <c r="G40" s="252">
        <v>11000</v>
      </c>
      <c r="H40" s="253">
        <v>3.8446751249519417E-3</v>
      </c>
      <c r="I40" s="253">
        <v>60.511941737174681</v>
      </c>
      <c r="J40" s="253">
        <v>97.345132743362825</v>
      </c>
      <c r="K40" s="252">
        <v>40</v>
      </c>
      <c r="L40" s="252">
        <v>22</v>
      </c>
    </row>
    <row r="41" spans="1:12">
      <c r="A41" s="59" t="s">
        <v>103</v>
      </c>
      <c r="B41" s="252">
        <v>19877</v>
      </c>
      <c r="C41" s="252">
        <v>13483</v>
      </c>
      <c r="D41" s="252">
        <v>5221</v>
      </c>
      <c r="E41" s="252">
        <v>18500</v>
      </c>
      <c r="F41" s="252">
        <v>9750</v>
      </c>
      <c r="G41" s="252">
        <v>9600</v>
      </c>
      <c r="H41" s="253">
        <v>3.5433824937751388</v>
      </c>
      <c r="I41" s="253">
        <v>49.051667756703729</v>
      </c>
      <c r="J41" s="253">
        <v>98.461538461538467</v>
      </c>
      <c r="K41" s="252">
        <v>35</v>
      </c>
      <c r="L41" s="252">
        <v>22</v>
      </c>
    </row>
    <row r="42" spans="1:12">
      <c r="A42" s="59" t="s">
        <v>104</v>
      </c>
      <c r="B42" s="252">
        <v>3585</v>
      </c>
      <c r="C42" s="252">
        <v>2297</v>
      </c>
      <c r="D42" s="252">
        <v>98</v>
      </c>
      <c r="E42" s="252">
        <v>118</v>
      </c>
      <c r="F42" s="252">
        <v>135</v>
      </c>
      <c r="G42" s="252">
        <v>133</v>
      </c>
      <c r="H42" s="253">
        <v>1.2040816326530612</v>
      </c>
      <c r="I42" s="253">
        <v>3.7656903765690379</v>
      </c>
      <c r="J42" s="253">
        <v>98.518518518518519</v>
      </c>
      <c r="K42" s="252">
        <v>7</v>
      </c>
      <c r="L42" s="252">
        <v>22</v>
      </c>
    </row>
    <row r="43" spans="1:12">
      <c r="A43" s="59" t="s">
        <v>159</v>
      </c>
      <c r="B43" s="252">
        <v>7466</v>
      </c>
      <c r="C43" s="252">
        <v>4687</v>
      </c>
      <c r="D43" s="252">
        <v>3268</v>
      </c>
      <c r="E43" s="252">
        <v>36200</v>
      </c>
      <c r="F43" s="252">
        <v>3268</v>
      </c>
      <c r="G43" s="252">
        <v>3268</v>
      </c>
      <c r="H43" s="253">
        <v>11.077111383108935</v>
      </c>
      <c r="I43" s="253">
        <v>43.771765336190732</v>
      </c>
      <c r="J43" s="253">
        <v>100</v>
      </c>
      <c r="K43" s="252">
        <v>40</v>
      </c>
      <c r="L43" s="252">
        <v>22</v>
      </c>
    </row>
    <row r="44" spans="1:12">
      <c r="A44" s="59" t="s">
        <v>106</v>
      </c>
      <c r="B44" s="252">
        <v>28122</v>
      </c>
      <c r="C44" s="252">
        <v>19883</v>
      </c>
      <c r="D44" s="252">
        <v>10954</v>
      </c>
      <c r="E44" s="252">
        <v>242265</v>
      </c>
      <c r="F44" s="252">
        <v>14174</v>
      </c>
      <c r="G44" s="252">
        <v>13384</v>
      </c>
      <c r="H44" s="253">
        <v>22.116578418842433</v>
      </c>
      <c r="I44" s="253">
        <v>50.401820638645901</v>
      </c>
      <c r="J44" s="253">
        <v>94.426414561873855</v>
      </c>
      <c r="K44" s="252">
        <v>37</v>
      </c>
      <c r="L44" s="252">
        <v>22</v>
      </c>
    </row>
    <row r="45" spans="1:12" ht="15" thickBot="1">
      <c r="A45" s="229" t="s">
        <v>233</v>
      </c>
      <c r="B45" s="156">
        <f t="shared" ref="B45:G45" si="2">SUM(B29:B44)</f>
        <v>282039</v>
      </c>
      <c r="C45" s="156">
        <f t="shared" si="2"/>
        <v>194018</v>
      </c>
      <c r="D45" s="156">
        <f t="shared" si="2"/>
        <v>99382</v>
      </c>
      <c r="E45" s="156">
        <f t="shared" si="2"/>
        <v>1418923</v>
      </c>
      <c r="F45" s="156">
        <f t="shared" si="2"/>
        <v>139734</v>
      </c>
      <c r="G45" s="156">
        <f t="shared" si="2"/>
        <v>136776</v>
      </c>
      <c r="H45" s="185">
        <f>E45/D45</f>
        <v>14.277464732044033</v>
      </c>
      <c r="I45" s="185">
        <f>F45/B45*100</f>
        <v>49.544211970684906</v>
      </c>
      <c r="J45" s="185">
        <f>G45/F45*100</f>
        <v>97.883120786637463</v>
      </c>
      <c r="K45" s="186">
        <f>SUM(K29:K44)/16</f>
        <v>34.875</v>
      </c>
      <c r="L45" s="157">
        <f>AVERAGE(L29:L44)</f>
        <v>22</v>
      </c>
    </row>
    <row r="46" spans="1:12">
      <c r="A46" s="59" t="s">
        <v>24</v>
      </c>
      <c r="B46" s="252">
        <v>10374</v>
      </c>
      <c r="C46" s="252">
        <v>8195</v>
      </c>
      <c r="D46" s="252">
        <v>1830</v>
      </c>
      <c r="E46" s="368">
        <v>23040</v>
      </c>
      <c r="F46" s="252">
        <v>2040</v>
      </c>
      <c r="G46" s="252">
        <v>2040</v>
      </c>
      <c r="H46" s="369">
        <v>12.59</v>
      </c>
      <c r="I46" s="369">
        <v>19.66</v>
      </c>
      <c r="J46" s="253">
        <v>100</v>
      </c>
      <c r="K46" s="252">
        <v>40</v>
      </c>
      <c r="L46" s="252">
        <v>22</v>
      </c>
    </row>
    <row r="47" spans="1:12">
      <c r="A47" s="59" t="s">
        <v>23</v>
      </c>
      <c r="B47" s="252">
        <v>6602</v>
      </c>
      <c r="C47" s="252">
        <v>3749</v>
      </c>
      <c r="D47" s="252">
        <v>2699</v>
      </c>
      <c r="E47" s="252">
        <v>33741</v>
      </c>
      <c r="F47" s="252">
        <v>6104</v>
      </c>
      <c r="G47" s="252">
        <v>4256</v>
      </c>
      <c r="H47" s="253">
        <v>12.501296776583921</v>
      </c>
      <c r="I47" s="253">
        <v>92.456831263253562</v>
      </c>
      <c r="J47" s="253">
        <v>69.724770642201833</v>
      </c>
      <c r="K47" s="252">
        <v>40</v>
      </c>
      <c r="L47" s="252">
        <v>22</v>
      </c>
    </row>
    <row r="48" spans="1:12">
      <c r="A48" s="59" t="s">
        <v>25</v>
      </c>
      <c r="B48" s="252">
        <v>5906</v>
      </c>
      <c r="C48" s="252">
        <v>3786</v>
      </c>
      <c r="D48" s="252">
        <v>0</v>
      </c>
      <c r="E48" s="252">
        <v>0</v>
      </c>
      <c r="F48" s="252">
        <v>4725</v>
      </c>
      <c r="G48" s="252">
        <v>0</v>
      </c>
      <c r="H48" s="24"/>
      <c r="I48" s="253">
        <v>80.003386386725367</v>
      </c>
      <c r="J48" s="253">
        <v>0</v>
      </c>
      <c r="K48" s="252">
        <v>40</v>
      </c>
      <c r="L48" s="252">
        <v>22</v>
      </c>
    </row>
    <row r="49" spans="1:13" ht="15" thickBot="1">
      <c r="A49" s="229" t="s">
        <v>26</v>
      </c>
      <c r="B49" s="187">
        <f t="shared" ref="B49:G49" si="3">SUM(B45:B48)</f>
        <v>304921</v>
      </c>
      <c r="C49" s="187">
        <f t="shared" si="3"/>
        <v>209748</v>
      </c>
      <c r="D49" s="187">
        <f t="shared" si="3"/>
        <v>103911</v>
      </c>
      <c r="E49" s="187">
        <f t="shared" si="3"/>
        <v>1475704</v>
      </c>
      <c r="F49" s="187">
        <f t="shared" si="3"/>
        <v>152603</v>
      </c>
      <c r="G49" s="187">
        <f t="shared" si="3"/>
        <v>143072</v>
      </c>
      <c r="H49" s="188">
        <f>E49/D49</f>
        <v>14.201614843471818</v>
      </c>
      <c r="I49" s="188">
        <f>F49/B49*100</f>
        <v>50.046733416196332</v>
      </c>
      <c r="J49" s="188">
        <f>G49/F49*100</f>
        <v>93.754382286062537</v>
      </c>
      <c r="K49" s="189">
        <f>(SUM(K29:K44)+K46+K47+K48)/19</f>
        <v>35.684210526315788</v>
      </c>
      <c r="L49" s="157">
        <f>AVERAGE(L46:L48)</f>
        <v>22</v>
      </c>
    </row>
    <row r="51" spans="1:13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3" s="49" customFormat="1" ht="15" thickBot="1">
      <c r="A52" s="433" t="s">
        <v>390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5"/>
      <c r="M52" s="86"/>
    </row>
    <row r="53" spans="1:13" ht="145.80000000000001" thickBot="1">
      <c r="A53" s="80" t="s">
        <v>162</v>
      </c>
      <c r="B53" s="80" t="s">
        <v>232</v>
      </c>
      <c r="C53" s="80" t="s">
        <v>231</v>
      </c>
      <c r="D53" s="80" t="s">
        <v>230</v>
      </c>
      <c r="E53" s="80" t="s">
        <v>229</v>
      </c>
      <c r="F53" s="80" t="s">
        <v>228</v>
      </c>
      <c r="G53" s="80" t="s">
        <v>227</v>
      </c>
      <c r="H53" s="80" t="s">
        <v>226</v>
      </c>
      <c r="I53" s="80" t="s">
        <v>225</v>
      </c>
      <c r="J53" s="80" t="s">
        <v>224</v>
      </c>
      <c r="K53" s="80" t="s">
        <v>223</v>
      </c>
      <c r="L53" s="80" t="s">
        <v>222</v>
      </c>
    </row>
    <row r="54" spans="1:13" ht="15" thickTop="1">
      <c r="A54" s="161">
        <v>1</v>
      </c>
      <c r="B54" s="161">
        <v>2</v>
      </c>
      <c r="C54" s="161">
        <v>3</v>
      </c>
      <c r="D54" s="161">
        <v>4</v>
      </c>
      <c r="E54" s="161">
        <v>5</v>
      </c>
      <c r="F54" s="161">
        <v>6</v>
      </c>
      <c r="G54" s="161">
        <v>7</v>
      </c>
      <c r="H54" s="161">
        <v>8</v>
      </c>
      <c r="I54" s="161">
        <v>9</v>
      </c>
      <c r="J54" s="161">
        <v>10</v>
      </c>
      <c r="K54" s="161">
        <v>11</v>
      </c>
      <c r="L54" s="161">
        <v>12</v>
      </c>
    </row>
    <row r="55" spans="1:13">
      <c r="A55" s="59" t="s">
        <v>91</v>
      </c>
      <c r="B55" s="252">
        <v>3786</v>
      </c>
      <c r="C55" s="252">
        <v>2648</v>
      </c>
      <c r="D55" s="252">
        <v>719</v>
      </c>
      <c r="E55" s="252">
        <v>719</v>
      </c>
      <c r="F55" s="252">
        <v>2478</v>
      </c>
      <c r="G55" s="252">
        <v>2396</v>
      </c>
      <c r="H55" s="253">
        <v>1</v>
      </c>
      <c r="I55" s="253">
        <v>65.451664025356578</v>
      </c>
      <c r="J55" s="253">
        <v>96.690879741727201</v>
      </c>
      <c r="K55" s="252">
        <v>7</v>
      </c>
      <c r="L55" s="252">
        <v>22</v>
      </c>
    </row>
    <row r="56" spans="1:13">
      <c r="A56" s="59" t="s">
        <v>92</v>
      </c>
      <c r="B56" s="252">
        <v>26801</v>
      </c>
      <c r="C56" s="252">
        <v>17725</v>
      </c>
      <c r="D56" s="252">
        <v>5864</v>
      </c>
      <c r="E56" s="252">
        <v>15078</v>
      </c>
      <c r="F56" s="252">
        <v>10465</v>
      </c>
      <c r="G56" s="252">
        <v>10465</v>
      </c>
      <c r="H56" s="253">
        <v>2.571282401091405</v>
      </c>
      <c r="I56" s="253">
        <v>39.04705048319093</v>
      </c>
      <c r="J56" s="253">
        <v>100</v>
      </c>
      <c r="K56" s="252">
        <v>40</v>
      </c>
      <c r="L56" s="252">
        <v>22</v>
      </c>
    </row>
    <row r="57" spans="1:13">
      <c r="A57" s="59" t="s">
        <v>93</v>
      </c>
      <c r="B57" s="252">
        <v>17707</v>
      </c>
      <c r="C57" s="252">
        <v>9496</v>
      </c>
      <c r="D57" s="252">
        <v>0</v>
      </c>
      <c r="E57" s="252">
        <v>0</v>
      </c>
      <c r="F57" s="252">
        <v>0</v>
      </c>
      <c r="G57" s="252">
        <v>0</v>
      </c>
      <c r="H57" s="24"/>
      <c r="I57" s="253">
        <v>0</v>
      </c>
      <c r="J57" s="24"/>
      <c r="K57" s="252">
        <v>40</v>
      </c>
      <c r="L57" s="252">
        <v>22</v>
      </c>
    </row>
    <row r="58" spans="1:13">
      <c r="A58" s="59" t="s">
        <v>94</v>
      </c>
      <c r="B58" s="252">
        <v>3253</v>
      </c>
      <c r="C58" s="252">
        <v>2095</v>
      </c>
      <c r="D58" s="252">
        <v>1453</v>
      </c>
      <c r="E58" s="252">
        <v>14530</v>
      </c>
      <c r="F58" s="252">
        <v>2702</v>
      </c>
      <c r="G58" s="252">
        <v>2702</v>
      </c>
      <c r="H58" s="253">
        <v>10</v>
      </c>
      <c r="I58" s="253">
        <v>83.061789117737476</v>
      </c>
      <c r="J58" s="253">
        <v>100</v>
      </c>
      <c r="K58" s="252">
        <v>7</v>
      </c>
      <c r="L58" s="252">
        <v>22</v>
      </c>
    </row>
    <row r="59" spans="1:13">
      <c r="A59" s="59" t="s">
        <v>95</v>
      </c>
      <c r="B59" s="252">
        <v>20427</v>
      </c>
      <c r="C59" s="252">
        <v>14375</v>
      </c>
      <c r="D59" s="252">
        <v>0</v>
      </c>
      <c r="E59" s="252">
        <v>0</v>
      </c>
      <c r="F59" s="252">
        <v>0</v>
      </c>
      <c r="G59" s="252">
        <v>0</v>
      </c>
      <c r="H59" s="24"/>
      <c r="I59" s="253">
        <v>0</v>
      </c>
      <c r="J59" s="24"/>
      <c r="K59" s="252">
        <v>35</v>
      </c>
      <c r="L59" s="252">
        <v>22</v>
      </c>
    </row>
    <row r="60" spans="1:13">
      <c r="A60" s="59" t="s">
        <v>96</v>
      </c>
      <c r="B60" s="252">
        <v>6759</v>
      </c>
      <c r="C60" s="252">
        <v>5957</v>
      </c>
      <c r="D60" s="252">
        <v>0</v>
      </c>
      <c r="E60" s="252">
        <v>0</v>
      </c>
      <c r="F60" s="252">
        <v>0</v>
      </c>
      <c r="G60" s="252">
        <v>0</v>
      </c>
      <c r="H60" s="24"/>
      <c r="I60" s="253">
        <v>0</v>
      </c>
      <c r="J60" s="24"/>
      <c r="K60" s="252">
        <v>14</v>
      </c>
      <c r="L60" s="252">
        <v>0</v>
      </c>
    </row>
    <row r="61" spans="1:13">
      <c r="A61" s="59" t="s">
        <v>97</v>
      </c>
      <c r="B61" s="252">
        <v>14011</v>
      </c>
      <c r="C61" s="252">
        <v>9296</v>
      </c>
      <c r="D61" s="252">
        <v>0</v>
      </c>
      <c r="E61" s="252">
        <v>0</v>
      </c>
      <c r="F61" s="252">
        <v>0</v>
      </c>
      <c r="G61" s="252">
        <v>0</v>
      </c>
      <c r="H61" s="24"/>
      <c r="I61" s="253">
        <v>0</v>
      </c>
      <c r="J61" s="24"/>
      <c r="K61" s="252">
        <v>40</v>
      </c>
      <c r="L61" s="252">
        <v>22</v>
      </c>
    </row>
    <row r="62" spans="1:13">
      <c r="A62" s="59" t="s">
        <v>98</v>
      </c>
      <c r="B62" s="252">
        <v>6875</v>
      </c>
      <c r="C62" s="252">
        <v>4228</v>
      </c>
      <c r="D62" s="252">
        <v>0</v>
      </c>
      <c r="E62" s="252">
        <v>0</v>
      </c>
      <c r="F62" s="252">
        <v>0</v>
      </c>
      <c r="G62" s="252">
        <v>0</v>
      </c>
      <c r="H62" s="24"/>
      <c r="I62" s="253">
        <v>0</v>
      </c>
      <c r="J62" s="24"/>
      <c r="K62" s="252">
        <v>40</v>
      </c>
      <c r="L62" s="24"/>
    </row>
    <row r="63" spans="1:13">
      <c r="A63" s="59" t="s">
        <v>99</v>
      </c>
      <c r="B63" s="252">
        <v>32778</v>
      </c>
      <c r="C63" s="252">
        <v>22796</v>
      </c>
      <c r="D63" s="252">
        <v>13384</v>
      </c>
      <c r="E63" s="252">
        <v>350698</v>
      </c>
      <c r="F63" s="252">
        <v>14478</v>
      </c>
      <c r="G63" s="252">
        <v>14433</v>
      </c>
      <c r="H63" s="253">
        <v>26.202779438135085</v>
      </c>
      <c r="I63" s="253">
        <v>44.169870034779422</v>
      </c>
      <c r="J63" s="253">
        <v>99.689183588893499</v>
      </c>
      <c r="K63" s="252">
        <v>37</v>
      </c>
      <c r="L63" s="252">
        <v>22</v>
      </c>
    </row>
    <row r="64" spans="1:13">
      <c r="A64" s="59" t="s">
        <v>100</v>
      </c>
      <c r="B64" s="252">
        <v>11237</v>
      </c>
      <c r="C64" s="252">
        <v>7781</v>
      </c>
      <c r="D64" s="252">
        <v>3740</v>
      </c>
      <c r="E64" s="252">
        <v>15572</v>
      </c>
      <c r="F64" s="252">
        <v>5560</v>
      </c>
      <c r="G64" s="252">
        <v>5223</v>
      </c>
      <c r="H64" s="253">
        <v>4.163636363636364</v>
      </c>
      <c r="I64" s="253">
        <v>49.479398415947315</v>
      </c>
      <c r="J64" s="253">
        <v>93.938848920863308</v>
      </c>
      <c r="K64" s="252">
        <v>40</v>
      </c>
      <c r="L64" s="252">
        <v>22</v>
      </c>
    </row>
    <row r="65" spans="1:13">
      <c r="A65" s="59" t="s">
        <v>101</v>
      </c>
      <c r="B65" s="252">
        <v>29651</v>
      </c>
      <c r="C65" s="252">
        <v>19948</v>
      </c>
      <c r="D65" s="252">
        <v>9166</v>
      </c>
      <c r="E65" s="252">
        <v>61403</v>
      </c>
      <c r="F65" s="252">
        <v>9166</v>
      </c>
      <c r="G65" s="252">
        <v>8488</v>
      </c>
      <c r="H65" s="253">
        <v>6.698996290639319</v>
      </c>
      <c r="I65" s="253">
        <v>30.912954031904487</v>
      </c>
      <c r="J65" s="253">
        <v>92.603098407156878</v>
      </c>
      <c r="K65" s="252">
        <v>40</v>
      </c>
      <c r="L65" s="252">
        <v>22</v>
      </c>
    </row>
    <row r="66" spans="1:13">
      <c r="A66" s="59" t="s">
        <v>102</v>
      </c>
      <c r="B66" s="252">
        <v>19739</v>
      </c>
      <c r="C66" s="252">
        <v>15920</v>
      </c>
      <c r="D66" s="252">
        <v>9765</v>
      </c>
      <c r="E66" s="252">
        <v>0</v>
      </c>
      <c r="F66" s="252">
        <v>12400</v>
      </c>
      <c r="G66" s="252">
        <v>10400</v>
      </c>
      <c r="H66" s="253">
        <v>0</v>
      </c>
      <c r="I66" s="253">
        <v>62.819798368711687</v>
      </c>
      <c r="J66" s="253">
        <v>83.870967741935488</v>
      </c>
      <c r="K66" s="252">
        <v>40</v>
      </c>
      <c r="L66" s="252">
        <v>22</v>
      </c>
    </row>
    <row r="67" spans="1:13">
      <c r="A67" s="59" t="s">
        <v>103</v>
      </c>
      <c r="B67" s="252">
        <v>4757</v>
      </c>
      <c r="C67" s="252">
        <v>3523</v>
      </c>
      <c r="D67" s="252">
        <v>2250</v>
      </c>
      <c r="E67" s="252">
        <v>9500</v>
      </c>
      <c r="F67" s="252">
        <v>3022</v>
      </c>
      <c r="G67" s="252">
        <v>3000</v>
      </c>
      <c r="H67" s="253">
        <v>4.2222222222222223</v>
      </c>
      <c r="I67" s="253">
        <v>63.527433256253943</v>
      </c>
      <c r="J67" s="253">
        <v>99.272005294506954</v>
      </c>
      <c r="K67" s="24"/>
      <c r="L67" s="252">
        <v>22</v>
      </c>
    </row>
    <row r="68" spans="1:13">
      <c r="A68" s="283" t="s">
        <v>104</v>
      </c>
      <c r="B68" s="289"/>
      <c r="C68" s="289"/>
      <c r="D68" s="289"/>
      <c r="E68" s="289"/>
      <c r="F68" s="289"/>
      <c r="G68" s="289"/>
      <c r="H68" s="283"/>
      <c r="I68" s="290"/>
      <c r="J68" s="283"/>
      <c r="K68" s="289"/>
      <c r="L68" s="289"/>
    </row>
    <row r="69" spans="1:13">
      <c r="A69" s="59" t="s">
        <v>159</v>
      </c>
      <c r="B69" s="252">
        <v>9247</v>
      </c>
      <c r="C69" s="252">
        <v>5159</v>
      </c>
      <c r="D69" s="252">
        <v>0</v>
      </c>
      <c r="E69" s="252">
        <v>0</v>
      </c>
      <c r="F69" s="252">
        <v>0</v>
      </c>
      <c r="G69" s="252">
        <v>0</v>
      </c>
      <c r="H69" s="24"/>
      <c r="I69" s="253">
        <v>0</v>
      </c>
      <c r="J69" s="24"/>
      <c r="K69" s="252">
        <v>40</v>
      </c>
      <c r="L69" s="252">
        <v>22</v>
      </c>
    </row>
    <row r="70" spans="1:13">
      <c r="A70" s="59" t="s">
        <v>106</v>
      </c>
      <c r="B70" s="252">
        <v>42488</v>
      </c>
      <c r="C70" s="252">
        <v>24632</v>
      </c>
      <c r="D70" s="252">
        <v>17579</v>
      </c>
      <c r="E70" s="252">
        <v>29028</v>
      </c>
      <c r="F70" s="252">
        <v>40556</v>
      </c>
      <c r="G70" s="252">
        <v>24002</v>
      </c>
      <c r="H70" s="253">
        <v>1.6512884691962</v>
      </c>
      <c r="I70" s="253">
        <v>95.452833741291656</v>
      </c>
      <c r="J70" s="253">
        <v>59.182365124765759</v>
      </c>
      <c r="K70" s="252">
        <v>37</v>
      </c>
      <c r="L70" s="252">
        <v>22</v>
      </c>
    </row>
    <row r="71" spans="1:13" ht="15" thickBot="1">
      <c r="A71" s="229" t="s">
        <v>107</v>
      </c>
      <c r="B71" s="156">
        <f t="shared" ref="B71:G71" si="4">SUM(B55:B70)</f>
        <v>249516</v>
      </c>
      <c r="C71" s="156">
        <f t="shared" si="4"/>
        <v>165579</v>
      </c>
      <c r="D71" s="156">
        <f t="shared" si="4"/>
        <v>63920</v>
      </c>
      <c r="E71" s="156">
        <f t="shared" si="4"/>
        <v>496528</v>
      </c>
      <c r="F71" s="156">
        <f t="shared" si="4"/>
        <v>100827</v>
      </c>
      <c r="G71" s="156">
        <f t="shared" si="4"/>
        <v>81109</v>
      </c>
      <c r="H71" s="185">
        <f>E71/D71</f>
        <v>7.7679599499374214</v>
      </c>
      <c r="I71" s="185">
        <f>F71/B71*100</f>
        <v>40.409031885730769</v>
      </c>
      <c r="J71" s="185">
        <f>G71/F71*100</f>
        <v>80.443730350005467</v>
      </c>
      <c r="K71" s="186">
        <f>SUM(K55:K70)/15</f>
        <v>30.466666666666665</v>
      </c>
      <c r="L71" s="157"/>
    </row>
    <row r="72" spans="1:13">
      <c r="A72" s="230" t="s">
        <v>24</v>
      </c>
      <c r="B72" s="252">
        <v>13214</v>
      </c>
      <c r="C72" s="252">
        <v>7906</v>
      </c>
      <c r="D72" s="252">
        <v>2200</v>
      </c>
      <c r="E72" s="252">
        <v>18120</v>
      </c>
      <c r="F72" s="252">
        <v>4880</v>
      </c>
      <c r="G72" s="252">
        <v>4190</v>
      </c>
      <c r="H72" s="253">
        <v>8.2363636363636363</v>
      </c>
      <c r="I72" s="253">
        <v>36.930528227637353</v>
      </c>
      <c r="J72" s="253">
        <v>85.860655737704917</v>
      </c>
      <c r="K72" s="252">
        <v>40</v>
      </c>
      <c r="L72" s="252">
        <v>22</v>
      </c>
    </row>
    <row r="73" spans="1:13">
      <c r="A73" s="59" t="s">
        <v>23</v>
      </c>
      <c r="B73" s="252">
        <v>2764</v>
      </c>
      <c r="C73" s="252">
        <v>1709</v>
      </c>
      <c r="D73" s="252">
        <v>961</v>
      </c>
      <c r="E73" s="252">
        <v>25635</v>
      </c>
      <c r="F73" s="252">
        <v>2095</v>
      </c>
      <c r="G73" s="252">
        <v>1879</v>
      </c>
      <c r="H73" s="253">
        <v>26.675338189386057</v>
      </c>
      <c r="I73" s="253">
        <v>75.795947901591902</v>
      </c>
      <c r="J73" s="253">
        <v>89.68973747016706</v>
      </c>
      <c r="K73" s="252">
        <v>40</v>
      </c>
      <c r="L73" s="252">
        <v>22</v>
      </c>
    </row>
    <row r="74" spans="1:13">
      <c r="A74" s="59" t="s">
        <v>25</v>
      </c>
      <c r="B74" s="252">
        <v>4122</v>
      </c>
      <c r="C74" s="252">
        <v>2698</v>
      </c>
      <c r="D74" s="252">
        <v>0</v>
      </c>
      <c r="E74" s="252">
        <v>0</v>
      </c>
      <c r="F74" s="252">
        <v>3298</v>
      </c>
      <c r="G74" s="252">
        <v>0</v>
      </c>
      <c r="H74" s="24"/>
      <c r="I74" s="253">
        <v>80.009704027171281</v>
      </c>
      <c r="J74" s="253">
        <v>0</v>
      </c>
      <c r="K74" s="252">
        <v>40</v>
      </c>
      <c r="L74" s="252">
        <v>22</v>
      </c>
    </row>
    <row r="75" spans="1:13" ht="15" thickBot="1">
      <c r="A75" s="184" t="s">
        <v>26</v>
      </c>
      <c r="B75" s="187">
        <f t="shared" ref="B75:G75" si="5">SUM(B71:B74)</f>
        <v>269616</v>
      </c>
      <c r="C75" s="187">
        <f t="shared" si="5"/>
        <v>177892</v>
      </c>
      <c r="D75" s="187">
        <f t="shared" si="5"/>
        <v>67081</v>
      </c>
      <c r="E75" s="187">
        <f t="shared" si="5"/>
        <v>540283</v>
      </c>
      <c r="F75" s="187">
        <f t="shared" si="5"/>
        <v>111100</v>
      </c>
      <c r="G75" s="187">
        <f t="shared" si="5"/>
        <v>87178</v>
      </c>
      <c r="H75" s="188">
        <f>E75/D75</f>
        <v>8.0541882202113868</v>
      </c>
      <c r="I75" s="188">
        <f>F75/B75*100</f>
        <v>41.206753308408992</v>
      </c>
      <c r="J75" s="188">
        <f>G75/F75*100</f>
        <v>78.468046804680469</v>
      </c>
      <c r="K75" s="189">
        <f>(SUM(K55:K70)+K72+K73+K74)/18</f>
        <v>32.055555555555557</v>
      </c>
      <c r="L75" s="190"/>
    </row>
    <row r="76" spans="1:13">
      <c r="L76" s="87"/>
    </row>
    <row r="77" spans="1:13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3" s="49" customFormat="1" ht="15" thickBot="1">
      <c r="A78" s="433" t="s">
        <v>389</v>
      </c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5"/>
    </row>
    <row r="79" spans="1:13" ht="145.80000000000001" thickBot="1">
      <c r="A79" s="80" t="s">
        <v>162</v>
      </c>
      <c r="B79" s="80" t="s">
        <v>232</v>
      </c>
      <c r="C79" s="80" t="s">
        <v>231</v>
      </c>
      <c r="D79" s="80" t="s">
        <v>230</v>
      </c>
      <c r="E79" s="80" t="s">
        <v>229</v>
      </c>
      <c r="F79" s="80" t="s">
        <v>228</v>
      </c>
      <c r="G79" s="80" t="s">
        <v>227</v>
      </c>
      <c r="H79" s="80" t="s">
        <v>226</v>
      </c>
      <c r="I79" s="80" t="s">
        <v>225</v>
      </c>
      <c r="J79" s="80" t="s">
        <v>224</v>
      </c>
      <c r="K79" s="80" t="s">
        <v>223</v>
      </c>
      <c r="L79" s="80" t="s">
        <v>222</v>
      </c>
      <c r="M79" s="45"/>
    </row>
    <row r="80" spans="1:13" ht="15" thickTop="1">
      <c r="A80" s="161">
        <v>1</v>
      </c>
      <c r="B80" s="161">
        <v>2</v>
      </c>
      <c r="C80" s="161">
        <v>3</v>
      </c>
      <c r="D80" s="161">
        <v>4</v>
      </c>
      <c r="E80" s="161">
        <v>5</v>
      </c>
      <c r="F80" s="161">
        <v>6</v>
      </c>
      <c r="G80" s="161">
        <v>7</v>
      </c>
      <c r="H80" s="161">
        <v>8</v>
      </c>
      <c r="I80" s="161">
        <v>9</v>
      </c>
      <c r="J80" s="161">
        <v>10</v>
      </c>
      <c r="K80" s="161">
        <v>11</v>
      </c>
      <c r="L80" s="161">
        <v>12</v>
      </c>
      <c r="M80" s="45"/>
    </row>
    <row r="81" spans="1:12">
      <c r="A81" s="61" t="s">
        <v>91</v>
      </c>
      <c r="B81" s="252">
        <v>3232</v>
      </c>
      <c r="C81" s="252">
        <v>3158</v>
      </c>
      <c r="D81" s="252">
        <v>626</v>
      </c>
      <c r="E81" s="252">
        <v>6260</v>
      </c>
      <c r="F81" s="252">
        <v>2670</v>
      </c>
      <c r="G81" s="252">
        <v>2250</v>
      </c>
      <c r="H81" s="253">
        <v>10</v>
      </c>
      <c r="I81" s="253">
        <v>82.611386138613867</v>
      </c>
      <c r="J81" s="253">
        <v>84.269662921348313</v>
      </c>
      <c r="K81" s="252">
        <v>14</v>
      </c>
      <c r="L81" s="252">
        <v>22</v>
      </c>
    </row>
    <row r="82" spans="1:12">
      <c r="A82" s="61" t="s">
        <v>92</v>
      </c>
      <c r="B82" s="252">
        <v>8036</v>
      </c>
      <c r="C82" s="252">
        <v>4641</v>
      </c>
      <c r="D82" s="252">
        <v>3744</v>
      </c>
      <c r="E82" s="252">
        <v>13855</v>
      </c>
      <c r="F82" s="252">
        <v>5368</v>
      </c>
      <c r="G82" s="252">
        <v>4984</v>
      </c>
      <c r="H82" s="253">
        <v>3.7005876068376069</v>
      </c>
      <c r="I82" s="253">
        <v>66.799402687904433</v>
      </c>
      <c r="J82" s="253">
        <v>92.846497764530554</v>
      </c>
      <c r="K82" s="252">
        <v>40</v>
      </c>
      <c r="L82" s="252">
        <v>22</v>
      </c>
    </row>
    <row r="83" spans="1:12">
      <c r="A83" s="61" t="s">
        <v>93</v>
      </c>
      <c r="B83" s="252">
        <v>6527</v>
      </c>
      <c r="C83" s="252">
        <v>4785</v>
      </c>
      <c r="D83" s="252">
        <v>0</v>
      </c>
      <c r="E83" s="252">
        <v>0</v>
      </c>
      <c r="F83" s="252">
        <v>0</v>
      </c>
      <c r="G83" s="252">
        <v>0</v>
      </c>
      <c r="H83" s="24"/>
      <c r="I83" s="253">
        <v>0</v>
      </c>
      <c r="J83" s="24"/>
      <c r="K83" s="252">
        <v>40</v>
      </c>
      <c r="L83" s="252">
        <v>22</v>
      </c>
    </row>
    <row r="84" spans="1:12">
      <c r="A84" s="61" t="s">
        <v>94</v>
      </c>
      <c r="B84" s="252">
        <v>2441</v>
      </c>
      <c r="C84" s="252">
        <v>1975</v>
      </c>
      <c r="D84" s="252">
        <v>1925</v>
      </c>
      <c r="E84" s="252">
        <v>43519</v>
      </c>
      <c r="F84" s="252">
        <v>2302</v>
      </c>
      <c r="G84" s="252">
        <v>2302</v>
      </c>
      <c r="H84" s="253">
        <v>22.607272727272726</v>
      </c>
      <c r="I84" s="253">
        <v>94.305612453912332</v>
      </c>
      <c r="J84" s="253">
        <v>100</v>
      </c>
      <c r="K84" s="252">
        <v>7</v>
      </c>
      <c r="L84" s="252">
        <v>22</v>
      </c>
    </row>
    <row r="85" spans="1:12">
      <c r="A85" s="61" t="s">
        <v>95</v>
      </c>
      <c r="B85" s="252">
        <v>9132</v>
      </c>
      <c r="C85" s="252">
        <v>5941</v>
      </c>
      <c r="D85" s="252">
        <v>0</v>
      </c>
      <c r="E85" s="252">
        <v>0</v>
      </c>
      <c r="F85" s="252">
        <v>0</v>
      </c>
      <c r="G85" s="252">
        <v>0</v>
      </c>
      <c r="H85" s="24"/>
      <c r="I85" s="253">
        <v>0</v>
      </c>
      <c r="J85" s="24"/>
      <c r="K85" s="252">
        <v>35</v>
      </c>
      <c r="L85" s="252">
        <v>22</v>
      </c>
    </row>
    <row r="86" spans="1:12">
      <c r="A86" s="61" t="s">
        <v>96</v>
      </c>
      <c r="B86" s="252">
        <v>9090</v>
      </c>
      <c r="C86" s="252">
        <v>3935</v>
      </c>
      <c r="D86" s="252">
        <v>3900</v>
      </c>
      <c r="E86" s="252">
        <v>15600</v>
      </c>
      <c r="F86" s="252">
        <v>9000</v>
      </c>
      <c r="G86" s="252">
        <v>9000</v>
      </c>
      <c r="H86" s="253">
        <v>4</v>
      </c>
      <c r="I86" s="253">
        <v>99.009900990099013</v>
      </c>
      <c r="J86" s="253">
        <v>100</v>
      </c>
      <c r="K86" s="252">
        <v>40</v>
      </c>
      <c r="L86" s="252">
        <v>22</v>
      </c>
    </row>
    <row r="87" spans="1:12">
      <c r="A87" s="61" t="s">
        <v>97</v>
      </c>
      <c r="B87" s="368">
        <v>12119</v>
      </c>
      <c r="C87" s="368">
        <v>4028</v>
      </c>
      <c r="D87" s="252">
        <v>2233</v>
      </c>
      <c r="E87" s="368">
        <v>21616</v>
      </c>
      <c r="F87" s="368">
        <v>11011</v>
      </c>
      <c r="G87" s="368">
        <v>9981</v>
      </c>
      <c r="H87" s="369">
        <v>9.68</v>
      </c>
      <c r="I87" s="369">
        <v>90.86</v>
      </c>
      <c r="J87" s="369">
        <v>90.65</v>
      </c>
      <c r="K87" s="252">
        <v>40</v>
      </c>
      <c r="L87" s="252">
        <v>22</v>
      </c>
    </row>
    <row r="88" spans="1:12">
      <c r="A88" s="61" t="s">
        <v>98</v>
      </c>
      <c r="B88" s="252">
        <v>6502</v>
      </c>
      <c r="C88" s="252">
        <v>4087</v>
      </c>
      <c r="D88" s="252">
        <v>2151</v>
      </c>
      <c r="E88" s="252">
        <v>6811</v>
      </c>
      <c r="F88" s="252">
        <v>4797</v>
      </c>
      <c r="G88" s="252">
        <v>4512</v>
      </c>
      <c r="H88" s="253">
        <v>3.1664342166434216</v>
      </c>
      <c r="I88" s="253">
        <v>73.777299292525385</v>
      </c>
      <c r="J88" s="253">
        <v>94.058786741713575</v>
      </c>
      <c r="K88" s="252">
        <v>40</v>
      </c>
      <c r="L88" s="252">
        <v>22</v>
      </c>
    </row>
    <row r="89" spans="1:12">
      <c r="A89" s="61" t="s">
        <v>99</v>
      </c>
      <c r="B89" s="252">
        <v>13430</v>
      </c>
      <c r="C89" s="252">
        <v>11269</v>
      </c>
      <c r="D89" s="252">
        <v>4565</v>
      </c>
      <c r="E89" s="252">
        <v>89622</v>
      </c>
      <c r="F89" s="252">
        <v>7781</v>
      </c>
      <c r="G89" s="252">
        <v>7745</v>
      </c>
      <c r="H89" s="253">
        <v>19.632420591456736</v>
      </c>
      <c r="I89" s="253">
        <v>57.937453462397613</v>
      </c>
      <c r="J89" s="253">
        <v>99.537334532836397</v>
      </c>
      <c r="K89" s="252">
        <v>37</v>
      </c>
      <c r="L89" s="252">
        <v>22</v>
      </c>
    </row>
    <row r="90" spans="1:12">
      <c r="A90" s="61" t="s">
        <v>100</v>
      </c>
      <c r="B90" s="252">
        <v>6421</v>
      </c>
      <c r="C90" s="252">
        <v>2770</v>
      </c>
      <c r="D90" s="252">
        <v>2410</v>
      </c>
      <c r="E90" s="252">
        <v>26002</v>
      </c>
      <c r="F90" s="252">
        <v>5440</v>
      </c>
      <c r="G90" s="252">
        <v>5259</v>
      </c>
      <c r="H90" s="253">
        <v>10.789211618257262</v>
      </c>
      <c r="I90" s="253">
        <v>84.722005918081294</v>
      </c>
      <c r="J90" s="253">
        <v>96.672794117647058</v>
      </c>
      <c r="K90" s="252">
        <v>40</v>
      </c>
      <c r="L90" s="252">
        <v>22</v>
      </c>
    </row>
    <row r="91" spans="1:12">
      <c r="A91" s="61" t="s">
        <v>101</v>
      </c>
      <c r="B91" s="252">
        <v>8882</v>
      </c>
      <c r="C91" s="252">
        <v>4583</v>
      </c>
      <c r="D91" s="252">
        <v>2392</v>
      </c>
      <c r="E91" s="252">
        <v>33026</v>
      </c>
      <c r="F91" s="252">
        <v>7645</v>
      </c>
      <c r="G91" s="252">
        <v>2452</v>
      </c>
      <c r="H91" s="253">
        <v>13.80685618729097</v>
      </c>
      <c r="I91" s="253">
        <v>86.072956541319527</v>
      </c>
      <c r="J91" s="253">
        <v>32.073250490516678</v>
      </c>
      <c r="K91" s="252">
        <v>40</v>
      </c>
      <c r="L91" s="252">
        <v>22</v>
      </c>
    </row>
    <row r="92" spans="1:12">
      <c r="A92" s="61" t="s">
        <v>102</v>
      </c>
      <c r="B92" s="252">
        <v>13627</v>
      </c>
      <c r="C92" s="252">
        <v>11678</v>
      </c>
      <c r="D92" s="252">
        <v>6003</v>
      </c>
      <c r="E92" s="252">
        <v>19</v>
      </c>
      <c r="F92" s="252">
        <v>8358</v>
      </c>
      <c r="G92" s="252">
        <v>6358</v>
      </c>
      <c r="H92" s="253">
        <v>3.1650841246043645E-3</v>
      </c>
      <c r="I92" s="253">
        <v>61.334116093050561</v>
      </c>
      <c r="J92" s="253">
        <v>76.070830342187122</v>
      </c>
      <c r="K92" s="252">
        <v>40</v>
      </c>
      <c r="L92" s="252">
        <v>22</v>
      </c>
    </row>
    <row r="93" spans="1:12">
      <c r="A93" s="61" t="s">
        <v>103</v>
      </c>
      <c r="B93" s="252">
        <v>1612</v>
      </c>
      <c r="C93" s="252">
        <v>782</v>
      </c>
      <c r="D93" s="252">
        <v>510</v>
      </c>
      <c r="E93" s="252">
        <v>3200</v>
      </c>
      <c r="F93" s="252">
        <v>1150</v>
      </c>
      <c r="G93" s="252">
        <v>1120</v>
      </c>
      <c r="H93" s="253">
        <v>6.2745098039215685</v>
      </c>
      <c r="I93" s="253">
        <v>71.339950372208435</v>
      </c>
      <c r="J93" s="253">
        <v>97.391304347826093</v>
      </c>
      <c r="K93" s="24"/>
      <c r="L93" s="252">
        <v>22</v>
      </c>
    </row>
    <row r="94" spans="1:12">
      <c r="A94" s="61" t="s">
        <v>104</v>
      </c>
      <c r="B94" s="252">
        <v>2014</v>
      </c>
      <c r="C94" s="252">
        <v>1133</v>
      </c>
      <c r="D94" s="252">
        <v>34</v>
      </c>
      <c r="E94" s="252">
        <v>48</v>
      </c>
      <c r="F94" s="252">
        <v>96</v>
      </c>
      <c r="G94" s="252">
        <v>90</v>
      </c>
      <c r="H94" s="253">
        <v>1.411764705882353</v>
      </c>
      <c r="I94" s="253">
        <v>4.7666335650446872</v>
      </c>
      <c r="J94" s="253">
        <v>93.75</v>
      </c>
      <c r="K94" s="252">
        <v>7</v>
      </c>
      <c r="L94" s="252">
        <v>22</v>
      </c>
    </row>
    <row r="95" spans="1:12">
      <c r="A95" s="61" t="s">
        <v>159</v>
      </c>
      <c r="B95" s="252">
        <v>1900</v>
      </c>
      <c r="C95" s="252">
        <v>703</v>
      </c>
      <c r="D95" s="252">
        <v>519</v>
      </c>
      <c r="E95" s="252">
        <v>5960</v>
      </c>
      <c r="F95" s="252">
        <v>519</v>
      </c>
      <c r="G95" s="252">
        <v>519</v>
      </c>
      <c r="H95" s="253">
        <v>11.483622350674374</v>
      </c>
      <c r="I95" s="253">
        <v>27.315789473684209</v>
      </c>
      <c r="J95" s="253">
        <v>100</v>
      </c>
      <c r="K95" s="252">
        <v>40</v>
      </c>
      <c r="L95" s="252">
        <v>22</v>
      </c>
    </row>
    <row r="96" spans="1:12">
      <c r="A96" s="61" t="s">
        <v>106</v>
      </c>
      <c r="B96" s="252">
        <v>4344</v>
      </c>
      <c r="C96" s="252">
        <v>2686</v>
      </c>
      <c r="D96" s="252">
        <v>1416</v>
      </c>
      <c r="E96" s="252">
        <v>42382</v>
      </c>
      <c r="F96" s="252">
        <v>2683</v>
      </c>
      <c r="G96" s="252">
        <v>2479</v>
      </c>
      <c r="H96" s="253">
        <v>29.930790960451976</v>
      </c>
      <c r="I96" s="253">
        <v>61.763351749539595</v>
      </c>
      <c r="J96" s="253">
        <v>92.396571002609022</v>
      </c>
      <c r="K96" s="252">
        <v>32</v>
      </c>
      <c r="L96" s="252">
        <v>22</v>
      </c>
    </row>
    <row r="97" spans="1:13" ht="15" thickBot="1">
      <c r="A97" s="184" t="s">
        <v>233</v>
      </c>
      <c r="B97" s="156">
        <f t="shared" ref="B97:G97" si="6">SUM(B81:B96)</f>
        <v>109309</v>
      </c>
      <c r="C97" s="156">
        <f t="shared" si="6"/>
        <v>68154</v>
      </c>
      <c r="D97" s="156">
        <f t="shared" si="6"/>
        <v>32428</v>
      </c>
      <c r="E97" s="156">
        <f t="shared" si="6"/>
        <v>307920</v>
      </c>
      <c r="F97" s="156">
        <f t="shared" si="6"/>
        <v>68820</v>
      </c>
      <c r="G97" s="156">
        <f t="shared" si="6"/>
        <v>59051</v>
      </c>
      <c r="H97" s="188">
        <f>E97/D97</f>
        <v>9.495497718021463</v>
      </c>
      <c r="I97" s="188">
        <f>F97/B97*100</f>
        <v>62.959134197550057</v>
      </c>
      <c r="J97" s="188">
        <f>G97/F97*100</f>
        <v>85.80499854693403</v>
      </c>
      <c r="K97" s="294">
        <f>AVERAGE(K81:K96)</f>
        <v>32.799999999999997</v>
      </c>
      <c r="L97" s="294">
        <f>AVERAGE(L81:L96)</f>
        <v>22</v>
      </c>
    </row>
    <row r="98" spans="1:13">
      <c r="A98" s="61" t="s">
        <v>24</v>
      </c>
      <c r="B98" s="368">
        <v>4904</v>
      </c>
      <c r="C98" s="368">
        <v>2306</v>
      </c>
      <c r="D98" s="368">
        <v>840</v>
      </c>
      <c r="E98" s="368">
        <v>6020</v>
      </c>
      <c r="F98" s="368">
        <v>4904</v>
      </c>
      <c r="G98" s="368">
        <v>4904</v>
      </c>
      <c r="H98" s="369">
        <v>7.17</v>
      </c>
      <c r="I98" s="253">
        <v>100</v>
      </c>
      <c r="J98" s="253">
        <v>100</v>
      </c>
      <c r="K98" s="252">
        <v>40</v>
      </c>
      <c r="L98" s="252">
        <v>22</v>
      </c>
    </row>
    <row r="99" spans="1:13">
      <c r="A99" s="61" t="s">
        <v>23</v>
      </c>
      <c r="B99" s="252">
        <v>2337</v>
      </c>
      <c r="C99" s="252">
        <v>1052</v>
      </c>
      <c r="D99" s="252">
        <v>975</v>
      </c>
      <c r="E99" s="252">
        <v>5260</v>
      </c>
      <c r="F99" s="252">
        <v>2150</v>
      </c>
      <c r="G99" s="252">
        <v>2145</v>
      </c>
      <c r="H99" s="253">
        <v>5.3948717948717952</v>
      </c>
      <c r="I99" s="253">
        <v>91.99828840393667</v>
      </c>
      <c r="J99" s="253">
        <v>99.767441860465112</v>
      </c>
      <c r="K99" s="252">
        <v>40</v>
      </c>
      <c r="L99" s="252">
        <v>22</v>
      </c>
    </row>
    <row r="100" spans="1:13">
      <c r="A100" s="61" t="s">
        <v>25</v>
      </c>
      <c r="B100" s="252">
        <v>3166</v>
      </c>
      <c r="C100" s="252">
        <v>1430</v>
      </c>
      <c r="D100" s="252">
        <v>0</v>
      </c>
      <c r="E100" s="252">
        <v>0</v>
      </c>
      <c r="F100" s="252">
        <v>2533</v>
      </c>
      <c r="G100" s="252">
        <v>0</v>
      </c>
      <c r="H100" s="24"/>
      <c r="I100" s="253">
        <v>80.006317119393557</v>
      </c>
      <c r="J100" s="253">
        <v>0</v>
      </c>
      <c r="K100" s="252">
        <v>40</v>
      </c>
      <c r="L100" s="252">
        <v>22</v>
      </c>
    </row>
    <row r="101" spans="1:13" ht="15" thickBot="1">
      <c r="A101" s="184" t="s">
        <v>26</v>
      </c>
      <c r="B101" s="187">
        <f t="shared" ref="B101:G101" si="7">SUM(B97:B100)</f>
        <v>119716</v>
      </c>
      <c r="C101" s="187">
        <f t="shared" si="7"/>
        <v>72942</v>
      </c>
      <c r="D101" s="187">
        <f t="shared" si="7"/>
        <v>34243</v>
      </c>
      <c r="E101" s="187">
        <f t="shared" si="7"/>
        <v>319200</v>
      </c>
      <c r="F101" s="187">
        <f t="shared" si="7"/>
        <v>78407</v>
      </c>
      <c r="G101" s="187">
        <f t="shared" si="7"/>
        <v>66100</v>
      </c>
      <c r="H101" s="188">
        <f>E101/D101</f>
        <v>9.3216131764156174</v>
      </c>
      <c r="I101" s="188">
        <f>F101/B101*100</f>
        <v>65.494169534565145</v>
      </c>
      <c r="J101" s="188">
        <f>G101/F101*100</f>
        <v>84.303697373958954</v>
      </c>
      <c r="K101" s="189">
        <v>40</v>
      </c>
      <c r="L101" s="190">
        <v>22</v>
      </c>
    </row>
    <row r="103" spans="1:1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3" s="49" customFormat="1" ht="15" thickBot="1">
      <c r="A104" s="433" t="s">
        <v>388</v>
      </c>
      <c r="B104" s="434"/>
      <c r="C104" s="434"/>
      <c r="D104" s="434"/>
      <c r="E104" s="434"/>
      <c r="F104" s="434"/>
      <c r="G104" s="434"/>
      <c r="H104" s="434"/>
      <c r="I104" s="434"/>
      <c r="J104" s="434"/>
      <c r="K104" s="434"/>
      <c r="L104" s="435"/>
    </row>
    <row r="105" spans="1:13" ht="145.80000000000001" thickBot="1">
      <c r="A105" s="80" t="s">
        <v>162</v>
      </c>
      <c r="B105" s="80" t="s">
        <v>232</v>
      </c>
      <c r="C105" s="80" t="s">
        <v>231</v>
      </c>
      <c r="D105" s="80" t="s">
        <v>230</v>
      </c>
      <c r="E105" s="80" t="s">
        <v>229</v>
      </c>
      <c r="F105" s="80" t="s">
        <v>228</v>
      </c>
      <c r="G105" s="80" t="s">
        <v>227</v>
      </c>
      <c r="H105" s="80" t="s">
        <v>226</v>
      </c>
      <c r="I105" s="80" t="s">
        <v>225</v>
      </c>
      <c r="J105" s="80" t="s">
        <v>224</v>
      </c>
      <c r="K105" s="80" t="s">
        <v>223</v>
      </c>
      <c r="L105" s="80" t="s">
        <v>222</v>
      </c>
    </row>
    <row r="106" spans="1:13" ht="15" thickTop="1">
      <c r="A106" s="161">
        <v>1</v>
      </c>
      <c r="B106" s="161">
        <v>2</v>
      </c>
      <c r="C106" s="161">
        <v>3</v>
      </c>
      <c r="D106" s="161">
        <v>4</v>
      </c>
      <c r="E106" s="161">
        <v>5</v>
      </c>
      <c r="F106" s="161">
        <v>6</v>
      </c>
      <c r="G106" s="161">
        <v>7</v>
      </c>
      <c r="H106" s="161">
        <v>8</v>
      </c>
      <c r="I106" s="161">
        <v>9</v>
      </c>
      <c r="J106" s="161">
        <v>10</v>
      </c>
      <c r="K106" s="161">
        <v>11</v>
      </c>
      <c r="L106" s="161">
        <v>12</v>
      </c>
    </row>
    <row r="107" spans="1:13">
      <c r="A107" s="61" t="s">
        <v>97</v>
      </c>
      <c r="B107" s="252">
        <v>4344</v>
      </c>
      <c r="C107" s="252">
        <v>3017</v>
      </c>
      <c r="D107" s="252">
        <v>409</v>
      </c>
      <c r="E107" s="252">
        <v>867</v>
      </c>
      <c r="F107" s="252">
        <v>1648</v>
      </c>
      <c r="G107" s="252">
        <v>1577</v>
      </c>
      <c r="H107" s="253">
        <v>2.1198044009779951</v>
      </c>
      <c r="I107" s="253">
        <v>37.93738489871086</v>
      </c>
      <c r="J107" s="253">
        <v>95.69174757281553</v>
      </c>
      <c r="K107" s="24"/>
      <c r="L107" s="252">
        <v>22</v>
      </c>
      <c r="M107" s="191"/>
    </row>
    <row r="108" spans="1:13">
      <c r="A108" s="61" t="s">
        <v>24</v>
      </c>
      <c r="B108" s="252">
        <v>1546</v>
      </c>
      <c r="C108" s="252">
        <v>667</v>
      </c>
      <c r="D108" s="252">
        <v>650</v>
      </c>
      <c r="E108" s="252">
        <v>2014</v>
      </c>
      <c r="F108" s="252">
        <v>1450</v>
      </c>
      <c r="G108" s="252">
        <v>1325</v>
      </c>
      <c r="H108" s="253">
        <v>3.0984615384615384</v>
      </c>
      <c r="I108" s="253">
        <v>93.790426908150053</v>
      </c>
      <c r="J108" s="253">
        <v>91.379310344827587</v>
      </c>
      <c r="K108" s="252">
        <v>13</v>
      </c>
      <c r="L108" s="252">
        <v>0</v>
      </c>
      <c r="M108" s="191"/>
    </row>
    <row r="109" spans="1:13" ht="15" thickBot="1">
      <c r="A109" s="184" t="s">
        <v>26</v>
      </c>
      <c r="B109" s="187">
        <f t="shared" ref="B109:G109" si="8">SUM(B107:B108)</f>
        <v>5890</v>
      </c>
      <c r="C109" s="187">
        <f t="shared" si="8"/>
        <v>3684</v>
      </c>
      <c r="D109" s="187">
        <f t="shared" si="8"/>
        <v>1059</v>
      </c>
      <c r="E109" s="187">
        <f t="shared" si="8"/>
        <v>2881</v>
      </c>
      <c r="F109" s="187">
        <f t="shared" si="8"/>
        <v>3098</v>
      </c>
      <c r="G109" s="187">
        <f t="shared" si="8"/>
        <v>2902</v>
      </c>
      <c r="H109" s="188">
        <f>E109/D109</f>
        <v>2.7204910292728988</v>
      </c>
      <c r="I109" s="188">
        <f>F109/B109*100</f>
        <v>52.597623089983024</v>
      </c>
      <c r="J109" s="188">
        <f>G109/F109*100</f>
        <v>93.673337637185284</v>
      </c>
      <c r="K109" s="192"/>
      <c r="L109" s="193">
        <v>22</v>
      </c>
    </row>
    <row r="110" spans="1:13" ht="15" thickBot="1">
      <c r="H110" s="188"/>
      <c r="I110" s="188"/>
    </row>
    <row r="111" spans="1:13" ht="15" thickBot="1">
      <c r="F111" s="82">
        <f>F109+F101+F75+F49+F24</f>
        <v>536716</v>
      </c>
      <c r="G111" s="82">
        <f>G109+G101+G75+G49+G24</f>
        <v>473507</v>
      </c>
      <c r="H111" s="188"/>
      <c r="I111" s="188">
        <f>G111*100/F111</f>
        <v>88.223008071307731</v>
      </c>
    </row>
    <row r="112" spans="1:13">
      <c r="B112" s="89"/>
      <c r="C112" s="89"/>
      <c r="D112" s="89"/>
      <c r="E112" s="89"/>
      <c r="F112" s="89"/>
      <c r="G112" s="90"/>
      <c r="H112" s="91"/>
      <c r="I112" s="91"/>
      <c r="J112" s="91"/>
    </row>
    <row r="114" spans="2:10">
      <c r="B114" s="89"/>
      <c r="C114" s="89"/>
      <c r="D114" s="89"/>
      <c r="E114" s="89"/>
      <c r="F114" s="89"/>
      <c r="G114" s="90"/>
      <c r="H114" s="91"/>
      <c r="I114" s="91"/>
      <c r="J114" s="91"/>
    </row>
  </sheetData>
  <mergeCells count="5">
    <mergeCell ref="A1:L1"/>
    <mergeCell ref="A26:L26"/>
    <mergeCell ref="A52:L52"/>
    <mergeCell ref="A78:L78"/>
    <mergeCell ref="A104:L104"/>
  </mergeCells>
  <conditionalFormatting sqref="B14:G19 I14:L19 H14 H16:H19 B21:L23">
    <cfRule type="cellIs" dxfId="4" priority="5" stopIfTrue="1" operator="equal">
      <formula>8</formula>
    </cfRule>
  </conditionalFormatting>
  <conditionalFormatting sqref="B93:G93 I93:L93 B94:L96 B81:L92 B98:L100 B107:L108">
    <cfRule type="cellIs" dxfId="3" priority="4" stopIfTrue="1" operator="equal">
      <formula>9</formula>
    </cfRule>
  </conditionalFormatting>
  <conditionalFormatting sqref="B93:G93 I93:L93 B94:L96 B81:L92 B98:L100">
    <cfRule type="cellIs" dxfId="2" priority="3" stopIfTrue="1" operator="equal">
      <formula>12</formula>
    </cfRule>
  </conditionalFormatting>
  <conditionalFormatting sqref="B46:L48 B29:L44">
    <cfRule type="cellIs" dxfId="1" priority="2" stopIfTrue="1" operator="equal">
      <formula>10</formula>
    </cfRule>
  </conditionalFormatting>
  <conditionalFormatting sqref="B72:L74 B55:L70 B46:L48 B29:L44">
    <cfRule type="cellIs" dxfId="0" priority="1" stopIfTrue="1" operator="equal">
      <formula>11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79"/>
  <sheetViews>
    <sheetView topLeftCell="A55" workbookViewId="0">
      <selection activeCell="G75" sqref="G75"/>
    </sheetView>
  </sheetViews>
  <sheetFormatPr defaultRowHeight="14.4"/>
  <cols>
    <col min="1" max="1" width="20.88671875" style="4" customWidth="1"/>
    <col min="2" max="2" width="22.88671875" style="4" customWidth="1"/>
    <col min="3" max="3" width="18" style="4" customWidth="1"/>
    <col min="4" max="4" width="19.33203125" style="7" customWidth="1"/>
    <col min="5" max="5" width="14.109375" style="8" customWidth="1"/>
    <col min="6" max="6" width="13.44140625" style="8" customWidth="1"/>
    <col min="7" max="7" width="17.44140625" customWidth="1"/>
    <col min="9" max="9" width="19.6640625" customWidth="1"/>
    <col min="11" max="11" width="18" customWidth="1"/>
    <col min="257" max="257" width="20.88671875" customWidth="1"/>
    <col min="258" max="258" width="22.88671875" customWidth="1"/>
    <col min="259" max="259" width="18" customWidth="1"/>
    <col min="260" max="260" width="19.33203125" customWidth="1"/>
    <col min="261" max="261" width="14.109375" customWidth="1"/>
    <col min="262" max="262" width="13.44140625" customWidth="1"/>
    <col min="263" max="263" width="17.44140625" customWidth="1"/>
    <col min="513" max="513" width="20.88671875" customWidth="1"/>
    <col min="514" max="514" width="22.88671875" customWidth="1"/>
    <col min="515" max="515" width="18" customWidth="1"/>
    <col min="516" max="516" width="19.33203125" customWidth="1"/>
    <col min="517" max="517" width="14.109375" customWidth="1"/>
    <col min="518" max="518" width="13.44140625" customWidth="1"/>
    <col min="519" max="519" width="17.44140625" customWidth="1"/>
    <col min="769" max="769" width="20.88671875" customWidth="1"/>
    <col min="770" max="770" width="22.88671875" customWidth="1"/>
    <col min="771" max="771" width="18" customWidth="1"/>
    <col min="772" max="772" width="19.33203125" customWidth="1"/>
    <col min="773" max="773" width="14.109375" customWidth="1"/>
    <col min="774" max="774" width="13.44140625" customWidth="1"/>
    <col min="775" max="775" width="17.44140625" customWidth="1"/>
    <col min="1025" max="1025" width="20.88671875" customWidth="1"/>
    <col min="1026" max="1026" width="22.88671875" customWidth="1"/>
    <col min="1027" max="1027" width="18" customWidth="1"/>
    <col min="1028" max="1028" width="19.33203125" customWidth="1"/>
    <col min="1029" max="1029" width="14.109375" customWidth="1"/>
    <col min="1030" max="1030" width="13.44140625" customWidth="1"/>
    <col min="1031" max="1031" width="17.44140625" customWidth="1"/>
    <col min="1281" max="1281" width="20.88671875" customWidth="1"/>
    <col min="1282" max="1282" width="22.88671875" customWidth="1"/>
    <col min="1283" max="1283" width="18" customWidth="1"/>
    <col min="1284" max="1284" width="19.33203125" customWidth="1"/>
    <col min="1285" max="1285" width="14.109375" customWidth="1"/>
    <col min="1286" max="1286" width="13.44140625" customWidth="1"/>
    <col min="1287" max="1287" width="17.44140625" customWidth="1"/>
    <col min="1537" max="1537" width="20.88671875" customWidth="1"/>
    <col min="1538" max="1538" width="22.88671875" customWidth="1"/>
    <col min="1539" max="1539" width="18" customWidth="1"/>
    <col min="1540" max="1540" width="19.33203125" customWidth="1"/>
    <col min="1541" max="1541" width="14.109375" customWidth="1"/>
    <col min="1542" max="1542" width="13.44140625" customWidth="1"/>
    <col min="1543" max="1543" width="17.44140625" customWidth="1"/>
    <col min="1793" max="1793" width="20.88671875" customWidth="1"/>
    <col min="1794" max="1794" width="22.88671875" customWidth="1"/>
    <col min="1795" max="1795" width="18" customWidth="1"/>
    <col min="1796" max="1796" width="19.33203125" customWidth="1"/>
    <col min="1797" max="1797" width="14.109375" customWidth="1"/>
    <col min="1798" max="1798" width="13.44140625" customWidth="1"/>
    <col min="1799" max="1799" width="17.44140625" customWidth="1"/>
    <col min="2049" max="2049" width="20.88671875" customWidth="1"/>
    <col min="2050" max="2050" width="22.88671875" customWidth="1"/>
    <col min="2051" max="2051" width="18" customWidth="1"/>
    <col min="2052" max="2052" width="19.33203125" customWidth="1"/>
    <col min="2053" max="2053" width="14.109375" customWidth="1"/>
    <col min="2054" max="2054" width="13.44140625" customWidth="1"/>
    <col min="2055" max="2055" width="17.44140625" customWidth="1"/>
    <col min="2305" max="2305" width="20.88671875" customWidth="1"/>
    <col min="2306" max="2306" width="22.88671875" customWidth="1"/>
    <col min="2307" max="2307" width="18" customWidth="1"/>
    <col min="2308" max="2308" width="19.33203125" customWidth="1"/>
    <col min="2309" max="2309" width="14.109375" customWidth="1"/>
    <col min="2310" max="2310" width="13.44140625" customWidth="1"/>
    <col min="2311" max="2311" width="17.44140625" customWidth="1"/>
    <col min="2561" max="2561" width="20.88671875" customWidth="1"/>
    <col min="2562" max="2562" width="22.88671875" customWidth="1"/>
    <col min="2563" max="2563" width="18" customWidth="1"/>
    <col min="2564" max="2564" width="19.33203125" customWidth="1"/>
    <col min="2565" max="2565" width="14.109375" customWidth="1"/>
    <col min="2566" max="2566" width="13.44140625" customWidth="1"/>
    <col min="2567" max="2567" width="17.44140625" customWidth="1"/>
    <col min="2817" max="2817" width="20.88671875" customWidth="1"/>
    <col min="2818" max="2818" width="22.88671875" customWidth="1"/>
    <col min="2819" max="2819" width="18" customWidth="1"/>
    <col min="2820" max="2820" width="19.33203125" customWidth="1"/>
    <col min="2821" max="2821" width="14.109375" customWidth="1"/>
    <col min="2822" max="2822" width="13.44140625" customWidth="1"/>
    <col min="2823" max="2823" width="17.44140625" customWidth="1"/>
    <col min="3073" max="3073" width="20.88671875" customWidth="1"/>
    <col min="3074" max="3074" width="22.88671875" customWidth="1"/>
    <col min="3075" max="3075" width="18" customWidth="1"/>
    <col min="3076" max="3076" width="19.33203125" customWidth="1"/>
    <col min="3077" max="3077" width="14.109375" customWidth="1"/>
    <col min="3078" max="3078" width="13.44140625" customWidth="1"/>
    <col min="3079" max="3079" width="17.44140625" customWidth="1"/>
    <col min="3329" max="3329" width="20.88671875" customWidth="1"/>
    <col min="3330" max="3330" width="22.88671875" customWidth="1"/>
    <col min="3331" max="3331" width="18" customWidth="1"/>
    <col min="3332" max="3332" width="19.33203125" customWidth="1"/>
    <col min="3333" max="3333" width="14.109375" customWidth="1"/>
    <col min="3334" max="3334" width="13.44140625" customWidth="1"/>
    <col min="3335" max="3335" width="17.44140625" customWidth="1"/>
    <col min="3585" max="3585" width="20.88671875" customWidth="1"/>
    <col min="3586" max="3586" width="22.88671875" customWidth="1"/>
    <col min="3587" max="3587" width="18" customWidth="1"/>
    <col min="3588" max="3588" width="19.33203125" customWidth="1"/>
    <col min="3589" max="3589" width="14.109375" customWidth="1"/>
    <col min="3590" max="3590" width="13.44140625" customWidth="1"/>
    <col min="3591" max="3591" width="17.44140625" customWidth="1"/>
    <col min="3841" max="3841" width="20.88671875" customWidth="1"/>
    <col min="3842" max="3842" width="22.88671875" customWidth="1"/>
    <col min="3843" max="3843" width="18" customWidth="1"/>
    <col min="3844" max="3844" width="19.33203125" customWidth="1"/>
    <col min="3845" max="3845" width="14.109375" customWidth="1"/>
    <col min="3846" max="3846" width="13.44140625" customWidth="1"/>
    <col min="3847" max="3847" width="17.44140625" customWidth="1"/>
    <col min="4097" max="4097" width="20.88671875" customWidth="1"/>
    <col min="4098" max="4098" width="22.88671875" customWidth="1"/>
    <col min="4099" max="4099" width="18" customWidth="1"/>
    <col min="4100" max="4100" width="19.33203125" customWidth="1"/>
    <col min="4101" max="4101" width="14.109375" customWidth="1"/>
    <col min="4102" max="4102" width="13.44140625" customWidth="1"/>
    <col min="4103" max="4103" width="17.44140625" customWidth="1"/>
    <col min="4353" max="4353" width="20.88671875" customWidth="1"/>
    <col min="4354" max="4354" width="22.88671875" customWidth="1"/>
    <col min="4355" max="4355" width="18" customWidth="1"/>
    <col min="4356" max="4356" width="19.33203125" customWidth="1"/>
    <col min="4357" max="4357" width="14.109375" customWidth="1"/>
    <col min="4358" max="4358" width="13.44140625" customWidth="1"/>
    <col min="4359" max="4359" width="17.44140625" customWidth="1"/>
    <col min="4609" max="4609" width="20.88671875" customWidth="1"/>
    <col min="4610" max="4610" width="22.88671875" customWidth="1"/>
    <col min="4611" max="4611" width="18" customWidth="1"/>
    <col min="4612" max="4612" width="19.33203125" customWidth="1"/>
    <col min="4613" max="4613" width="14.109375" customWidth="1"/>
    <col min="4614" max="4614" width="13.44140625" customWidth="1"/>
    <col min="4615" max="4615" width="17.44140625" customWidth="1"/>
    <col min="4865" max="4865" width="20.88671875" customWidth="1"/>
    <col min="4866" max="4866" width="22.88671875" customWidth="1"/>
    <col min="4867" max="4867" width="18" customWidth="1"/>
    <col min="4868" max="4868" width="19.33203125" customWidth="1"/>
    <col min="4869" max="4869" width="14.109375" customWidth="1"/>
    <col min="4870" max="4870" width="13.44140625" customWidth="1"/>
    <col min="4871" max="4871" width="17.44140625" customWidth="1"/>
    <col min="5121" max="5121" width="20.88671875" customWidth="1"/>
    <col min="5122" max="5122" width="22.88671875" customWidth="1"/>
    <col min="5123" max="5123" width="18" customWidth="1"/>
    <col min="5124" max="5124" width="19.33203125" customWidth="1"/>
    <col min="5125" max="5125" width="14.109375" customWidth="1"/>
    <col min="5126" max="5126" width="13.44140625" customWidth="1"/>
    <col min="5127" max="5127" width="17.44140625" customWidth="1"/>
    <col min="5377" max="5377" width="20.88671875" customWidth="1"/>
    <col min="5378" max="5378" width="22.88671875" customWidth="1"/>
    <col min="5379" max="5379" width="18" customWidth="1"/>
    <col min="5380" max="5380" width="19.33203125" customWidth="1"/>
    <col min="5381" max="5381" width="14.109375" customWidth="1"/>
    <col min="5382" max="5382" width="13.44140625" customWidth="1"/>
    <col min="5383" max="5383" width="17.44140625" customWidth="1"/>
    <col min="5633" max="5633" width="20.88671875" customWidth="1"/>
    <col min="5634" max="5634" width="22.88671875" customWidth="1"/>
    <col min="5635" max="5635" width="18" customWidth="1"/>
    <col min="5636" max="5636" width="19.33203125" customWidth="1"/>
    <col min="5637" max="5637" width="14.109375" customWidth="1"/>
    <col min="5638" max="5638" width="13.44140625" customWidth="1"/>
    <col min="5639" max="5639" width="17.44140625" customWidth="1"/>
    <col min="5889" max="5889" width="20.88671875" customWidth="1"/>
    <col min="5890" max="5890" width="22.88671875" customWidth="1"/>
    <col min="5891" max="5891" width="18" customWidth="1"/>
    <col min="5892" max="5892" width="19.33203125" customWidth="1"/>
    <col min="5893" max="5893" width="14.109375" customWidth="1"/>
    <col min="5894" max="5894" width="13.44140625" customWidth="1"/>
    <col min="5895" max="5895" width="17.44140625" customWidth="1"/>
    <col min="6145" max="6145" width="20.88671875" customWidth="1"/>
    <col min="6146" max="6146" width="22.88671875" customWidth="1"/>
    <col min="6147" max="6147" width="18" customWidth="1"/>
    <col min="6148" max="6148" width="19.33203125" customWidth="1"/>
    <col min="6149" max="6149" width="14.109375" customWidth="1"/>
    <col min="6150" max="6150" width="13.44140625" customWidth="1"/>
    <col min="6151" max="6151" width="17.44140625" customWidth="1"/>
    <col min="6401" max="6401" width="20.88671875" customWidth="1"/>
    <col min="6402" max="6402" width="22.88671875" customWidth="1"/>
    <col min="6403" max="6403" width="18" customWidth="1"/>
    <col min="6404" max="6404" width="19.33203125" customWidth="1"/>
    <col min="6405" max="6405" width="14.109375" customWidth="1"/>
    <col min="6406" max="6406" width="13.44140625" customWidth="1"/>
    <col min="6407" max="6407" width="17.44140625" customWidth="1"/>
    <col min="6657" max="6657" width="20.88671875" customWidth="1"/>
    <col min="6658" max="6658" width="22.88671875" customWidth="1"/>
    <col min="6659" max="6659" width="18" customWidth="1"/>
    <col min="6660" max="6660" width="19.33203125" customWidth="1"/>
    <col min="6661" max="6661" width="14.109375" customWidth="1"/>
    <col min="6662" max="6662" width="13.44140625" customWidth="1"/>
    <col min="6663" max="6663" width="17.44140625" customWidth="1"/>
    <col min="6913" max="6913" width="20.88671875" customWidth="1"/>
    <col min="6914" max="6914" width="22.88671875" customWidth="1"/>
    <col min="6915" max="6915" width="18" customWidth="1"/>
    <col min="6916" max="6916" width="19.33203125" customWidth="1"/>
    <col min="6917" max="6917" width="14.109375" customWidth="1"/>
    <col min="6918" max="6918" width="13.44140625" customWidth="1"/>
    <col min="6919" max="6919" width="17.44140625" customWidth="1"/>
    <col min="7169" max="7169" width="20.88671875" customWidth="1"/>
    <col min="7170" max="7170" width="22.88671875" customWidth="1"/>
    <col min="7171" max="7171" width="18" customWidth="1"/>
    <col min="7172" max="7172" width="19.33203125" customWidth="1"/>
    <col min="7173" max="7173" width="14.109375" customWidth="1"/>
    <col min="7174" max="7174" width="13.44140625" customWidth="1"/>
    <col min="7175" max="7175" width="17.44140625" customWidth="1"/>
    <col min="7425" max="7425" width="20.88671875" customWidth="1"/>
    <col min="7426" max="7426" width="22.88671875" customWidth="1"/>
    <col min="7427" max="7427" width="18" customWidth="1"/>
    <col min="7428" max="7428" width="19.33203125" customWidth="1"/>
    <col min="7429" max="7429" width="14.109375" customWidth="1"/>
    <col min="7430" max="7430" width="13.44140625" customWidth="1"/>
    <col min="7431" max="7431" width="17.44140625" customWidth="1"/>
    <col min="7681" max="7681" width="20.88671875" customWidth="1"/>
    <col min="7682" max="7682" width="22.88671875" customWidth="1"/>
    <col min="7683" max="7683" width="18" customWidth="1"/>
    <col min="7684" max="7684" width="19.33203125" customWidth="1"/>
    <col min="7685" max="7685" width="14.109375" customWidth="1"/>
    <col min="7686" max="7686" width="13.44140625" customWidth="1"/>
    <col min="7687" max="7687" width="17.44140625" customWidth="1"/>
    <col min="7937" max="7937" width="20.88671875" customWidth="1"/>
    <col min="7938" max="7938" width="22.88671875" customWidth="1"/>
    <col min="7939" max="7939" width="18" customWidth="1"/>
    <col min="7940" max="7940" width="19.33203125" customWidth="1"/>
    <col min="7941" max="7941" width="14.109375" customWidth="1"/>
    <col min="7942" max="7942" width="13.44140625" customWidth="1"/>
    <col min="7943" max="7943" width="17.44140625" customWidth="1"/>
    <col min="8193" max="8193" width="20.88671875" customWidth="1"/>
    <col min="8194" max="8194" width="22.88671875" customWidth="1"/>
    <col min="8195" max="8195" width="18" customWidth="1"/>
    <col min="8196" max="8196" width="19.33203125" customWidth="1"/>
    <col min="8197" max="8197" width="14.109375" customWidth="1"/>
    <col min="8198" max="8198" width="13.44140625" customWidth="1"/>
    <col min="8199" max="8199" width="17.44140625" customWidth="1"/>
    <col min="8449" max="8449" width="20.88671875" customWidth="1"/>
    <col min="8450" max="8450" width="22.88671875" customWidth="1"/>
    <col min="8451" max="8451" width="18" customWidth="1"/>
    <col min="8452" max="8452" width="19.33203125" customWidth="1"/>
    <col min="8453" max="8453" width="14.109375" customWidth="1"/>
    <col min="8454" max="8454" width="13.44140625" customWidth="1"/>
    <col min="8455" max="8455" width="17.44140625" customWidth="1"/>
    <col min="8705" max="8705" width="20.88671875" customWidth="1"/>
    <col min="8706" max="8706" width="22.88671875" customWidth="1"/>
    <col min="8707" max="8707" width="18" customWidth="1"/>
    <col min="8708" max="8708" width="19.33203125" customWidth="1"/>
    <col min="8709" max="8709" width="14.109375" customWidth="1"/>
    <col min="8710" max="8710" width="13.44140625" customWidth="1"/>
    <col min="8711" max="8711" width="17.44140625" customWidth="1"/>
    <col min="8961" max="8961" width="20.88671875" customWidth="1"/>
    <col min="8962" max="8962" width="22.88671875" customWidth="1"/>
    <col min="8963" max="8963" width="18" customWidth="1"/>
    <col min="8964" max="8964" width="19.33203125" customWidth="1"/>
    <col min="8965" max="8965" width="14.109375" customWidth="1"/>
    <col min="8966" max="8966" width="13.44140625" customWidth="1"/>
    <col min="8967" max="8967" width="17.44140625" customWidth="1"/>
    <col min="9217" max="9217" width="20.88671875" customWidth="1"/>
    <col min="9218" max="9218" width="22.88671875" customWidth="1"/>
    <col min="9219" max="9219" width="18" customWidth="1"/>
    <col min="9220" max="9220" width="19.33203125" customWidth="1"/>
    <col min="9221" max="9221" width="14.109375" customWidth="1"/>
    <col min="9222" max="9222" width="13.44140625" customWidth="1"/>
    <col min="9223" max="9223" width="17.44140625" customWidth="1"/>
    <col min="9473" max="9473" width="20.88671875" customWidth="1"/>
    <col min="9474" max="9474" width="22.88671875" customWidth="1"/>
    <col min="9475" max="9475" width="18" customWidth="1"/>
    <col min="9476" max="9476" width="19.33203125" customWidth="1"/>
    <col min="9477" max="9477" width="14.109375" customWidth="1"/>
    <col min="9478" max="9478" width="13.44140625" customWidth="1"/>
    <col min="9479" max="9479" width="17.44140625" customWidth="1"/>
    <col min="9729" max="9729" width="20.88671875" customWidth="1"/>
    <col min="9730" max="9730" width="22.88671875" customWidth="1"/>
    <col min="9731" max="9731" width="18" customWidth="1"/>
    <col min="9732" max="9732" width="19.33203125" customWidth="1"/>
    <col min="9733" max="9733" width="14.109375" customWidth="1"/>
    <col min="9734" max="9734" width="13.44140625" customWidth="1"/>
    <col min="9735" max="9735" width="17.44140625" customWidth="1"/>
    <col min="9985" max="9985" width="20.88671875" customWidth="1"/>
    <col min="9986" max="9986" width="22.88671875" customWidth="1"/>
    <col min="9987" max="9987" width="18" customWidth="1"/>
    <col min="9988" max="9988" width="19.33203125" customWidth="1"/>
    <col min="9989" max="9989" width="14.109375" customWidth="1"/>
    <col min="9990" max="9990" width="13.44140625" customWidth="1"/>
    <col min="9991" max="9991" width="17.44140625" customWidth="1"/>
    <col min="10241" max="10241" width="20.88671875" customWidth="1"/>
    <col min="10242" max="10242" width="22.88671875" customWidth="1"/>
    <col min="10243" max="10243" width="18" customWidth="1"/>
    <col min="10244" max="10244" width="19.33203125" customWidth="1"/>
    <col min="10245" max="10245" width="14.109375" customWidth="1"/>
    <col min="10246" max="10246" width="13.44140625" customWidth="1"/>
    <col min="10247" max="10247" width="17.44140625" customWidth="1"/>
    <col min="10497" max="10497" width="20.88671875" customWidth="1"/>
    <col min="10498" max="10498" width="22.88671875" customWidth="1"/>
    <col min="10499" max="10499" width="18" customWidth="1"/>
    <col min="10500" max="10500" width="19.33203125" customWidth="1"/>
    <col min="10501" max="10501" width="14.109375" customWidth="1"/>
    <col min="10502" max="10502" width="13.44140625" customWidth="1"/>
    <col min="10503" max="10503" width="17.44140625" customWidth="1"/>
    <col min="10753" max="10753" width="20.88671875" customWidth="1"/>
    <col min="10754" max="10754" width="22.88671875" customWidth="1"/>
    <col min="10755" max="10755" width="18" customWidth="1"/>
    <col min="10756" max="10756" width="19.33203125" customWidth="1"/>
    <col min="10757" max="10757" width="14.109375" customWidth="1"/>
    <col min="10758" max="10758" width="13.44140625" customWidth="1"/>
    <col min="10759" max="10759" width="17.44140625" customWidth="1"/>
    <col min="11009" max="11009" width="20.88671875" customWidth="1"/>
    <col min="11010" max="11010" width="22.88671875" customWidth="1"/>
    <col min="11011" max="11011" width="18" customWidth="1"/>
    <col min="11012" max="11012" width="19.33203125" customWidth="1"/>
    <col min="11013" max="11013" width="14.109375" customWidth="1"/>
    <col min="11014" max="11014" width="13.44140625" customWidth="1"/>
    <col min="11015" max="11015" width="17.44140625" customWidth="1"/>
    <col min="11265" max="11265" width="20.88671875" customWidth="1"/>
    <col min="11266" max="11266" width="22.88671875" customWidth="1"/>
    <col min="11267" max="11267" width="18" customWidth="1"/>
    <col min="11268" max="11268" width="19.33203125" customWidth="1"/>
    <col min="11269" max="11269" width="14.109375" customWidth="1"/>
    <col min="11270" max="11270" width="13.44140625" customWidth="1"/>
    <col min="11271" max="11271" width="17.44140625" customWidth="1"/>
    <col min="11521" max="11521" width="20.88671875" customWidth="1"/>
    <col min="11522" max="11522" width="22.88671875" customWidth="1"/>
    <col min="11523" max="11523" width="18" customWidth="1"/>
    <col min="11524" max="11524" width="19.33203125" customWidth="1"/>
    <col min="11525" max="11525" width="14.109375" customWidth="1"/>
    <col min="11526" max="11526" width="13.44140625" customWidth="1"/>
    <col min="11527" max="11527" width="17.44140625" customWidth="1"/>
    <col min="11777" max="11777" width="20.88671875" customWidth="1"/>
    <col min="11778" max="11778" width="22.88671875" customWidth="1"/>
    <col min="11779" max="11779" width="18" customWidth="1"/>
    <col min="11780" max="11780" width="19.33203125" customWidth="1"/>
    <col min="11781" max="11781" width="14.109375" customWidth="1"/>
    <col min="11782" max="11782" width="13.44140625" customWidth="1"/>
    <col min="11783" max="11783" width="17.44140625" customWidth="1"/>
    <col min="12033" max="12033" width="20.88671875" customWidth="1"/>
    <col min="12034" max="12034" width="22.88671875" customWidth="1"/>
    <col min="12035" max="12035" width="18" customWidth="1"/>
    <col min="12036" max="12036" width="19.33203125" customWidth="1"/>
    <col min="12037" max="12037" width="14.109375" customWidth="1"/>
    <col min="12038" max="12038" width="13.44140625" customWidth="1"/>
    <col min="12039" max="12039" width="17.44140625" customWidth="1"/>
    <col min="12289" max="12289" width="20.88671875" customWidth="1"/>
    <col min="12290" max="12290" width="22.88671875" customWidth="1"/>
    <col min="12291" max="12291" width="18" customWidth="1"/>
    <col min="12292" max="12292" width="19.33203125" customWidth="1"/>
    <col min="12293" max="12293" width="14.109375" customWidth="1"/>
    <col min="12294" max="12294" width="13.44140625" customWidth="1"/>
    <col min="12295" max="12295" width="17.44140625" customWidth="1"/>
    <col min="12545" max="12545" width="20.88671875" customWidth="1"/>
    <col min="12546" max="12546" width="22.88671875" customWidth="1"/>
    <col min="12547" max="12547" width="18" customWidth="1"/>
    <col min="12548" max="12548" width="19.33203125" customWidth="1"/>
    <col min="12549" max="12549" width="14.109375" customWidth="1"/>
    <col min="12550" max="12550" width="13.44140625" customWidth="1"/>
    <col min="12551" max="12551" width="17.44140625" customWidth="1"/>
    <col min="12801" max="12801" width="20.88671875" customWidth="1"/>
    <col min="12802" max="12802" width="22.88671875" customWidth="1"/>
    <col min="12803" max="12803" width="18" customWidth="1"/>
    <col min="12804" max="12804" width="19.33203125" customWidth="1"/>
    <col min="12805" max="12805" width="14.109375" customWidth="1"/>
    <col min="12806" max="12806" width="13.44140625" customWidth="1"/>
    <col min="12807" max="12807" width="17.44140625" customWidth="1"/>
    <col min="13057" max="13057" width="20.88671875" customWidth="1"/>
    <col min="13058" max="13058" width="22.88671875" customWidth="1"/>
    <col min="13059" max="13059" width="18" customWidth="1"/>
    <col min="13060" max="13060" width="19.33203125" customWidth="1"/>
    <col min="13061" max="13061" width="14.109375" customWidth="1"/>
    <col min="13062" max="13062" width="13.44140625" customWidth="1"/>
    <col min="13063" max="13063" width="17.44140625" customWidth="1"/>
    <col min="13313" max="13313" width="20.88671875" customWidth="1"/>
    <col min="13314" max="13314" width="22.88671875" customWidth="1"/>
    <col min="13315" max="13315" width="18" customWidth="1"/>
    <col min="13316" max="13316" width="19.33203125" customWidth="1"/>
    <col min="13317" max="13317" width="14.109375" customWidth="1"/>
    <col min="13318" max="13318" width="13.44140625" customWidth="1"/>
    <col min="13319" max="13319" width="17.44140625" customWidth="1"/>
    <col min="13569" max="13569" width="20.88671875" customWidth="1"/>
    <col min="13570" max="13570" width="22.88671875" customWidth="1"/>
    <col min="13571" max="13571" width="18" customWidth="1"/>
    <col min="13572" max="13572" width="19.33203125" customWidth="1"/>
    <col min="13573" max="13573" width="14.109375" customWidth="1"/>
    <col min="13574" max="13574" width="13.44140625" customWidth="1"/>
    <col min="13575" max="13575" width="17.44140625" customWidth="1"/>
    <col min="13825" max="13825" width="20.88671875" customWidth="1"/>
    <col min="13826" max="13826" width="22.88671875" customWidth="1"/>
    <col min="13827" max="13827" width="18" customWidth="1"/>
    <col min="13828" max="13828" width="19.33203125" customWidth="1"/>
    <col min="13829" max="13829" width="14.109375" customWidth="1"/>
    <col min="13830" max="13830" width="13.44140625" customWidth="1"/>
    <col min="13831" max="13831" width="17.44140625" customWidth="1"/>
    <col min="14081" max="14081" width="20.88671875" customWidth="1"/>
    <col min="14082" max="14082" width="22.88671875" customWidth="1"/>
    <col min="14083" max="14083" width="18" customWidth="1"/>
    <col min="14084" max="14084" width="19.33203125" customWidth="1"/>
    <col min="14085" max="14085" width="14.109375" customWidth="1"/>
    <col min="14086" max="14086" width="13.44140625" customWidth="1"/>
    <col min="14087" max="14087" width="17.44140625" customWidth="1"/>
    <col min="14337" max="14337" width="20.88671875" customWidth="1"/>
    <col min="14338" max="14338" width="22.88671875" customWidth="1"/>
    <col min="14339" max="14339" width="18" customWidth="1"/>
    <col min="14340" max="14340" width="19.33203125" customWidth="1"/>
    <col min="14341" max="14341" width="14.109375" customWidth="1"/>
    <col min="14342" max="14342" width="13.44140625" customWidth="1"/>
    <col min="14343" max="14343" width="17.44140625" customWidth="1"/>
    <col min="14593" max="14593" width="20.88671875" customWidth="1"/>
    <col min="14594" max="14594" width="22.88671875" customWidth="1"/>
    <col min="14595" max="14595" width="18" customWidth="1"/>
    <col min="14596" max="14596" width="19.33203125" customWidth="1"/>
    <col min="14597" max="14597" width="14.109375" customWidth="1"/>
    <col min="14598" max="14598" width="13.44140625" customWidth="1"/>
    <col min="14599" max="14599" width="17.44140625" customWidth="1"/>
    <col min="14849" max="14849" width="20.88671875" customWidth="1"/>
    <col min="14850" max="14850" width="22.88671875" customWidth="1"/>
    <col min="14851" max="14851" width="18" customWidth="1"/>
    <col min="14852" max="14852" width="19.33203125" customWidth="1"/>
    <col min="14853" max="14853" width="14.109375" customWidth="1"/>
    <col min="14854" max="14854" width="13.44140625" customWidth="1"/>
    <col min="14855" max="14855" width="17.44140625" customWidth="1"/>
    <col min="15105" max="15105" width="20.88671875" customWidth="1"/>
    <col min="15106" max="15106" width="22.88671875" customWidth="1"/>
    <col min="15107" max="15107" width="18" customWidth="1"/>
    <col min="15108" max="15108" width="19.33203125" customWidth="1"/>
    <col min="15109" max="15109" width="14.109375" customWidth="1"/>
    <col min="15110" max="15110" width="13.44140625" customWidth="1"/>
    <col min="15111" max="15111" width="17.44140625" customWidth="1"/>
    <col min="15361" max="15361" width="20.88671875" customWidth="1"/>
    <col min="15362" max="15362" width="22.88671875" customWidth="1"/>
    <col min="15363" max="15363" width="18" customWidth="1"/>
    <col min="15364" max="15364" width="19.33203125" customWidth="1"/>
    <col min="15365" max="15365" width="14.109375" customWidth="1"/>
    <col min="15366" max="15366" width="13.44140625" customWidth="1"/>
    <col min="15367" max="15367" width="17.44140625" customWidth="1"/>
    <col min="15617" max="15617" width="20.88671875" customWidth="1"/>
    <col min="15618" max="15618" width="22.88671875" customWidth="1"/>
    <col min="15619" max="15619" width="18" customWidth="1"/>
    <col min="15620" max="15620" width="19.33203125" customWidth="1"/>
    <col min="15621" max="15621" width="14.109375" customWidth="1"/>
    <col min="15622" max="15622" width="13.44140625" customWidth="1"/>
    <col min="15623" max="15623" width="17.44140625" customWidth="1"/>
    <col min="15873" max="15873" width="20.88671875" customWidth="1"/>
    <col min="15874" max="15874" width="22.88671875" customWidth="1"/>
    <col min="15875" max="15875" width="18" customWidth="1"/>
    <col min="15876" max="15876" width="19.33203125" customWidth="1"/>
    <col min="15877" max="15877" width="14.109375" customWidth="1"/>
    <col min="15878" max="15878" width="13.44140625" customWidth="1"/>
    <col min="15879" max="15879" width="17.44140625" customWidth="1"/>
    <col min="16129" max="16129" width="20.88671875" customWidth="1"/>
    <col min="16130" max="16130" width="22.88671875" customWidth="1"/>
    <col min="16131" max="16131" width="18" customWidth="1"/>
    <col min="16132" max="16132" width="19.33203125" customWidth="1"/>
    <col min="16133" max="16133" width="14.109375" customWidth="1"/>
    <col min="16134" max="16134" width="13.44140625" customWidth="1"/>
    <col min="16135" max="16135" width="17.44140625" customWidth="1"/>
  </cols>
  <sheetData>
    <row r="1" spans="1:8" ht="37.5" customHeight="1" thickBot="1">
      <c r="A1" s="394" t="s">
        <v>413</v>
      </c>
      <c r="B1" s="394"/>
      <c r="C1" s="394"/>
      <c r="D1" s="394"/>
      <c r="E1" s="394"/>
      <c r="F1" s="394"/>
      <c r="G1" s="394"/>
      <c r="H1" s="23"/>
    </row>
    <row r="2" spans="1:8" ht="93" customHeight="1" thickBot="1">
      <c r="A2" s="288" t="s">
        <v>0</v>
      </c>
      <c r="B2" s="288" t="s">
        <v>65</v>
      </c>
      <c r="C2" s="288" t="s">
        <v>66</v>
      </c>
      <c r="D2" s="6" t="s">
        <v>67</v>
      </c>
      <c r="E2" s="129" t="s">
        <v>68</v>
      </c>
      <c r="F2" s="129" t="s">
        <v>4</v>
      </c>
      <c r="G2" s="43" t="s">
        <v>69</v>
      </c>
      <c r="H2" s="23"/>
    </row>
    <row r="3" spans="1:8" ht="12.75" customHeight="1" thickTop="1">
      <c r="A3" s="154">
        <v>1</v>
      </c>
      <c r="B3" s="154">
        <v>2</v>
      </c>
      <c r="C3" s="154">
        <v>3</v>
      </c>
      <c r="D3" s="154">
        <v>4</v>
      </c>
      <c r="E3" s="166">
        <v>5</v>
      </c>
      <c r="F3" s="166">
        <v>6</v>
      </c>
      <c r="G3" s="167">
        <v>7</v>
      </c>
      <c r="H3" s="23"/>
    </row>
    <row r="4" spans="1:8">
      <c r="A4" s="3" t="s">
        <v>6</v>
      </c>
      <c r="B4" s="215">
        <v>2987</v>
      </c>
      <c r="C4" s="215">
        <v>3455</v>
      </c>
      <c r="D4" s="216">
        <v>86.454413892908832</v>
      </c>
      <c r="E4" s="215">
        <v>275</v>
      </c>
      <c r="F4" s="215">
        <v>331</v>
      </c>
      <c r="G4" s="216">
        <v>0.83081570996978849</v>
      </c>
      <c r="H4" s="23"/>
    </row>
    <row r="5" spans="1:8">
      <c r="A5" s="3" t="s">
        <v>7</v>
      </c>
      <c r="B5" s="215">
        <v>17961</v>
      </c>
      <c r="C5" s="215">
        <v>27340</v>
      </c>
      <c r="D5" s="216">
        <v>65.694952450621798</v>
      </c>
      <c r="E5" s="215">
        <v>9093</v>
      </c>
      <c r="F5" s="215">
        <v>11393</v>
      </c>
      <c r="G5" s="216">
        <v>0.79812165364697618</v>
      </c>
      <c r="H5" s="23"/>
    </row>
    <row r="6" spans="1:8">
      <c r="A6" s="3" t="s">
        <v>8</v>
      </c>
      <c r="B6" s="215">
        <v>6623</v>
      </c>
      <c r="C6" s="215">
        <v>17477</v>
      </c>
      <c r="D6" s="216">
        <v>37.895519826057104</v>
      </c>
      <c r="E6" s="215">
        <v>7491</v>
      </c>
      <c r="F6" s="215">
        <v>2416</v>
      </c>
      <c r="G6" s="216">
        <v>3.1005794701986753</v>
      </c>
      <c r="H6" s="23"/>
    </row>
    <row r="7" spans="1:8">
      <c r="A7" s="3" t="s">
        <v>9</v>
      </c>
      <c r="B7" s="215">
        <v>6460</v>
      </c>
      <c r="C7" s="215">
        <v>14192</v>
      </c>
      <c r="D7" s="216">
        <v>45.518602029312291</v>
      </c>
      <c r="E7" s="215">
        <v>1468</v>
      </c>
      <c r="F7" s="215">
        <v>6448</v>
      </c>
      <c r="G7" s="216">
        <v>0.22766749379652607</v>
      </c>
      <c r="H7" s="23"/>
    </row>
    <row r="8" spans="1:8">
      <c r="A8" s="3" t="s">
        <v>10</v>
      </c>
      <c r="B8" s="215">
        <v>9807</v>
      </c>
      <c r="C8" s="215">
        <v>33666</v>
      </c>
      <c r="D8" s="216">
        <v>29.130279807520942</v>
      </c>
      <c r="E8" s="215">
        <v>9114</v>
      </c>
      <c r="F8" s="215">
        <v>9334</v>
      </c>
      <c r="G8" s="216">
        <v>0.97643025498178704</v>
      </c>
      <c r="H8" s="23"/>
    </row>
    <row r="9" spans="1:8">
      <c r="A9" s="3" t="s">
        <v>11</v>
      </c>
      <c r="B9" s="215">
        <v>34156</v>
      </c>
      <c r="C9" s="215">
        <v>47633</v>
      </c>
      <c r="D9" s="216">
        <v>71.706589969139046</v>
      </c>
      <c r="E9" s="215">
        <v>6042</v>
      </c>
      <c r="F9" s="215">
        <v>10223</v>
      </c>
      <c r="G9" s="216">
        <v>0.5910202484593563</v>
      </c>
      <c r="H9" s="23"/>
    </row>
    <row r="10" spans="1:8">
      <c r="A10" s="3" t="s">
        <v>12</v>
      </c>
      <c r="B10" s="215">
        <v>8746</v>
      </c>
      <c r="C10" s="215">
        <v>11821</v>
      </c>
      <c r="D10" s="216">
        <v>73.986972337365714</v>
      </c>
      <c r="E10" s="215">
        <v>347</v>
      </c>
      <c r="F10" s="215">
        <v>3001</v>
      </c>
      <c r="G10" s="216">
        <v>0.11562812395868044</v>
      </c>
      <c r="H10" s="23"/>
    </row>
    <row r="11" spans="1:8">
      <c r="A11" s="214" t="s">
        <v>13</v>
      </c>
      <c r="B11" s="340"/>
      <c r="C11" s="340"/>
      <c r="D11" s="343"/>
      <c r="E11" s="215">
        <v>950</v>
      </c>
      <c r="F11" s="215">
        <v>3626</v>
      </c>
      <c r="G11" s="216">
        <v>0.26199669056811914</v>
      </c>
      <c r="H11" s="23"/>
    </row>
    <row r="12" spans="1:8">
      <c r="A12" s="3" t="s">
        <v>14</v>
      </c>
      <c r="B12" s="215">
        <v>20724</v>
      </c>
      <c r="C12" s="215">
        <v>54813</v>
      </c>
      <c r="D12" s="216">
        <v>37.808549066827212</v>
      </c>
      <c r="E12" s="215">
        <v>10496</v>
      </c>
      <c r="F12" s="215">
        <v>24119</v>
      </c>
      <c r="G12" s="216">
        <v>0.43517558771093329</v>
      </c>
      <c r="H12" s="23"/>
    </row>
    <row r="13" spans="1:8">
      <c r="A13" s="3" t="s">
        <v>15</v>
      </c>
      <c r="B13" s="215">
        <v>7384</v>
      </c>
      <c r="C13" s="215">
        <v>13632</v>
      </c>
      <c r="D13" s="216">
        <v>54.166666666666664</v>
      </c>
      <c r="E13" s="215">
        <v>1677</v>
      </c>
      <c r="F13" s="215">
        <v>3901</v>
      </c>
      <c r="G13" s="216">
        <v>0.42988977185337091</v>
      </c>
      <c r="H13" s="23"/>
    </row>
    <row r="14" spans="1:8">
      <c r="A14" s="3" t="s">
        <v>16</v>
      </c>
      <c r="B14" s="215">
        <v>18410</v>
      </c>
      <c r="C14" s="215">
        <v>48605</v>
      </c>
      <c r="D14" s="216">
        <v>37.876761650036009</v>
      </c>
      <c r="E14" s="215">
        <v>3184</v>
      </c>
      <c r="F14" s="215">
        <v>6198</v>
      </c>
      <c r="G14" s="216">
        <v>0.51371410132300743</v>
      </c>
      <c r="H14" s="23"/>
    </row>
    <row r="15" spans="1:8">
      <c r="A15" s="3" t="s">
        <v>17</v>
      </c>
      <c r="B15" s="215">
        <v>13307</v>
      </c>
      <c r="C15" s="215">
        <v>30698</v>
      </c>
      <c r="D15" s="216">
        <v>43.348100853475799</v>
      </c>
      <c r="E15" s="215">
        <v>3484</v>
      </c>
      <c r="F15" s="215">
        <v>11179</v>
      </c>
      <c r="G15" s="216">
        <v>0.3116557831648627</v>
      </c>
      <c r="H15" s="23"/>
    </row>
    <row r="16" spans="1:8">
      <c r="A16" s="3" t="s">
        <v>18</v>
      </c>
      <c r="B16" s="215">
        <v>6995</v>
      </c>
      <c r="C16" s="215">
        <v>19877</v>
      </c>
      <c r="D16" s="216">
        <v>35.191427277758216</v>
      </c>
      <c r="E16" s="215">
        <v>2552</v>
      </c>
      <c r="F16" s="215">
        <v>2791</v>
      </c>
      <c r="G16" s="216">
        <v>0.91436761017556434</v>
      </c>
      <c r="H16" s="23"/>
    </row>
    <row r="17" spans="1:8">
      <c r="A17" s="3" t="s">
        <v>19</v>
      </c>
      <c r="B17" s="215">
        <v>2421</v>
      </c>
      <c r="C17" s="215">
        <v>3778</v>
      </c>
      <c r="D17" s="216">
        <v>64.081524616199047</v>
      </c>
      <c r="E17" s="215">
        <v>200</v>
      </c>
      <c r="F17" s="215">
        <v>712</v>
      </c>
      <c r="G17" s="216">
        <v>0.2808988764044944</v>
      </c>
      <c r="H17" s="23"/>
    </row>
    <row r="18" spans="1:8">
      <c r="A18" s="3" t="s">
        <v>20</v>
      </c>
      <c r="B18" s="215">
        <v>11710</v>
      </c>
      <c r="C18" s="215">
        <v>27490</v>
      </c>
      <c r="D18" s="216">
        <v>42.597308112040743</v>
      </c>
      <c r="E18" s="215">
        <v>1819</v>
      </c>
      <c r="F18" s="215">
        <v>5771</v>
      </c>
      <c r="G18" s="216">
        <v>0.31519667302027377</v>
      </c>
      <c r="H18" s="23"/>
    </row>
    <row r="19" spans="1:8">
      <c r="A19" s="3" t="s">
        <v>21</v>
      </c>
      <c r="B19" s="337">
        <v>20073</v>
      </c>
      <c r="C19" s="337">
        <v>30829</v>
      </c>
      <c r="D19" s="338">
        <f>+B19/C19*100</f>
        <v>65.110772324759154</v>
      </c>
      <c r="E19" s="215">
        <v>4985</v>
      </c>
      <c r="F19" s="215">
        <v>12167</v>
      </c>
      <c r="G19" s="216">
        <v>0.40971480233418262</v>
      </c>
      <c r="H19" s="23"/>
    </row>
    <row r="20" spans="1:8" ht="16.5" customHeight="1" thickBot="1">
      <c r="A20" s="155" t="s">
        <v>22</v>
      </c>
      <c r="B20" s="156">
        <f>SUM(B4:B19)</f>
        <v>187764</v>
      </c>
      <c r="C20" s="156">
        <f>SUM(C4:C19)</f>
        <v>385306</v>
      </c>
      <c r="D20" s="157">
        <f>B20*100/C20</f>
        <v>48.731138367946514</v>
      </c>
      <c r="E20" s="162">
        <f>SUM(E4:E19)</f>
        <v>63177</v>
      </c>
      <c r="F20" s="162">
        <f>SUM(F4:F19)</f>
        <v>113610</v>
      </c>
      <c r="G20" s="157">
        <f>E20/F20</f>
        <v>0.55608661209400578</v>
      </c>
      <c r="H20" s="23"/>
    </row>
    <row r="21" spans="1:8">
      <c r="A21" s="3" t="s">
        <v>23</v>
      </c>
      <c r="B21" s="215">
        <v>3378</v>
      </c>
      <c r="C21" s="215">
        <v>4510</v>
      </c>
      <c r="D21" s="216">
        <v>74.900221729490028</v>
      </c>
      <c r="E21" s="215">
        <v>1896</v>
      </c>
      <c r="F21" s="215">
        <v>2438</v>
      </c>
      <c r="G21" s="216">
        <v>0.77768662838392122</v>
      </c>
      <c r="H21" s="23"/>
    </row>
    <row r="22" spans="1:8">
      <c r="A22" s="3" t="s">
        <v>24</v>
      </c>
      <c r="B22" s="370">
        <v>9911</v>
      </c>
      <c r="C22" s="215">
        <v>22483</v>
      </c>
      <c r="D22" s="216">
        <v>35.186585420095184</v>
      </c>
      <c r="E22" s="215">
        <v>6735</v>
      </c>
      <c r="F22" s="215">
        <v>6767</v>
      </c>
      <c r="G22" s="216">
        <v>0.99527116890793554</v>
      </c>
      <c r="H22" s="23"/>
    </row>
    <row r="23" spans="1:8">
      <c r="A23" s="3" t="s">
        <v>25</v>
      </c>
      <c r="B23" s="215">
        <v>8267</v>
      </c>
      <c r="C23" s="215">
        <v>16423</v>
      </c>
      <c r="D23" s="216">
        <v>50.337940692930651</v>
      </c>
      <c r="E23" s="215">
        <v>1594</v>
      </c>
      <c r="F23" s="215">
        <v>6673</v>
      </c>
      <c r="G23" s="216">
        <v>0.23887307058294621</v>
      </c>
      <c r="H23" s="23"/>
    </row>
    <row r="24" spans="1:8" ht="22.5" customHeight="1" thickBot="1">
      <c r="A24" s="155" t="s">
        <v>26</v>
      </c>
      <c r="B24" s="156">
        <f>SUM(B20:B23)</f>
        <v>209320</v>
      </c>
      <c r="C24" s="156">
        <f>SUM(C20:C23)</f>
        <v>428722</v>
      </c>
      <c r="D24" s="157">
        <f>B24*100/C24</f>
        <v>48.824179771506941</v>
      </c>
      <c r="E24" s="162">
        <f>SUM(E20:E23)</f>
        <v>73402</v>
      </c>
      <c r="F24" s="162">
        <f>SUM(F20:F23)</f>
        <v>129488</v>
      </c>
      <c r="G24" s="157">
        <f>E24/F24</f>
        <v>0.56686333868775485</v>
      </c>
      <c r="H24" s="23"/>
    </row>
    <row r="25" spans="1:8" ht="34.5" customHeight="1">
      <c r="A25" s="34"/>
      <c r="B25" s="34"/>
      <c r="C25" s="34"/>
      <c r="D25" s="35"/>
      <c r="E25" s="36"/>
      <c r="F25" s="36"/>
      <c r="G25" s="23"/>
      <c r="H25" s="23"/>
    </row>
    <row r="26" spans="1:8" ht="32.25" customHeight="1" thickBot="1">
      <c r="A26" s="391" t="s">
        <v>355</v>
      </c>
      <c r="B26" s="391"/>
      <c r="C26" s="391"/>
      <c r="D26" s="391"/>
      <c r="E26" s="391"/>
      <c r="F26" s="391"/>
      <c r="G26" s="391"/>
      <c r="H26" s="23"/>
    </row>
    <row r="27" spans="1:8" ht="93" customHeight="1" thickBot="1">
      <c r="A27" s="288" t="s">
        <v>0</v>
      </c>
      <c r="B27" s="288" t="s">
        <v>27</v>
      </c>
      <c r="C27" s="288" t="s">
        <v>70</v>
      </c>
      <c r="D27" s="6" t="s">
        <v>71</v>
      </c>
      <c r="E27" s="129" t="s">
        <v>72</v>
      </c>
      <c r="F27" s="129" t="s">
        <v>70</v>
      </c>
      <c r="G27" s="43" t="s">
        <v>73</v>
      </c>
      <c r="H27" s="23"/>
    </row>
    <row r="28" spans="1:8" ht="12.75" customHeight="1" thickTop="1">
      <c r="A28" s="154">
        <v>1</v>
      </c>
      <c r="B28" s="154">
        <v>2</v>
      </c>
      <c r="C28" s="154">
        <v>3</v>
      </c>
      <c r="D28" s="154">
        <v>4</v>
      </c>
      <c r="E28" s="166">
        <v>5</v>
      </c>
      <c r="F28" s="166">
        <v>6</v>
      </c>
      <c r="G28" s="167">
        <v>7</v>
      </c>
      <c r="H28" s="23"/>
    </row>
    <row r="29" spans="1:8" ht="15" customHeight="1">
      <c r="A29" s="3" t="s">
        <v>6</v>
      </c>
      <c r="B29" s="215">
        <v>1361</v>
      </c>
      <c r="C29" s="215">
        <v>12000</v>
      </c>
      <c r="D29" s="216">
        <v>11.341666666666667</v>
      </c>
      <c r="E29" s="215">
        <v>6465</v>
      </c>
      <c r="F29" s="215">
        <v>12000</v>
      </c>
      <c r="G29" s="216">
        <v>53.874999999999993</v>
      </c>
      <c r="H29" s="23"/>
    </row>
    <row r="30" spans="1:8">
      <c r="A30" s="3" t="s">
        <v>7</v>
      </c>
      <c r="B30" s="215">
        <v>11223</v>
      </c>
      <c r="C30" s="215">
        <v>91912</v>
      </c>
      <c r="D30" s="216">
        <v>12.210592740882584</v>
      </c>
      <c r="E30" s="215">
        <v>41596</v>
      </c>
      <c r="F30" s="215">
        <v>91912</v>
      </c>
      <c r="G30" s="216">
        <v>45.256332143789713</v>
      </c>
      <c r="H30" s="23"/>
    </row>
    <row r="31" spans="1:8">
      <c r="A31" s="3" t="s">
        <v>8</v>
      </c>
      <c r="B31" s="215">
        <v>3623</v>
      </c>
      <c r="C31" s="215">
        <v>24679</v>
      </c>
      <c r="D31" s="216">
        <v>14.680497589043314</v>
      </c>
      <c r="E31" s="215">
        <v>11661</v>
      </c>
      <c r="F31" s="215">
        <v>24679</v>
      </c>
      <c r="G31" s="216">
        <v>47.250698974836908</v>
      </c>
      <c r="H31" s="23"/>
    </row>
    <row r="32" spans="1:8">
      <c r="A32" s="3" t="s">
        <v>9</v>
      </c>
      <c r="B32" s="215">
        <v>3208</v>
      </c>
      <c r="C32" s="215">
        <v>30403</v>
      </c>
      <c r="D32" s="216">
        <v>10.551590303588462</v>
      </c>
      <c r="E32" s="215">
        <v>14591</v>
      </c>
      <c r="F32" s="215">
        <v>30403</v>
      </c>
      <c r="G32" s="216">
        <v>47.991974476203012</v>
      </c>
      <c r="H32" s="23"/>
    </row>
    <row r="33" spans="1:8">
      <c r="A33" s="3" t="s">
        <v>10</v>
      </c>
      <c r="B33" s="215">
        <v>4911</v>
      </c>
      <c r="C33" s="215">
        <v>67673</v>
      </c>
      <c r="D33" s="216">
        <v>7.2569562454745622</v>
      </c>
      <c r="E33" s="215">
        <v>27963</v>
      </c>
      <c r="F33" s="215">
        <v>67673</v>
      </c>
      <c r="G33" s="216">
        <v>41.320763081287957</v>
      </c>
      <c r="H33" s="23"/>
    </row>
    <row r="34" spans="1:8">
      <c r="A34" s="3" t="s">
        <v>11</v>
      </c>
      <c r="B34" s="215">
        <v>9800</v>
      </c>
      <c r="C34" s="215">
        <v>77924</v>
      </c>
      <c r="D34" s="216">
        <v>12.576356449874238</v>
      </c>
      <c r="E34" s="215">
        <v>36898</v>
      </c>
      <c r="F34" s="215">
        <v>77924</v>
      </c>
      <c r="G34" s="216">
        <v>47.351265335455054</v>
      </c>
      <c r="H34" s="23"/>
    </row>
    <row r="35" spans="1:8">
      <c r="A35" s="3" t="s">
        <v>12</v>
      </c>
      <c r="B35" s="370">
        <v>17</v>
      </c>
      <c r="C35" s="215">
        <v>21239</v>
      </c>
      <c r="D35" s="216">
        <v>0.08</v>
      </c>
      <c r="E35" s="370">
        <v>15860</v>
      </c>
      <c r="F35" s="215">
        <v>21239</v>
      </c>
      <c r="G35" s="371">
        <v>74.7</v>
      </c>
      <c r="H35" s="23"/>
    </row>
    <row r="36" spans="1:8">
      <c r="A36" s="3" t="s">
        <v>13</v>
      </c>
      <c r="B36" s="215">
        <v>4718</v>
      </c>
      <c r="C36" s="215">
        <v>19141</v>
      </c>
      <c r="D36" s="216">
        <v>24.648659944621492</v>
      </c>
      <c r="E36" s="215">
        <v>7399</v>
      </c>
      <c r="F36" s="215">
        <v>19141</v>
      </c>
      <c r="G36" s="216">
        <v>38.655242672796611</v>
      </c>
      <c r="H36" s="23"/>
    </row>
    <row r="37" spans="1:8">
      <c r="A37" s="3" t="s">
        <v>14</v>
      </c>
      <c r="B37" s="215">
        <v>10261</v>
      </c>
      <c r="C37" s="215">
        <v>71243</v>
      </c>
      <c r="D37" s="216">
        <v>14.40281852252151</v>
      </c>
      <c r="E37" s="215">
        <v>36628</v>
      </c>
      <c r="F37" s="215">
        <v>71243</v>
      </c>
      <c r="G37" s="216">
        <v>51.412770377440587</v>
      </c>
      <c r="H37" s="23"/>
    </row>
    <row r="38" spans="1:8">
      <c r="A38" s="3" t="s">
        <v>15</v>
      </c>
      <c r="B38" s="215">
        <v>2830</v>
      </c>
      <c r="C38" s="215">
        <v>31290</v>
      </c>
      <c r="D38" s="216">
        <v>9.0444231383828697</v>
      </c>
      <c r="E38" s="215">
        <v>13379</v>
      </c>
      <c r="F38" s="215">
        <v>31290</v>
      </c>
      <c r="G38" s="216">
        <v>42.758069670821349</v>
      </c>
      <c r="H38" s="23"/>
    </row>
    <row r="39" spans="1:8">
      <c r="A39" s="3" t="s">
        <v>16</v>
      </c>
      <c r="B39" s="215">
        <v>3930</v>
      </c>
      <c r="C39" s="215">
        <v>55264</v>
      </c>
      <c r="D39" s="216">
        <v>7.1113202084539671</v>
      </c>
      <c r="E39" s="215">
        <v>35248</v>
      </c>
      <c r="F39" s="215">
        <v>55264</v>
      </c>
      <c r="G39" s="216">
        <v>63.781123335263466</v>
      </c>
      <c r="H39" s="23"/>
    </row>
    <row r="40" spans="1:8">
      <c r="A40" s="3" t="s">
        <v>17</v>
      </c>
      <c r="B40" s="215">
        <v>1872</v>
      </c>
      <c r="C40" s="215">
        <v>37871</v>
      </c>
      <c r="D40" s="216">
        <v>4.9430963005994037</v>
      </c>
      <c r="E40" s="215">
        <v>23282</v>
      </c>
      <c r="F40" s="215">
        <v>37871</v>
      </c>
      <c r="G40" s="216">
        <v>61.477119695809456</v>
      </c>
      <c r="H40" s="23"/>
    </row>
    <row r="41" spans="1:8">
      <c r="A41" s="3" t="s">
        <v>18</v>
      </c>
      <c r="B41" s="215">
        <v>2286</v>
      </c>
      <c r="C41" s="215">
        <v>20701</v>
      </c>
      <c r="D41" s="216">
        <v>11.042944785276074</v>
      </c>
      <c r="E41" s="215">
        <v>13075</v>
      </c>
      <c r="F41" s="215">
        <v>20701</v>
      </c>
      <c r="G41" s="216">
        <v>63.161199942031786</v>
      </c>
      <c r="H41" s="23"/>
    </row>
    <row r="42" spans="1:8">
      <c r="A42" s="3" t="s">
        <v>19</v>
      </c>
      <c r="B42" s="215">
        <v>877</v>
      </c>
      <c r="C42" s="215">
        <v>7741</v>
      </c>
      <c r="D42" s="216">
        <v>11.329285622012659</v>
      </c>
      <c r="E42" s="215">
        <v>2955</v>
      </c>
      <c r="F42" s="215">
        <v>7741</v>
      </c>
      <c r="G42" s="216">
        <v>38.173362614649271</v>
      </c>
      <c r="H42" s="23"/>
    </row>
    <row r="43" spans="1:8">
      <c r="A43" s="3" t="s">
        <v>20</v>
      </c>
      <c r="B43" s="215">
        <v>4489</v>
      </c>
      <c r="C43" s="215">
        <v>37393</v>
      </c>
      <c r="D43" s="216">
        <v>12.004920707084214</v>
      </c>
      <c r="E43" s="215">
        <v>20600</v>
      </c>
      <c r="F43" s="215">
        <v>37393</v>
      </c>
      <c r="G43" s="216">
        <v>55.09052496456556</v>
      </c>
      <c r="H43" s="23"/>
    </row>
    <row r="44" spans="1:8">
      <c r="A44" s="3" t="s">
        <v>21</v>
      </c>
      <c r="B44" s="215">
        <v>5746</v>
      </c>
      <c r="C44" s="215">
        <v>94604</v>
      </c>
      <c r="D44" s="216">
        <v>6.0737389539554352</v>
      </c>
      <c r="E44" s="215">
        <v>44083</v>
      </c>
      <c r="F44" s="215">
        <v>94604</v>
      </c>
      <c r="G44" s="216">
        <v>46.597395458965792</v>
      </c>
      <c r="H44" s="23"/>
    </row>
    <row r="45" spans="1:8" s="5" customFormat="1" ht="24" customHeight="1" thickBot="1">
      <c r="A45" s="155" t="s">
        <v>22</v>
      </c>
      <c r="B45" s="156">
        <f>SUM(B29:B44)</f>
        <v>71152</v>
      </c>
      <c r="C45" s="156">
        <f>SUM(C29:C44)</f>
        <v>701078</v>
      </c>
      <c r="D45" s="157">
        <f>B45/C45*100</f>
        <v>10.148942057802412</v>
      </c>
      <c r="E45" s="162">
        <f>SUM(E29:E44)</f>
        <v>351683</v>
      </c>
      <c r="F45" s="162">
        <f>SUM(F29:F44)</f>
        <v>701078</v>
      </c>
      <c r="G45" s="157">
        <f>AVERAGE(G29:G44)</f>
        <v>51.178302671494784</v>
      </c>
      <c r="H45" s="127"/>
    </row>
    <row r="46" spans="1:8">
      <c r="A46" s="3" t="s">
        <v>23</v>
      </c>
      <c r="B46" s="215">
        <v>5267</v>
      </c>
      <c r="C46" s="215">
        <v>16064</v>
      </c>
      <c r="D46" s="216">
        <v>32.787599601593627</v>
      </c>
      <c r="E46" s="215">
        <v>7406</v>
      </c>
      <c r="F46" s="215">
        <v>16064</v>
      </c>
      <c r="G46" s="216">
        <v>46.10308764940239</v>
      </c>
      <c r="H46" s="23"/>
    </row>
    <row r="47" spans="1:8">
      <c r="A47" s="3" t="s">
        <v>24</v>
      </c>
      <c r="B47" s="370">
        <v>7385</v>
      </c>
      <c r="C47" s="215">
        <v>48264</v>
      </c>
      <c r="D47" s="371">
        <v>15.3</v>
      </c>
      <c r="E47" s="215">
        <v>16183</v>
      </c>
      <c r="F47" s="215">
        <v>48264</v>
      </c>
      <c r="G47" s="216">
        <v>33.530167412564232</v>
      </c>
      <c r="H47" s="23"/>
    </row>
    <row r="48" spans="1:8">
      <c r="A48" s="3" t="s">
        <v>25</v>
      </c>
      <c r="B48" s="215">
        <v>453</v>
      </c>
      <c r="C48" s="215">
        <v>26636</v>
      </c>
      <c r="D48" s="216">
        <v>1.7007058116834359</v>
      </c>
      <c r="E48" s="215">
        <v>15114</v>
      </c>
      <c r="F48" s="215">
        <v>26636</v>
      </c>
      <c r="G48" s="216">
        <v>56.742754167292389</v>
      </c>
      <c r="H48" s="23"/>
    </row>
    <row r="49" spans="1:8" s="5" customFormat="1" ht="24" customHeight="1" thickBot="1">
      <c r="A49" s="155" t="s">
        <v>26</v>
      </c>
      <c r="B49" s="156">
        <f>SUM(B45:B48)</f>
        <v>84257</v>
      </c>
      <c r="C49" s="156">
        <f>SUM(C45:C48)</f>
        <v>792042</v>
      </c>
      <c r="D49" s="157">
        <f>B49*100/C49</f>
        <v>10.637945967511824</v>
      </c>
      <c r="E49" s="162">
        <f>SUM(E45:E48)</f>
        <v>390386</v>
      </c>
      <c r="F49" s="162">
        <f>SUM(F45:F48)</f>
        <v>792042</v>
      </c>
      <c r="G49" s="157">
        <f>AVERAGE(G45:G48)</f>
        <v>46.888577975188447</v>
      </c>
      <c r="H49" s="127"/>
    </row>
    <row r="50" spans="1:8">
      <c r="A50" s="34"/>
      <c r="B50" s="34"/>
      <c r="C50" s="34"/>
      <c r="D50" s="35"/>
      <c r="E50" s="36"/>
      <c r="F50" s="36"/>
      <c r="G50" s="23"/>
      <c r="H50" s="23"/>
    </row>
    <row r="51" spans="1:8" ht="15" customHeight="1">
      <c r="A51" s="34"/>
      <c r="B51" s="34"/>
      <c r="C51" s="34"/>
      <c r="D51" s="35"/>
      <c r="E51" s="36"/>
      <c r="F51" s="36"/>
      <c r="G51" s="23"/>
      <c r="H51" s="23"/>
    </row>
    <row r="52" spans="1:8" ht="44.25" customHeight="1" thickBot="1">
      <c r="A52" s="391" t="s">
        <v>368</v>
      </c>
      <c r="B52" s="391"/>
      <c r="C52" s="391"/>
      <c r="D52" s="391"/>
      <c r="E52" s="391"/>
      <c r="F52" s="391"/>
      <c r="G52" s="391"/>
      <c r="H52" s="23"/>
    </row>
    <row r="53" spans="1:8" ht="139.5" customHeight="1" thickBot="1">
      <c r="A53" s="288" t="s">
        <v>0</v>
      </c>
      <c r="B53" s="288" t="s">
        <v>74</v>
      </c>
      <c r="C53" s="288" t="s">
        <v>75</v>
      </c>
      <c r="D53" s="6" t="s">
        <v>76</v>
      </c>
      <c r="E53" s="129" t="s">
        <v>77</v>
      </c>
      <c r="F53" s="129" t="s">
        <v>75</v>
      </c>
      <c r="G53" s="43" t="s">
        <v>78</v>
      </c>
      <c r="H53" s="23"/>
    </row>
    <row r="54" spans="1:8" ht="12.75" customHeight="1" thickTop="1">
      <c r="A54" s="154">
        <v>1</v>
      </c>
      <c r="B54" s="154">
        <v>2</v>
      </c>
      <c r="C54" s="154">
        <v>3</v>
      </c>
      <c r="D54" s="154">
        <v>4</v>
      </c>
      <c r="E54" s="166">
        <v>5</v>
      </c>
      <c r="F54" s="166">
        <v>6</v>
      </c>
      <c r="G54" s="167">
        <v>7</v>
      </c>
      <c r="H54" s="23"/>
    </row>
    <row r="55" spans="1:8" ht="15" customHeight="1">
      <c r="A55" s="3" t="s">
        <v>6</v>
      </c>
      <c r="B55" s="215">
        <v>259</v>
      </c>
      <c r="C55" s="215">
        <v>749</v>
      </c>
      <c r="D55" s="216">
        <v>34.579439252336449</v>
      </c>
      <c r="E55" s="215">
        <v>425</v>
      </c>
      <c r="F55" s="215">
        <v>613</v>
      </c>
      <c r="G55" s="216">
        <v>69.331158238172918</v>
      </c>
      <c r="H55" s="23"/>
    </row>
    <row r="56" spans="1:8">
      <c r="A56" s="3" t="s">
        <v>7</v>
      </c>
      <c r="B56" s="215">
        <v>1470</v>
      </c>
      <c r="C56" s="215">
        <v>50525</v>
      </c>
      <c r="D56" s="216">
        <v>2.9094507669470557</v>
      </c>
      <c r="E56" s="215">
        <v>918</v>
      </c>
      <c r="F56" s="215">
        <v>23820</v>
      </c>
      <c r="G56" s="216">
        <v>3.8539042821158693</v>
      </c>
      <c r="H56" s="23"/>
    </row>
    <row r="57" spans="1:8" ht="15" customHeight="1">
      <c r="A57" s="3" t="s">
        <v>8</v>
      </c>
      <c r="B57" s="215">
        <v>237</v>
      </c>
      <c r="C57" s="215">
        <v>13088</v>
      </c>
      <c r="D57" s="216">
        <v>1.8108190709046452</v>
      </c>
      <c r="E57" s="215">
        <v>819</v>
      </c>
      <c r="F57" s="215">
        <v>7134</v>
      </c>
      <c r="G57" s="216">
        <v>11.480235492010092</v>
      </c>
      <c r="H57" s="23"/>
    </row>
    <row r="58" spans="1:8">
      <c r="A58" s="3" t="s">
        <v>9</v>
      </c>
      <c r="B58" s="215">
        <v>307</v>
      </c>
      <c r="C58" s="215">
        <v>12262</v>
      </c>
      <c r="D58" s="216">
        <v>2.5036698744087422</v>
      </c>
      <c r="E58" s="215">
        <v>947</v>
      </c>
      <c r="F58" s="215">
        <v>5638</v>
      </c>
      <c r="G58" s="216">
        <v>16.796736431358639</v>
      </c>
      <c r="H58" s="23"/>
    </row>
    <row r="59" spans="1:8">
      <c r="A59" s="3" t="s">
        <v>10</v>
      </c>
      <c r="B59" s="215">
        <v>285</v>
      </c>
      <c r="C59" s="215">
        <v>27969</v>
      </c>
      <c r="D59" s="216">
        <v>1.0189853051592834</v>
      </c>
      <c r="E59" s="215">
        <v>728</v>
      </c>
      <c r="F59" s="215">
        <v>23622</v>
      </c>
      <c r="G59" s="216">
        <v>3.0818728304123275</v>
      </c>
      <c r="H59" s="23"/>
    </row>
    <row r="60" spans="1:8">
      <c r="A60" s="3" t="s">
        <v>11</v>
      </c>
      <c r="B60" s="215">
        <v>2027</v>
      </c>
      <c r="C60" s="215">
        <v>38450</v>
      </c>
      <c r="D60" s="216">
        <v>5.271781534460338</v>
      </c>
      <c r="E60" s="215">
        <v>1723</v>
      </c>
      <c r="F60" s="215">
        <v>16465</v>
      </c>
      <c r="G60" s="216">
        <v>10.464621925296083</v>
      </c>
      <c r="H60" s="23"/>
    </row>
    <row r="61" spans="1:8">
      <c r="A61" s="3" t="s">
        <v>12</v>
      </c>
      <c r="B61" s="370">
        <v>3175</v>
      </c>
      <c r="C61" s="370">
        <v>16924</v>
      </c>
      <c r="D61" s="371">
        <v>18.8</v>
      </c>
      <c r="E61" s="370">
        <v>1311</v>
      </c>
      <c r="F61" s="215">
        <v>10469</v>
      </c>
      <c r="G61" s="371">
        <v>12.5</v>
      </c>
      <c r="H61" s="23"/>
    </row>
    <row r="62" spans="1:8">
      <c r="A62" s="214" t="s">
        <v>13</v>
      </c>
      <c r="B62" s="340"/>
      <c r="C62" s="340"/>
      <c r="D62" s="343"/>
      <c r="E62" s="340"/>
      <c r="F62" s="340"/>
      <c r="G62" s="343"/>
      <c r="H62" s="23"/>
    </row>
    <row r="63" spans="1:8">
      <c r="A63" s="3" t="s">
        <v>14</v>
      </c>
      <c r="B63" s="215">
        <v>10</v>
      </c>
      <c r="C63" s="215">
        <v>45288</v>
      </c>
      <c r="D63" s="216">
        <v>2.2080904433845611E-2</v>
      </c>
      <c r="E63" s="215">
        <v>2004</v>
      </c>
      <c r="F63" s="215">
        <v>20412</v>
      </c>
      <c r="G63" s="216">
        <v>9.8177542621987062</v>
      </c>
      <c r="H63" s="23"/>
    </row>
    <row r="64" spans="1:8">
      <c r="A64" s="3" t="s">
        <v>15</v>
      </c>
      <c r="B64" s="215">
        <v>180</v>
      </c>
      <c r="C64" s="215">
        <v>20554</v>
      </c>
      <c r="D64" s="216">
        <v>0.87574194803931116</v>
      </c>
      <c r="E64" s="215">
        <v>1809</v>
      </c>
      <c r="F64" s="215">
        <v>12867</v>
      </c>
      <c r="G64" s="216">
        <v>14.059221263697832</v>
      </c>
      <c r="H64" s="23"/>
    </row>
    <row r="65" spans="1:9">
      <c r="A65" s="3" t="s">
        <v>16</v>
      </c>
      <c r="B65" s="215">
        <v>3019</v>
      </c>
      <c r="C65" s="215">
        <v>39286</v>
      </c>
      <c r="D65" s="216">
        <v>7.6846713842081149</v>
      </c>
      <c r="E65" s="215">
        <v>995</v>
      </c>
      <c r="F65" s="215">
        <v>17702</v>
      </c>
      <c r="G65" s="216">
        <v>5.6208338040899335</v>
      </c>
      <c r="H65" s="23"/>
    </row>
    <row r="66" spans="1:9">
      <c r="A66" s="3" t="s">
        <v>17</v>
      </c>
      <c r="B66" s="215">
        <v>1773</v>
      </c>
      <c r="C66" s="215">
        <v>24421</v>
      </c>
      <c r="D66" s="216">
        <v>7.2601449572089596</v>
      </c>
      <c r="E66" s="215">
        <v>1119</v>
      </c>
      <c r="F66" s="215">
        <v>10864</v>
      </c>
      <c r="G66" s="216">
        <v>10.300073637702504</v>
      </c>
      <c r="H66" s="23"/>
    </row>
    <row r="67" spans="1:9">
      <c r="A67" s="3" t="s">
        <v>18</v>
      </c>
      <c r="B67" s="215">
        <v>186</v>
      </c>
      <c r="C67" s="215">
        <v>15894</v>
      </c>
      <c r="D67" s="216">
        <v>1.1702529256323142</v>
      </c>
      <c r="E67" s="215">
        <v>370</v>
      </c>
      <c r="F67" s="215">
        <v>6858</v>
      </c>
      <c r="G67" s="216">
        <v>5.3951589384660252</v>
      </c>
      <c r="H67" s="23"/>
    </row>
    <row r="68" spans="1:9">
      <c r="A68" s="3" t="s">
        <v>19</v>
      </c>
      <c r="B68" s="215">
        <v>359</v>
      </c>
      <c r="C68" s="215">
        <v>2854</v>
      </c>
      <c r="D68" s="216">
        <v>12.578836720392431</v>
      </c>
      <c r="E68" s="215">
        <v>164</v>
      </c>
      <c r="F68" s="215">
        <v>1583</v>
      </c>
      <c r="G68" s="216">
        <v>10.360075805432722</v>
      </c>
      <c r="H68" s="23"/>
    </row>
    <row r="69" spans="1:9">
      <c r="A69" s="3" t="s">
        <v>20</v>
      </c>
      <c r="B69" s="215">
        <v>2428</v>
      </c>
      <c r="C69" s="215">
        <v>15722</v>
      </c>
      <c r="D69" s="216">
        <v>15.443327820887928</v>
      </c>
      <c r="E69" s="215">
        <v>1817</v>
      </c>
      <c r="F69" s="215">
        <v>8195</v>
      </c>
      <c r="G69" s="216">
        <v>22.172056131787677</v>
      </c>
      <c r="H69" s="23"/>
    </row>
    <row r="70" spans="1:9">
      <c r="A70" s="3" t="s">
        <v>21</v>
      </c>
      <c r="B70" s="215">
        <v>4257</v>
      </c>
      <c r="C70" s="215">
        <v>28260</v>
      </c>
      <c r="D70" s="216">
        <v>15.063694267515922</v>
      </c>
      <c r="E70" s="215">
        <v>2074</v>
      </c>
      <c r="F70" s="215">
        <v>11836</v>
      </c>
      <c r="G70" s="216">
        <v>17.522811760729976</v>
      </c>
      <c r="H70" s="23"/>
    </row>
    <row r="71" spans="1:9" s="5" customFormat="1" ht="24" customHeight="1" thickBot="1">
      <c r="A71" s="155" t="s">
        <v>22</v>
      </c>
      <c r="B71" s="156">
        <f>SUM(B55:B70)</f>
        <v>19972</v>
      </c>
      <c r="C71" s="156">
        <f>SUM(C55:C70)</f>
        <v>352246</v>
      </c>
      <c r="D71" s="157">
        <f>B71*100/C71</f>
        <v>5.6699011486290827</v>
      </c>
      <c r="E71" s="162">
        <f>SUM(E55:E70)</f>
        <v>17223</v>
      </c>
      <c r="F71" s="162">
        <f>SUM(F55:F70)</f>
        <v>178078</v>
      </c>
      <c r="G71" s="157">
        <f>E71*100/F71</f>
        <v>9.6716045777692923</v>
      </c>
      <c r="H71" s="127"/>
    </row>
    <row r="72" spans="1:9">
      <c r="A72" s="3" t="s">
        <v>23</v>
      </c>
      <c r="B72" s="215">
        <v>2334</v>
      </c>
      <c r="C72" s="215">
        <v>3655</v>
      </c>
      <c r="D72" s="216">
        <v>63.857729138166896</v>
      </c>
      <c r="E72" s="215">
        <v>628</v>
      </c>
      <c r="F72" s="215">
        <v>1876</v>
      </c>
      <c r="G72" s="216">
        <v>33.475479744136457</v>
      </c>
      <c r="H72" s="23"/>
    </row>
    <row r="73" spans="1:9">
      <c r="A73" s="3" t="s">
        <v>24</v>
      </c>
      <c r="B73" s="370">
        <v>1752</v>
      </c>
      <c r="C73" s="215">
        <v>20390</v>
      </c>
      <c r="D73" s="371">
        <v>8.59</v>
      </c>
      <c r="E73" s="215">
        <v>0</v>
      </c>
      <c r="F73" s="215">
        <v>9207</v>
      </c>
      <c r="G73" s="216">
        <v>0</v>
      </c>
      <c r="H73" s="23"/>
    </row>
    <row r="74" spans="1:9" ht="15" customHeight="1">
      <c r="A74" s="214" t="s">
        <v>25</v>
      </c>
      <c r="B74" s="215"/>
      <c r="C74" s="215"/>
      <c r="D74" s="216"/>
      <c r="E74" s="168"/>
      <c r="F74" s="168"/>
      <c r="G74" s="37"/>
      <c r="H74" s="23"/>
    </row>
    <row r="75" spans="1:9" s="5" customFormat="1" ht="17.25" customHeight="1" thickBot="1">
      <c r="A75" s="155" t="s">
        <v>26</v>
      </c>
      <c r="B75" s="156">
        <f>SUM(B71:B74)</f>
        <v>24058</v>
      </c>
      <c r="C75" s="156">
        <f>SUM(C71:C74)</f>
        <v>376291</v>
      </c>
      <c r="D75" s="157">
        <f>B75*100/C75</f>
        <v>6.3934561283687357</v>
      </c>
      <c r="E75" s="162">
        <f>SUM(E71:E74)</f>
        <v>17851</v>
      </c>
      <c r="F75" s="162">
        <f>SUM(F71:F74)</f>
        <v>189161</v>
      </c>
      <c r="G75" s="157">
        <f>E75*100/F75</f>
        <v>9.4369346746951006</v>
      </c>
      <c r="H75" s="127"/>
    </row>
    <row r="76" spans="1:9">
      <c r="A76" s="34"/>
      <c r="B76" s="34"/>
      <c r="C76" s="34"/>
      <c r="D76" s="35"/>
      <c r="E76" s="36"/>
      <c r="F76" s="36"/>
      <c r="G76" s="23"/>
      <c r="H76" s="23"/>
    </row>
    <row r="77" spans="1:9">
      <c r="A77" s="34"/>
      <c r="B77" s="34"/>
      <c r="C77" s="34"/>
      <c r="D77" s="35"/>
      <c r="E77" s="36"/>
      <c r="F77" s="36"/>
      <c r="G77" s="23"/>
      <c r="H77" s="23"/>
    </row>
    <row r="78" spans="1:9">
      <c r="A78" s="34"/>
      <c r="B78" s="34"/>
      <c r="C78" s="34"/>
      <c r="D78" s="35"/>
      <c r="E78" s="36"/>
      <c r="F78" s="36"/>
      <c r="G78" s="23"/>
      <c r="H78" s="23"/>
      <c r="I78" s="23"/>
    </row>
    <row r="79" spans="1:9">
      <c r="A79" s="34"/>
      <c r="B79" s="34"/>
      <c r="C79" s="34"/>
      <c r="D79" s="35"/>
      <c r="E79" s="36"/>
      <c r="F79" s="36"/>
      <c r="G79" s="23"/>
      <c r="H79" s="23"/>
      <c r="I79" s="23"/>
    </row>
  </sheetData>
  <mergeCells count="3">
    <mergeCell ref="A1:G1"/>
    <mergeCell ref="A26:G26"/>
    <mergeCell ref="A52:G52"/>
  </mergeCells>
  <pageMargins left="0.7" right="0.7" top="0.75" bottom="0.5" header="0.3" footer="0.3"/>
  <pageSetup paperSize="9" scale="99" orientation="landscape" r:id="rId1"/>
  <rowBreaks count="1" manualBreakCount="1">
    <brk id="51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29"/>
  <sheetViews>
    <sheetView workbookViewId="0">
      <selection activeCell="G20" sqref="G20"/>
    </sheetView>
  </sheetViews>
  <sheetFormatPr defaultRowHeight="14.4"/>
  <cols>
    <col min="1" max="1" width="23.33203125" customWidth="1"/>
    <col min="2" max="2" width="14.88671875" customWidth="1"/>
    <col min="3" max="3" width="18" customWidth="1"/>
    <col min="4" max="4" width="15.5546875" customWidth="1"/>
    <col min="5" max="5" width="16.5546875" customWidth="1"/>
    <col min="6" max="6" width="18.109375" customWidth="1"/>
    <col min="7" max="7" width="16.33203125" customWidth="1"/>
    <col min="257" max="257" width="23.33203125" customWidth="1"/>
    <col min="258" max="258" width="14.88671875" customWidth="1"/>
    <col min="259" max="259" width="18" customWidth="1"/>
    <col min="260" max="260" width="15.5546875" customWidth="1"/>
    <col min="261" max="261" width="16.5546875" customWidth="1"/>
    <col min="262" max="262" width="18.109375" customWidth="1"/>
    <col min="263" max="263" width="16.33203125" customWidth="1"/>
    <col min="513" max="513" width="23.33203125" customWidth="1"/>
    <col min="514" max="514" width="14.88671875" customWidth="1"/>
    <col min="515" max="515" width="18" customWidth="1"/>
    <col min="516" max="516" width="15.5546875" customWidth="1"/>
    <col min="517" max="517" width="16.5546875" customWidth="1"/>
    <col min="518" max="518" width="18.109375" customWidth="1"/>
    <col min="519" max="519" width="16.33203125" customWidth="1"/>
    <col min="769" max="769" width="23.33203125" customWidth="1"/>
    <col min="770" max="770" width="14.88671875" customWidth="1"/>
    <col min="771" max="771" width="18" customWidth="1"/>
    <col min="772" max="772" width="15.5546875" customWidth="1"/>
    <col min="773" max="773" width="16.5546875" customWidth="1"/>
    <col min="774" max="774" width="18.109375" customWidth="1"/>
    <col min="775" max="775" width="16.33203125" customWidth="1"/>
    <col min="1025" max="1025" width="23.33203125" customWidth="1"/>
    <col min="1026" max="1026" width="14.88671875" customWidth="1"/>
    <col min="1027" max="1027" width="18" customWidth="1"/>
    <col min="1028" max="1028" width="15.5546875" customWidth="1"/>
    <col min="1029" max="1029" width="16.5546875" customWidth="1"/>
    <col min="1030" max="1030" width="18.109375" customWidth="1"/>
    <col min="1031" max="1031" width="16.33203125" customWidth="1"/>
    <col min="1281" max="1281" width="23.33203125" customWidth="1"/>
    <col min="1282" max="1282" width="14.88671875" customWidth="1"/>
    <col min="1283" max="1283" width="18" customWidth="1"/>
    <col min="1284" max="1284" width="15.5546875" customWidth="1"/>
    <col min="1285" max="1285" width="16.5546875" customWidth="1"/>
    <col min="1286" max="1286" width="18.109375" customWidth="1"/>
    <col min="1287" max="1287" width="16.33203125" customWidth="1"/>
    <col min="1537" max="1537" width="23.33203125" customWidth="1"/>
    <col min="1538" max="1538" width="14.88671875" customWidth="1"/>
    <col min="1539" max="1539" width="18" customWidth="1"/>
    <col min="1540" max="1540" width="15.5546875" customWidth="1"/>
    <col min="1541" max="1541" width="16.5546875" customWidth="1"/>
    <col min="1542" max="1542" width="18.109375" customWidth="1"/>
    <col min="1543" max="1543" width="16.33203125" customWidth="1"/>
    <col min="1793" max="1793" width="23.33203125" customWidth="1"/>
    <col min="1794" max="1794" width="14.88671875" customWidth="1"/>
    <col min="1795" max="1795" width="18" customWidth="1"/>
    <col min="1796" max="1796" width="15.5546875" customWidth="1"/>
    <col min="1797" max="1797" width="16.5546875" customWidth="1"/>
    <col min="1798" max="1798" width="18.109375" customWidth="1"/>
    <col min="1799" max="1799" width="16.33203125" customWidth="1"/>
    <col min="2049" max="2049" width="23.33203125" customWidth="1"/>
    <col min="2050" max="2050" width="14.88671875" customWidth="1"/>
    <col min="2051" max="2051" width="18" customWidth="1"/>
    <col min="2052" max="2052" width="15.5546875" customWidth="1"/>
    <col min="2053" max="2053" width="16.5546875" customWidth="1"/>
    <col min="2054" max="2054" width="18.109375" customWidth="1"/>
    <col min="2055" max="2055" width="16.33203125" customWidth="1"/>
    <col min="2305" max="2305" width="23.33203125" customWidth="1"/>
    <col min="2306" max="2306" width="14.88671875" customWidth="1"/>
    <col min="2307" max="2307" width="18" customWidth="1"/>
    <col min="2308" max="2308" width="15.5546875" customWidth="1"/>
    <col min="2309" max="2309" width="16.5546875" customWidth="1"/>
    <col min="2310" max="2310" width="18.109375" customWidth="1"/>
    <col min="2311" max="2311" width="16.33203125" customWidth="1"/>
    <col min="2561" max="2561" width="23.33203125" customWidth="1"/>
    <col min="2562" max="2562" width="14.88671875" customWidth="1"/>
    <col min="2563" max="2563" width="18" customWidth="1"/>
    <col min="2564" max="2564" width="15.5546875" customWidth="1"/>
    <col min="2565" max="2565" width="16.5546875" customWidth="1"/>
    <col min="2566" max="2566" width="18.109375" customWidth="1"/>
    <col min="2567" max="2567" width="16.33203125" customWidth="1"/>
    <col min="2817" max="2817" width="23.33203125" customWidth="1"/>
    <col min="2818" max="2818" width="14.88671875" customWidth="1"/>
    <col min="2819" max="2819" width="18" customWidth="1"/>
    <col min="2820" max="2820" width="15.5546875" customWidth="1"/>
    <col min="2821" max="2821" width="16.5546875" customWidth="1"/>
    <col min="2822" max="2822" width="18.109375" customWidth="1"/>
    <col min="2823" max="2823" width="16.33203125" customWidth="1"/>
    <col min="3073" max="3073" width="23.33203125" customWidth="1"/>
    <col min="3074" max="3074" width="14.88671875" customWidth="1"/>
    <col min="3075" max="3075" width="18" customWidth="1"/>
    <col min="3076" max="3076" width="15.5546875" customWidth="1"/>
    <col min="3077" max="3077" width="16.5546875" customWidth="1"/>
    <col min="3078" max="3078" width="18.109375" customWidth="1"/>
    <col min="3079" max="3079" width="16.33203125" customWidth="1"/>
    <col min="3329" max="3329" width="23.33203125" customWidth="1"/>
    <col min="3330" max="3330" width="14.88671875" customWidth="1"/>
    <col min="3331" max="3331" width="18" customWidth="1"/>
    <col min="3332" max="3332" width="15.5546875" customWidth="1"/>
    <col min="3333" max="3333" width="16.5546875" customWidth="1"/>
    <col min="3334" max="3334" width="18.109375" customWidth="1"/>
    <col min="3335" max="3335" width="16.33203125" customWidth="1"/>
    <col min="3585" max="3585" width="23.33203125" customWidth="1"/>
    <col min="3586" max="3586" width="14.88671875" customWidth="1"/>
    <col min="3587" max="3587" width="18" customWidth="1"/>
    <col min="3588" max="3588" width="15.5546875" customWidth="1"/>
    <col min="3589" max="3589" width="16.5546875" customWidth="1"/>
    <col min="3590" max="3590" width="18.109375" customWidth="1"/>
    <col min="3591" max="3591" width="16.33203125" customWidth="1"/>
    <col min="3841" max="3841" width="23.33203125" customWidth="1"/>
    <col min="3842" max="3842" width="14.88671875" customWidth="1"/>
    <col min="3843" max="3843" width="18" customWidth="1"/>
    <col min="3844" max="3844" width="15.5546875" customWidth="1"/>
    <col min="3845" max="3845" width="16.5546875" customWidth="1"/>
    <col min="3846" max="3846" width="18.109375" customWidth="1"/>
    <col min="3847" max="3847" width="16.33203125" customWidth="1"/>
    <col min="4097" max="4097" width="23.33203125" customWidth="1"/>
    <col min="4098" max="4098" width="14.88671875" customWidth="1"/>
    <col min="4099" max="4099" width="18" customWidth="1"/>
    <col min="4100" max="4100" width="15.5546875" customWidth="1"/>
    <col min="4101" max="4101" width="16.5546875" customWidth="1"/>
    <col min="4102" max="4102" width="18.109375" customWidth="1"/>
    <col min="4103" max="4103" width="16.33203125" customWidth="1"/>
    <col min="4353" max="4353" width="23.33203125" customWidth="1"/>
    <col min="4354" max="4354" width="14.88671875" customWidth="1"/>
    <col min="4355" max="4355" width="18" customWidth="1"/>
    <col min="4356" max="4356" width="15.5546875" customWidth="1"/>
    <col min="4357" max="4357" width="16.5546875" customWidth="1"/>
    <col min="4358" max="4358" width="18.109375" customWidth="1"/>
    <col min="4359" max="4359" width="16.33203125" customWidth="1"/>
    <col min="4609" max="4609" width="23.33203125" customWidth="1"/>
    <col min="4610" max="4610" width="14.88671875" customWidth="1"/>
    <col min="4611" max="4611" width="18" customWidth="1"/>
    <col min="4612" max="4612" width="15.5546875" customWidth="1"/>
    <col min="4613" max="4613" width="16.5546875" customWidth="1"/>
    <col min="4614" max="4614" width="18.109375" customWidth="1"/>
    <col min="4615" max="4615" width="16.33203125" customWidth="1"/>
    <col min="4865" max="4865" width="23.33203125" customWidth="1"/>
    <col min="4866" max="4866" width="14.88671875" customWidth="1"/>
    <col min="4867" max="4867" width="18" customWidth="1"/>
    <col min="4868" max="4868" width="15.5546875" customWidth="1"/>
    <col min="4869" max="4869" width="16.5546875" customWidth="1"/>
    <col min="4870" max="4870" width="18.109375" customWidth="1"/>
    <col min="4871" max="4871" width="16.33203125" customWidth="1"/>
    <col min="5121" max="5121" width="23.33203125" customWidth="1"/>
    <col min="5122" max="5122" width="14.88671875" customWidth="1"/>
    <col min="5123" max="5123" width="18" customWidth="1"/>
    <col min="5124" max="5124" width="15.5546875" customWidth="1"/>
    <col min="5125" max="5125" width="16.5546875" customWidth="1"/>
    <col min="5126" max="5126" width="18.109375" customWidth="1"/>
    <col min="5127" max="5127" width="16.33203125" customWidth="1"/>
    <col min="5377" max="5377" width="23.33203125" customWidth="1"/>
    <col min="5378" max="5378" width="14.88671875" customWidth="1"/>
    <col min="5379" max="5379" width="18" customWidth="1"/>
    <col min="5380" max="5380" width="15.5546875" customWidth="1"/>
    <col min="5381" max="5381" width="16.5546875" customWidth="1"/>
    <col min="5382" max="5382" width="18.109375" customWidth="1"/>
    <col min="5383" max="5383" width="16.33203125" customWidth="1"/>
    <col min="5633" max="5633" width="23.33203125" customWidth="1"/>
    <col min="5634" max="5634" width="14.88671875" customWidth="1"/>
    <col min="5635" max="5635" width="18" customWidth="1"/>
    <col min="5636" max="5636" width="15.5546875" customWidth="1"/>
    <col min="5637" max="5637" width="16.5546875" customWidth="1"/>
    <col min="5638" max="5638" width="18.109375" customWidth="1"/>
    <col min="5639" max="5639" width="16.33203125" customWidth="1"/>
    <col min="5889" max="5889" width="23.33203125" customWidth="1"/>
    <col min="5890" max="5890" width="14.88671875" customWidth="1"/>
    <col min="5891" max="5891" width="18" customWidth="1"/>
    <col min="5892" max="5892" width="15.5546875" customWidth="1"/>
    <col min="5893" max="5893" width="16.5546875" customWidth="1"/>
    <col min="5894" max="5894" width="18.109375" customWidth="1"/>
    <col min="5895" max="5895" width="16.33203125" customWidth="1"/>
    <col min="6145" max="6145" width="23.33203125" customWidth="1"/>
    <col min="6146" max="6146" width="14.88671875" customWidth="1"/>
    <col min="6147" max="6147" width="18" customWidth="1"/>
    <col min="6148" max="6148" width="15.5546875" customWidth="1"/>
    <col min="6149" max="6149" width="16.5546875" customWidth="1"/>
    <col min="6150" max="6150" width="18.109375" customWidth="1"/>
    <col min="6151" max="6151" width="16.33203125" customWidth="1"/>
    <col min="6401" max="6401" width="23.33203125" customWidth="1"/>
    <col min="6402" max="6402" width="14.88671875" customWidth="1"/>
    <col min="6403" max="6403" width="18" customWidth="1"/>
    <col min="6404" max="6404" width="15.5546875" customWidth="1"/>
    <col min="6405" max="6405" width="16.5546875" customWidth="1"/>
    <col min="6406" max="6406" width="18.109375" customWidth="1"/>
    <col min="6407" max="6407" width="16.33203125" customWidth="1"/>
    <col min="6657" max="6657" width="23.33203125" customWidth="1"/>
    <col min="6658" max="6658" width="14.88671875" customWidth="1"/>
    <col min="6659" max="6659" width="18" customWidth="1"/>
    <col min="6660" max="6660" width="15.5546875" customWidth="1"/>
    <col min="6661" max="6661" width="16.5546875" customWidth="1"/>
    <col min="6662" max="6662" width="18.109375" customWidth="1"/>
    <col min="6663" max="6663" width="16.33203125" customWidth="1"/>
    <col min="6913" max="6913" width="23.33203125" customWidth="1"/>
    <col min="6914" max="6914" width="14.88671875" customWidth="1"/>
    <col min="6915" max="6915" width="18" customWidth="1"/>
    <col min="6916" max="6916" width="15.5546875" customWidth="1"/>
    <col min="6917" max="6917" width="16.5546875" customWidth="1"/>
    <col min="6918" max="6918" width="18.109375" customWidth="1"/>
    <col min="6919" max="6919" width="16.33203125" customWidth="1"/>
    <col min="7169" max="7169" width="23.33203125" customWidth="1"/>
    <col min="7170" max="7170" width="14.88671875" customWidth="1"/>
    <col min="7171" max="7171" width="18" customWidth="1"/>
    <col min="7172" max="7172" width="15.5546875" customWidth="1"/>
    <col min="7173" max="7173" width="16.5546875" customWidth="1"/>
    <col min="7174" max="7174" width="18.109375" customWidth="1"/>
    <col min="7175" max="7175" width="16.33203125" customWidth="1"/>
    <col min="7425" max="7425" width="23.33203125" customWidth="1"/>
    <col min="7426" max="7426" width="14.88671875" customWidth="1"/>
    <col min="7427" max="7427" width="18" customWidth="1"/>
    <col min="7428" max="7428" width="15.5546875" customWidth="1"/>
    <col min="7429" max="7429" width="16.5546875" customWidth="1"/>
    <col min="7430" max="7430" width="18.109375" customWidth="1"/>
    <col min="7431" max="7431" width="16.33203125" customWidth="1"/>
    <col min="7681" max="7681" width="23.33203125" customWidth="1"/>
    <col min="7682" max="7682" width="14.88671875" customWidth="1"/>
    <col min="7683" max="7683" width="18" customWidth="1"/>
    <col min="7684" max="7684" width="15.5546875" customWidth="1"/>
    <col min="7685" max="7685" width="16.5546875" customWidth="1"/>
    <col min="7686" max="7686" width="18.109375" customWidth="1"/>
    <col min="7687" max="7687" width="16.33203125" customWidth="1"/>
    <col min="7937" max="7937" width="23.33203125" customWidth="1"/>
    <col min="7938" max="7938" width="14.88671875" customWidth="1"/>
    <col min="7939" max="7939" width="18" customWidth="1"/>
    <col min="7940" max="7940" width="15.5546875" customWidth="1"/>
    <col min="7941" max="7941" width="16.5546875" customWidth="1"/>
    <col min="7942" max="7942" width="18.109375" customWidth="1"/>
    <col min="7943" max="7943" width="16.33203125" customWidth="1"/>
    <col min="8193" max="8193" width="23.33203125" customWidth="1"/>
    <col min="8194" max="8194" width="14.88671875" customWidth="1"/>
    <col min="8195" max="8195" width="18" customWidth="1"/>
    <col min="8196" max="8196" width="15.5546875" customWidth="1"/>
    <col min="8197" max="8197" width="16.5546875" customWidth="1"/>
    <col min="8198" max="8198" width="18.109375" customWidth="1"/>
    <col min="8199" max="8199" width="16.33203125" customWidth="1"/>
    <col min="8449" max="8449" width="23.33203125" customWidth="1"/>
    <col min="8450" max="8450" width="14.88671875" customWidth="1"/>
    <col min="8451" max="8451" width="18" customWidth="1"/>
    <col min="8452" max="8452" width="15.5546875" customWidth="1"/>
    <col min="8453" max="8453" width="16.5546875" customWidth="1"/>
    <col min="8454" max="8454" width="18.109375" customWidth="1"/>
    <col min="8455" max="8455" width="16.33203125" customWidth="1"/>
    <col min="8705" max="8705" width="23.33203125" customWidth="1"/>
    <col min="8706" max="8706" width="14.88671875" customWidth="1"/>
    <col min="8707" max="8707" width="18" customWidth="1"/>
    <col min="8708" max="8708" width="15.5546875" customWidth="1"/>
    <col min="8709" max="8709" width="16.5546875" customWidth="1"/>
    <col min="8710" max="8710" width="18.109375" customWidth="1"/>
    <col min="8711" max="8711" width="16.33203125" customWidth="1"/>
    <col min="8961" max="8961" width="23.33203125" customWidth="1"/>
    <col min="8962" max="8962" width="14.88671875" customWidth="1"/>
    <col min="8963" max="8963" width="18" customWidth="1"/>
    <col min="8964" max="8964" width="15.5546875" customWidth="1"/>
    <col min="8965" max="8965" width="16.5546875" customWidth="1"/>
    <col min="8966" max="8966" width="18.109375" customWidth="1"/>
    <col min="8967" max="8967" width="16.33203125" customWidth="1"/>
    <col min="9217" max="9217" width="23.33203125" customWidth="1"/>
    <col min="9218" max="9218" width="14.88671875" customWidth="1"/>
    <col min="9219" max="9219" width="18" customWidth="1"/>
    <col min="9220" max="9220" width="15.5546875" customWidth="1"/>
    <col min="9221" max="9221" width="16.5546875" customWidth="1"/>
    <col min="9222" max="9222" width="18.109375" customWidth="1"/>
    <col min="9223" max="9223" width="16.33203125" customWidth="1"/>
    <col min="9473" max="9473" width="23.33203125" customWidth="1"/>
    <col min="9474" max="9474" width="14.88671875" customWidth="1"/>
    <col min="9475" max="9475" width="18" customWidth="1"/>
    <col min="9476" max="9476" width="15.5546875" customWidth="1"/>
    <col min="9477" max="9477" width="16.5546875" customWidth="1"/>
    <col min="9478" max="9478" width="18.109375" customWidth="1"/>
    <col min="9479" max="9479" width="16.33203125" customWidth="1"/>
    <col min="9729" max="9729" width="23.33203125" customWidth="1"/>
    <col min="9730" max="9730" width="14.88671875" customWidth="1"/>
    <col min="9731" max="9731" width="18" customWidth="1"/>
    <col min="9732" max="9732" width="15.5546875" customWidth="1"/>
    <col min="9733" max="9733" width="16.5546875" customWidth="1"/>
    <col min="9734" max="9734" width="18.109375" customWidth="1"/>
    <col min="9735" max="9735" width="16.33203125" customWidth="1"/>
    <col min="9985" max="9985" width="23.33203125" customWidth="1"/>
    <col min="9986" max="9986" width="14.88671875" customWidth="1"/>
    <col min="9987" max="9987" width="18" customWidth="1"/>
    <col min="9988" max="9988" width="15.5546875" customWidth="1"/>
    <col min="9989" max="9989" width="16.5546875" customWidth="1"/>
    <col min="9990" max="9990" width="18.109375" customWidth="1"/>
    <col min="9991" max="9991" width="16.33203125" customWidth="1"/>
    <col min="10241" max="10241" width="23.33203125" customWidth="1"/>
    <col min="10242" max="10242" width="14.88671875" customWidth="1"/>
    <col min="10243" max="10243" width="18" customWidth="1"/>
    <col min="10244" max="10244" width="15.5546875" customWidth="1"/>
    <col min="10245" max="10245" width="16.5546875" customWidth="1"/>
    <col min="10246" max="10246" width="18.109375" customWidth="1"/>
    <col min="10247" max="10247" width="16.33203125" customWidth="1"/>
    <col min="10497" max="10497" width="23.33203125" customWidth="1"/>
    <col min="10498" max="10498" width="14.88671875" customWidth="1"/>
    <col min="10499" max="10499" width="18" customWidth="1"/>
    <col min="10500" max="10500" width="15.5546875" customWidth="1"/>
    <col min="10501" max="10501" width="16.5546875" customWidth="1"/>
    <col min="10502" max="10502" width="18.109375" customWidth="1"/>
    <col min="10503" max="10503" width="16.33203125" customWidth="1"/>
    <col min="10753" max="10753" width="23.33203125" customWidth="1"/>
    <col min="10754" max="10754" width="14.88671875" customWidth="1"/>
    <col min="10755" max="10755" width="18" customWidth="1"/>
    <col min="10756" max="10756" width="15.5546875" customWidth="1"/>
    <col min="10757" max="10757" width="16.5546875" customWidth="1"/>
    <col min="10758" max="10758" width="18.109375" customWidth="1"/>
    <col min="10759" max="10759" width="16.33203125" customWidth="1"/>
    <col min="11009" max="11009" width="23.33203125" customWidth="1"/>
    <col min="11010" max="11010" width="14.88671875" customWidth="1"/>
    <col min="11011" max="11011" width="18" customWidth="1"/>
    <col min="11012" max="11012" width="15.5546875" customWidth="1"/>
    <col min="11013" max="11013" width="16.5546875" customWidth="1"/>
    <col min="11014" max="11014" width="18.109375" customWidth="1"/>
    <col min="11015" max="11015" width="16.33203125" customWidth="1"/>
    <col min="11265" max="11265" width="23.33203125" customWidth="1"/>
    <col min="11266" max="11266" width="14.88671875" customWidth="1"/>
    <col min="11267" max="11267" width="18" customWidth="1"/>
    <col min="11268" max="11268" width="15.5546875" customWidth="1"/>
    <col min="11269" max="11269" width="16.5546875" customWidth="1"/>
    <col min="11270" max="11270" width="18.109375" customWidth="1"/>
    <col min="11271" max="11271" width="16.33203125" customWidth="1"/>
    <col min="11521" max="11521" width="23.33203125" customWidth="1"/>
    <col min="11522" max="11522" width="14.88671875" customWidth="1"/>
    <col min="11523" max="11523" width="18" customWidth="1"/>
    <col min="11524" max="11524" width="15.5546875" customWidth="1"/>
    <col min="11525" max="11525" width="16.5546875" customWidth="1"/>
    <col min="11526" max="11526" width="18.109375" customWidth="1"/>
    <col min="11527" max="11527" width="16.33203125" customWidth="1"/>
    <col min="11777" max="11777" width="23.33203125" customWidth="1"/>
    <col min="11778" max="11778" width="14.88671875" customWidth="1"/>
    <col min="11779" max="11779" width="18" customWidth="1"/>
    <col min="11780" max="11780" width="15.5546875" customWidth="1"/>
    <col min="11781" max="11781" width="16.5546875" customWidth="1"/>
    <col min="11782" max="11782" width="18.109375" customWidth="1"/>
    <col min="11783" max="11783" width="16.33203125" customWidth="1"/>
    <col min="12033" max="12033" width="23.33203125" customWidth="1"/>
    <col min="12034" max="12034" width="14.88671875" customWidth="1"/>
    <col min="12035" max="12035" width="18" customWidth="1"/>
    <col min="12036" max="12036" width="15.5546875" customWidth="1"/>
    <col min="12037" max="12037" width="16.5546875" customWidth="1"/>
    <col min="12038" max="12038" width="18.109375" customWidth="1"/>
    <col min="12039" max="12039" width="16.33203125" customWidth="1"/>
    <col min="12289" max="12289" width="23.33203125" customWidth="1"/>
    <col min="12290" max="12290" width="14.88671875" customWidth="1"/>
    <col min="12291" max="12291" width="18" customWidth="1"/>
    <col min="12292" max="12292" width="15.5546875" customWidth="1"/>
    <col min="12293" max="12293" width="16.5546875" customWidth="1"/>
    <col min="12294" max="12294" width="18.109375" customWidth="1"/>
    <col min="12295" max="12295" width="16.33203125" customWidth="1"/>
    <col min="12545" max="12545" width="23.33203125" customWidth="1"/>
    <col min="12546" max="12546" width="14.88671875" customWidth="1"/>
    <col min="12547" max="12547" width="18" customWidth="1"/>
    <col min="12548" max="12548" width="15.5546875" customWidth="1"/>
    <col min="12549" max="12549" width="16.5546875" customWidth="1"/>
    <col min="12550" max="12550" width="18.109375" customWidth="1"/>
    <col min="12551" max="12551" width="16.33203125" customWidth="1"/>
    <col min="12801" max="12801" width="23.33203125" customWidth="1"/>
    <col min="12802" max="12802" width="14.88671875" customWidth="1"/>
    <col min="12803" max="12803" width="18" customWidth="1"/>
    <col min="12804" max="12804" width="15.5546875" customWidth="1"/>
    <col min="12805" max="12805" width="16.5546875" customWidth="1"/>
    <col min="12806" max="12806" width="18.109375" customWidth="1"/>
    <col min="12807" max="12807" width="16.33203125" customWidth="1"/>
    <col min="13057" max="13057" width="23.33203125" customWidth="1"/>
    <col min="13058" max="13058" width="14.88671875" customWidth="1"/>
    <col min="13059" max="13059" width="18" customWidth="1"/>
    <col min="13060" max="13060" width="15.5546875" customWidth="1"/>
    <col min="13061" max="13061" width="16.5546875" customWidth="1"/>
    <col min="13062" max="13062" width="18.109375" customWidth="1"/>
    <col min="13063" max="13063" width="16.33203125" customWidth="1"/>
    <col min="13313" max="13313" width="23.33203125" customWidth="1"/>
    <col min="13314" max="13314" width="14.88671875" customWidth="1"/>
    <col min="13315" max="13315" width="18" customWidth="1"/>
    <col min="13316" max="13316" width="15.5546875" customWidth="1"/>
    <col min="13317" max="13317" width="16.5546875" customWidth="1"/>
    <col min="13318" max="13318" width="18.109375" customWidth="1"/>
    <col min="13319" max="13319" width="16.33203125" customWidth="1"/>
    <col min="13569" max="13569" width="23.33203125" customWidth="1"/>
    <col min="13570" max="13570" width="14.88671875" customWidth="1"/>
    <col min="13571" max="13571" width="18" customWidth="1"/>
    <col min="13572" max="13572" width="15.5546875" customWidth="1"/>
    <col min="13573" max="13573" width="16.5546875" customWidth="1"/>
    <col min="13574" max="13574" width="18.109375" customWidth="1"/>
    <col min="13575" max="13575" width="16.33203125" customWidth="1"/>
    <col min="13825" max="13825" width="23.33203125" customWidth="1"/>
    <col min="13826" max="13826" width="14.88671875" customWidth="1"/>
    <col min="13827" max="13827" width="18" customWidth="1"/>
    <col min="13828" max="13828" width="15.5546875" customWidth="1"/>
    <col min="13829" max="13829" width="16.5546875" customWidth="1"/>
    <col min="13830" max="13830" width="18.109375" customWidth="1"/>
    <col min="13831" max="13831" width="16.33203125" customWidth="1"/>
    <col min="14081" max="14081" width="23.33203125" customWidth="1"/>
    <col min="14082" max="14082" width="14.88671875" customWidth="1"/>
    <col min="14083" max="14083" width="18" customWidth="1"/>
    <col min="14084" max="14084" width="15.5546875" customWidth="1"/>
    <col min="14085" max="14085" width="16.5546875" customWidth="1"/>
    <col min="14086" max="14086" width="18.109375" customWidth="1"/>
    <col min="14087" max="14087" width="16.33203125" customWidth="1"/>
    <col min="14337" max="14337" width="23.33203125" customWidth="1"/>
    <col min="14338" max="14338" width="14.88671875" customWidth="1"/>
    <col min="14339" max="14339" width="18" customWidth="1"/>
    <col min="14340" max="14340" width="15.5546875" customWidth="1"/>
    <col min="14341" max="14341" width="16.5546875" customWidth="1"/>
    <col min="14342" max="14342" width="18.109375" customWidth="1"/>
    <col min="14343" max="14343" width="16.33203125" customWidth="1"/>
    <col min="14593" max="14593" width="23.33203125" customWidth="1"/>
    <col min="14594" max="14594" width="14.88671875" customWidth="1"/>
    <col min="14595" max="14595" width="18" customWidth="1"/>
    <col min="14596" max="14596" width="15.5546875" customWidth="1"/>
    <col min="14597" max="14597" width="16.5546875" customWidth="1"/>
    <col min="14598" max="14598" width="18.109375" customWidth="1"/>
    <col min="14599" max="14599" width="16.33203125" customWidth="1"/>
    <col min="14849" max="14849" width="23.33203125" customWidth="1"/>
    <col min="14850" max="14850" width="14.88671875" customWidth="1"/>
    <col min="14851" max="14851" width="18" customWidth="1"/>
    <col min="14852" max="14852" width="15.5546875" customWidth="1"/>
    <col min="14853" max="14853" width="16.5546875" customWidth="1"/>
    <col min="14854" max="14854" width="18.109375" customWidth="1"/>
    <col min="14855" max="14855" width="16.33203125" customWidth="1"/>
    <col min="15105" max="15105" width="23.33203125" customWidth="1"/>
    <col min="15106" max="15106" width="14.88671875" customWidth="1"/>
    <col min="15107" max="15107" width="18" customWidth="1"/>
    <col min="15108" max="15108" width="15.5546875" customWidth="1"/>
    <col min="15109" max="15109" width="16.5546875" customWidth="1"/>
    <col min="15110" max="15110" width="18.109375" customWidth="1"/>
    <col min="15111" max="15111" width="16.33203125" customWidth="1"/>
    <col min="15361" max="15361" width="23.33203125" customWidth="1"/>
    <col min="15362" max="15362" width="14.88671875" customWidth="1"/>
    <col min="15363" max="15363" width="18" customWidth="1"/>
    <col min="15364" max="15364" width="15.5546875" customWidth="1"/>
    <col min="15365" max="15365" width="16.5546875" customWidth="1"/>
    <col min="15366" max="15366" width="18.109375" customWidth="1"/>
    <col min="15367" max="15367" width="16.33203125" customWidth="1"/>
    <col min="15617" max="15617" width="23.33203125" customWidth="1"/>
    <col min="15618" max="15618" width="14.88671875" customWidth="1"/>
    <col min="15619" max="15619" width="18" customWidth="1"/>
    <col min="15620" max="15620" width="15.5546875" customWidth="1"/>
    <col min="15621" max="15621" width="16.5546875" customWidth="1"/>
    <col min="15622" max="15622" width="18.109375" customWidth="1"/>
    <col min="15623" max="15623" width="16.33203125" customWidth="1"/>
    <col min="15873" max="15873" width="23.33203125" customWidth="1"/>
    <col min="15874" max="15874" width="14.88671875" customWidth="1"/>
    <col min="15875" max="15875" width="18" customWidth="1"/>
    <col min="15876" max="15876" width="15.5546875" customWidth="1"/>
    <col min="15877" max="15877" width="16.5546875" customWidth="1"/>
    <col min="15878" max="15878" width="18.109375" customWidth="1"/>
    <col min="15879" max="15879" width="16.33203125" customWidth="1"/>
    <col min="16129" max="16129" width="23.33203125" customWidth="1"/>
    <col min="16130" max="16130" width="14.88671875" customWidth="1"/>
    <col min="16131" max="16131" width="18" customWidth="1"/>
    <col min="16132" max="16132" width="15.5546875" customWidth="1"/>
    <col min="16133" max="16133" width="16.5546875" customWidth="1"/>
    <col min="16134" max="16134" width="18.109375" customWidth="1"/>
    <col min="16135" max="16135" width="16.33203125" customWidth="1"/>
  </cols>
  <sheetData>
    <row r="1" spans="1:17" ht="33" customHeight="1" thickBot="1">
      <c r="A1" s="395" t="s">
        <v>369</v>
      </c>
      <c r="B1" s="396"/>
      <c r="C1" s="396"/>
      <c r="D1" s="396"/>
      <c r="E1" s="396"/>
      <c r="F1" s="396"/>
      <c r="G1" s="396"/>
    </row>
    <row r="2" spans="1:17" ht="95.25" customHeight="1" thickBot="1">
      <c r="A2" s="63" t="s">
        <v>84</v>
      </c>
      <c r="B2" s="63" t="s">
        <v>85</v>
      </c>
      <c r="C2" s="63" t="s">
        <v>86</v>
      </c>
      <c r="D2" s="63" t="s">
        <v>87</v>
      </c>
      <c r="E2" s="64" t="s">
        <v>88</v>
      </c>
      <c r="F2" s="63" t="s">
        <v>89</v>
      </c>
      <c r="G2" s="64" t="s">
        <v>90</v>
      </c>
    </row>
    <row r="3" spans="1:17" ht="15.75" customHeight="1" thickTop="1">
      <c r="A3" s="170">
        <v>1</v>
      </c>
      <c r="B3" s="170">
        <v>2</v>
      </c>
      <c r="C3" s="170">
        <v>3</v>
      </c>
      <c r="D3" s="170">
        <v>4</v>
      </c>
      <c r="E3" s="170">
        <v>5</v>
      </c>
      <c r="F3" s="170">
        <v>6</v>
      </c>
      <c r="G3" s="170">
        <v>7</v>
      </c>
      <c r="K3" s="274"/>
      <c r="L3" s="276"/>
      <c r="M3" s="276"/>
      <c r="N3" s="276"/>
      <c r="O3" s="296"/>
      <c r="P3" s="276"/>
      <c r="Q3" s="296"/>
    </row>
    <row r="4" spans="1:17">
      <c r="A4" s="66" t="s">
        <v>91</v>
      </c>
      <c r="B4" s="277">
        <v>267</v>
      </c>
      <c r="C4" s="277">
        <v>265</v>
      </c>
      <c r="D4" s="277">
        <v>46</v>
      </c>
      <c r="E4" s="297">
        <v>17.358490566037734</v>
      </c>
      <c r="F4" s="277">
        <v>265</v>
      </c>
      <c r="G4" s="297">
        <v>100</v>
      </c>
      <c r="K4" s="267"/>
      <c r="L4" s="266"/>
      <c r="M4" s="266"/>
      <c r="N4" s="266"/>
      <c r="O4" s="295"/>
      <c r="P4" s="266"/>
      <c r="Q4" s="295"/>
    </row>
    <row r="5" spans="1:17">
      <c r="A5" s="66" t="s">
        <v>92</v>
      </c>
      <c r="B5" s="273">
        <v>1403</v>
      </c>
      <c r="C5" s="273">
        <v>1203</v>
      </c>
      <c r="D5" s="273">
        <v>291</v>
      </c>
      <c r="E5" s="298">
        <v>24.189526184538654</v>
      </c>
      <c r="F5" s="273">
        <v>1203</v>
      </c>
      <c r="G5" s="298">
        <v>100</v>
      </c>
      <c r="K5" s="267"/>
      <c r="L5" s="266"/>
      <c r="M5" s="266"/>
      <c r="N5" s="266"/>
      <c r="O5" s="295"/>
      <c r="P5" s="266"/>
      <c r="Q5" s="295"/>
    </row>
    <row r="6" spans="1:17">
      <c r="A6" s="66" t="s">
        <v>93</v>
      </c>
      <c r="B6" s="273">
        <v>693</v>
      </c>
      <c r="C6" s="273">
        <v>548</v>
      </c>
      <c r="D6" s="273">
        <v>297</v>
      </c>
      <c r="E6" s="298">
        <v>54.197080291970799</v>
      </c>
      <c r="F6" s="273">
        <v>458</v>
      </c>
      <c r="G6" s="298">
        <v>83.576642335766422</v>
      </c>
      <c r="K6" s="267"/>
      <c r="L6" s="266"/>
      <c r="M6" s="266"/>
      <c r="N6" s="266"/>
      <c r="O6" s="295"/>
      <c r="P6" s="266"/>
      <c r="Q6" s="295"/>
    </row>
    <row r="7" spans="1:17">
      <c r="A7" s="66" t="s">
        <v>94</v>
      </c>
      <c r="B7" s="273">
        <v>807</v>
      </c>
      <c r="C7" s="273">
        <v>779</v>
      </c>
      <c r="D7" s="273">
        <v>198</v>
      </c>
      <c r="E7" s="298">
        <v>25.417201540436459</v>
      </c>
      <c r="F7" s="273">
        <v>779</v>
      </c>
      <c r="G7" s="298">
        <v>100</v>
      </c>
      <c r="I7" t="s">
        <v>298</v>
      </c>
      <c r="K7" s="267"/>
      <c r="L7" s="266"/>
      <c r="M7" s="266"/>
      <c r="N7" s="266"/>
      <c r="O7" s="295"/>
      <c r="P7" s="266"/>
      <c r="Q7" s="295"/>
    </row>
    <row r="8" spans="1:17">
      <c r="A8" s="66" t="s">
        <v>95</v>
      </c>
      <c r="B8" s="273">
        <v>1292</v>
      </c>
      <c r="C8" s="273">
        <v>1160</v>
      </c>
      <c r="D8" s="273">
        <v>731</v>
      </c>
      <c r="E8" s="298">
        <v>63.017241379310342</v>
      </c>
      <c r="F8" s="273">
        <v>1024</v>
      </c>
      <c r="G8" s="298">
        <v>88.275862068965523</v>
      </c>
      <c r="K8" s="267"/>
      <c r="L8" s="266"/>
      <c r="M8" s="266"/>
      <c r="N8" s="266"/>
      <c r="O8" s="295"/>
      <c r="P8" s="266"/>
      <c r="Q8" s="295"/>
    </row>
    <row r="9" spans="1:17">
      <c r="A9" s="66" t="s">
        <v>96</v>
      </c>
      <c r="B9" s="273">
        <v>2277</v>
      </c>
      <c r="C9" s="273">
        <v>1916</v>
      </c>
      <c r="D9" s="273">
        <v>841</v>
      </c>
      <c r="E9" s="298">
        <v>43.893528183716072</v>
      </c>
      <c r="F9" s="273">
        <v>1473</v>
      </c>
      <c r="G9" s="298">
        <v>76.878914405010434</v>
      </c>
      <c r="K9" s="267"/>
      <c r="L9" s="266"/>
      <c r="M9" s="266"/>
      <c r="N9" s="266"/>
      <c r="O9" s="295"/>
      <c r="P9" s="266"/>
      <c r="Q9" s="295"/>
    </row>
    <row r="10" spans="1:17">
      <c r="A10" s="66" t="s">
        <v>97</v>
      </c>
      <c r="B10" s="273">
        <v>608</v>
      </c>
      <c r="C10" s="368">
        <v>608</v>
      </c>
      <c r="D10" s="368">
        <v>281</v>
      </c>
      <c r="E10" s="369">
        <v>46.22</v>
      </c>
      <c r="F10" s="368">
        <v>412</v>
      </c>
      <c r="G10" s="298">
        <v>100</v>
      </c>
      <c r="K10" s="267"/>
      <c r="L10" s="266"/>
      <c r="M10" s="266"/>
      <c r="N10" s="266"/>
      <c r="O10" s="295"/>
      <c r="P10" s="266"/>
      <c r="Q10" s="295"/>
    </row>
    <row r="11" spans="1:17">
      <c r="A11" s="66" t="s">
        <v>98</v>
      </c>
      <c r="B11" s="273">
        <v>502</v>
      </c>
      <c r="C11" s="273">
        <v>373</v>
      </c>
      <c r="D11" s="273">
        <v>218</v>
      </c>
      <c r="E11" s="298">
        <v>58.445040214477203</v>
      </c>
      <c r="F11" s="273">
        <v>272</v>
      </c>
      <c r="G11" s="298">
        <v>72.922252010723867</v>
      </c>
      <c r="K11" s="267"/>
      <c r="L11" s="266"/>
      <c r="M11" s="266"/>
      <c r="N11" s="266"/>
      <c r="O11" s="295"/>
      <c r="P11" s="266"/>
      <c r="Q11" s="295"/>
    </row>
    <row r="12" spans="1:17">
      <c r="A12" s="66" t="s">
        <v>99</v>
      </c>
      <c r="B12" s="273">
        <v>2039</v>
      </c>
      <c r="C12" s="273">
        <v>1887</v>
      </c>
      <c r="D12" s="273">
        <v>645</v>
      </c>
      <c r="E12" s="298">
        <v>34.181240063593002</v>
      </c>
      <c r="F12" s="273">
        <v>1327</v>
      </c>
      <c r="G12" s="298">
        <v>70.323264440911501</v>
      </c>
      <c r="K12" s="267"/>
      <c r="L12" s="266"/>
      <c r="M12" s="266"/>
      <c r="N12" s="266"/>
      <c r="O12" s="295"/>
      <c r="P12" s="266"/>
      <c r="Q12" s="295"/>
    </row>
    <row r="13" spans="1:17">
      <c r="A13" s="66" t="s">
        <v>100</v>
      </c>
      <c r="B13" s="273">
        <v>912</v>
      </c>
      <c r="C13" s="273">
        <v>865</v>
      </c>
      <c r="D13" s="273">
        <v>320</v>
      </c>
      <c r="E13" s="298">
        <v>36.994219653179186</v>
      </c>
      <c r="F13" s="273">
        <v>865</v>
      </c>
      <c r="G13" s="298">
        <v>100</v>
      </c>
      <c r="K13" s="267"/>
      <c r="L13" s="266"/>
      <c r="M13" s="266"/>
      <c r="N13" s="266"/>
      <c r="O13" s="295"/>
      <c r="P13" s="266"/>
      <c r="Q13" s="295"/>
    </row>
    <row r="14" spans="1:17">
      <c r="A14" s="66" t="s">
        <v>101</v>
      </c>
      <c r="B14" s="273">
        <v>1586</v>
      </c>
      <c r="C14" s="273">
        <v>1507</v>
      </c>
      <c r="D14" s="273">
        <v>1296</v>
      </c>
      <c r="E14" s="298">
        <v>85.998672859986726</v>
      </c>
      <c r="F14" s="273">
        <v>1507</v>
      </c>
      <c r="G14" s="298">
        <v>100</v>
      </c>
      <c r="K14" s="267"/>
      <c r="L14" s="266"/>
      <c r="M14" s="266"/>
      <c r="N14" s="266"/>
      <c r="O14" s="295"/>
      <c r="P14" s="266"/>
      <c r="Q14" s="295"/>
    </row>
    <row r="15" spans="1:17">
      <c r="A15" s="66" t="s">
        <v>102</v>
      </c>
      <c r="B15" s="273">
        <v>1053</v>
      </c>
      <c r="C15" s="273">
        <v>731</v>
      </c>
      <c r="D15" s="273">
        <v>211</v>
      </c>
      <c r="E15" s="298">
        <v>28.864569083447332</v>
      </c>
      <c r="F15" s="273">
        <v>731</v>
      </c>
      <c r="G15" s="298">
        <v>100</v>
      </c>
      <c r="K15" s="267"/>
      <c r="L15" s="266"/>
      <c r="M15" s="266"/>
      <c r="N15" s="266"/>
      <c r="O15" s="295"/>
      <c r="P15" s="266"/>
      <c r="Q15" s="295"/>
    </row>
    <row r="16" spans="1:17">
      <c r="A16" s="66" t="s">
        <v>103</v>
      </c>
      <c r="B16" s="273">
        <v>288</v>
      </c>
      <c r="C16" s="273">
        <v>239</v>
      </c>
      <c r="D16" s="273">
        <v>125</v>
      </c>
      <c r="E16" s="298">
        <v>52.30125523012552</v>
      </c>
      <c r="F16" s="273">
        <v>210</v>
      </c>
      <c r="G16" s="298">
        <v>87.86610878661088</v>
      </c>
      <c r="K16" s="267"/>
      <c r="L16" s="266"/>
      <c r="M16" s="266"/>
      <c r="N16" s="266"/>
      <c r="O16" s="295"/>
      <c r="P16" s="266"/>
      <c r="Q16" s="295"/>
    </row>
    <row r="17" spans="1:17">
      <c r="A17" s="66" t="s">
        <v>104</v>
      </c>
      <c r="B17" s="273">
        <v>150</v>
      </c>
      <c r="C17" s="273">
        <v>112</v>
      </c>
      <c r="D17" s="273">
        <v>18</v>
      </c>
      <c r="E17" s="298">
        <v>16.071428571428573</v>
      </c>
      <c r="F17" s="273">
        <v>112</v>
      </c>
      <c r="G17" s="298">
        <v>100</v>
      </c>
      <c r="K17" s="267"/>
      <c r="L17" s="266"/>
      <c r="M17" s="266"/>
      <c r="N17" s="266"/>
      <c r="O17" s="295"/>
      <c r="P17" s="266"/>
      <c r="Q17" s="295"/>
    </row>
    <row r="18" spans="1:17">
      <c r="A18" s="66" t="s">
        <v>105</v>
      </c>
      <c r="B18" s="273">
        <v>566</v>
      </c>
      <c r="C18" s="273">
        <v>398</v>
      </c>
      <c r="D18" s="273">
        <v>301</v>
      </c>
      <c r="E18" s="298">
        <v>75.628140703517587</v>
      </c>
      <c r="F18" s="273">
        <v>398</v>
      </c>
      <c r="G18" s="298">
        <v>100</v>
      </c>
      <c r="K18" s="267"/>
      <c r="L18" s="266"/>
      <c r="M18" s="266"/>
      <c r="N18" s="266"/>
      <c r="O18" s="295"/>
      <c r="P18" s="266"/>
      <c r="Q18" s="295"/>
    </row>
    <row r="19" spans="1:17">
      <c r="A19" s="66" t="s">
        <v>106</v>
      </c>
      <c r="B19" s="273">
        <v>1703</v>
      </c>
      <c r="C19" s="273">
        <v>1421</v>
      </c>
      <c r="D19" s="273">
        <v>444</v>
      </c>
      <c r="E19" s="298">
        <v>31.245601688951442</v>
      </c>
      <c r="F19" s="273">
        <v>1378</v>
      </c>
      <c r="G19" s="298">
        <v>96.973961998592543</v>
      </c>
      <c r="K19" s="249"/>
      <c r="L19" s="249"/>
      <c r="M19" s="249"/>
      <c r="N19" s="249"/>
      <c r="O19" s="249"/>
      <c r="P19" s="249"/>
      <c r="Q19" s="249"/>
    </row>
    <row r="20" spans="1:17" ht="24" customHeight="1" thickBot="1">
      <c r="A20" s="171" t="s">
        <v>107</v>
      </c>
      <c r="B20" s="172">
        <f>SUM(B4:B19)</f>
        <v>16146</v>
      </c>
      <c r="C20" s="172">
        <f>SUM(C4:C19)</f>
        <v>14012</v>
      </c>
      <c r="D20" s="172">
        <f>SUM(D4:D19)</f>
        <v>6263</v>
      </c>
      <c r="E20" s="173">
        <f>D20/C20*100</f>
        <v>44.697402226662859</v>
      </c>
      <c r="F20" s="174">
        <f>SUM(F4:F19)</f>
        <v>12414</v>
      </c>
      <c r="G20" s="173">
        <f>F20/C20*100</f>
        <v>88.595489580359683</v>
      </c>
    </row>
    <row r="21" spans="1:17" ht="25.5" customHeight="1">
      <c r="A21" s="66" t="s">
        <v>297</v>
      </c>
      <c r="B21" s="273">
        <v>163</v>
      </c>
      <c r="C21" s="273">
        <v>140</v>
      </c>
      <c r="D21" s="273">
        <v>43</v>
      </c>
      <c r="E21" s="298">
        <v>30.714285714285715</v>
      </c>
      <c r="F21" s="273">
        <v>77</v>
      </c>
      <c r="G21" s="298">
        <v>55.000000000000007</v>
      </c>
    </row>
    <row r="22" spans="1:17">
      <c r="A22" s="66" t="s">
        <v>24</v>
      </c>
      <c r="B22" s="273">
        <v>68</v>
      </c>
      <c r="C22" s="273">
        <v>21</v>
      </c>
      <c r="D22" s="273">
        <v>3</v>
      </c>
      <c r="E22" s="298">
        <v>14.285714285714285</v>
      </c>
      <c r="F22" s="273">
        <v>0</v>
      </c>
      <c r="G22" s="298">
        <v>0</v>
      </c>
    </row>
    <row r="23" spans="1:17">
      <c r="A23" s="66" t="s">
        <v>108</v>
      </c>
      <c r="B23" s="215"/>
      <c r="C23" s="215"/>
      <c r="D23" s="215"/>
      <c r="E23" s="216"/>
      <c r="F23" s="215"/>
      <c r="G23" s="216"/>
    </row>
    <row r="24" spans="1:17" ht="24" customHeight="1" thickBot="1">
      <c r="A24" s="171" t="s">
        <v>26</v>
      </c>
      <c r="B24" s="172">
        <f>SUM(B20:B23)</f>
        <v>16377</v>
      </c>
      <c r="C24" s="172">
        <f>SUM(C20:C23)</f>
        <v>14173</v>
      </c>
      <c r="D24" s="172">
        <f>SUM(D20:D23)</f>
        <v>6309</v>
      </c>
      <c r="E24" s="173">
        <f>D24/C24*100</f>
        <v>44.514217173498906</v>
      </c>
      <c r="F24" s="174">
        <f>SUM(F20:F23)</f>
        <v>12491</v>
      </c>
      <c r="G24" s="173">
        <f>F24/C24*100</f>
        <v>88.132364354759048</v>
      </c>
    </row>
    <row r="28" spans="1:17">
      <c r="B28" s="267"/>
      <c r="C28" s="266"/>
      <c r="D28" s="266"/>
      <c r="E28" s="266"/>
      <c r="F28" s="295"/>
      <c r="G28" s="266"/>
      <c r="H28" s="295"/>
    </row>
    <row r="29" spans="1:17">
      <c r="B29" s="267"/>
      <c r="C29" s="266"/>
      <c r="D29" s="266"/>
      <c r="E29" s="266"/>
      <c r="F29" s="295"/>
      <c r="G29" s="266"/>
      <c r="H29" s="295"/>
    </row>
  </sheetData>
  <sortState ref="J3:Q18">
    <sortCondition ref="J3:J18"/>
  </sortState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N44"/>
  <sheetViews>
    <sheetView workbookViewId="0">
      <selection activeCell="O17" sqref="O17"/>
    </sheetView>
  </sheetViews>
  <sheetFormatPr defaultColWidth="9.109375" defaultRowHeight="14.4"/>
  <cols>
    <col min="1" max="1" width="20.6640625" style="67" customWidth="1"/>
    <col min="2" max="2" width="12.44140625" style="67" customWidth="1"/>
    <col min="3" max="3" width="11.33203125" style="67" customWidth="1"/>
    <col min="4" max="4" width="11.44140625" style="67" customWidth="1"/>
    <col min="5" max="5" width="16.33203125" style="67" customWidth="1"/>
    <col min="6" max="6" width="6.44140625" style="67" customWidth="1"/>
    <col min="7" max="7" width="7" style="67" customWidth="1"/>
    <col min="8" max="8" width="6.6640625" style="67" customWidth="1"/>
    <col min="9" max="9" width="9.109375" style="67"/>
    <col min="10" max="10" width="11.6640625" style="67" customWidth="1"/>
    <col min="11" max="11" width="13.109375" style="67" customWidth="1"/>
    <col min="12" max="16384" width="9.109375" style="67"/>
  </cols>
  <sheetData>
    <row r="1" spans="1:13" ht="36" customHeight="1" thickBot="1">
      <c r="A1" s="397" t="s">
        <v>370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3" ht="109.5" customHeight="1" thickBot="1">
      <c r="A2" s="63" t="s">
        <v>119</v>
      </c>
      <c r="B2" s="63" t="s">
        <v>118</v>
      </c>
      <c r="C2" s="63" t="s">
        <v>117</v>
      </c>
      <c r="D2" s="63" t="s">
        <v>116</v>
      </c>
      <c r="E2" s="64" t="s">
        <v>115</v>
      </c>
      <c r="F2" s="68" t="s">
        <v>114</v>
      </c>
      <c r="G2" s="68" t="s">
        <v>113</v>
      </c>
      <c r="H2" s="68" t="s">
        <v>112</v>
      </c>
      <c r="I2" s="69" t="s">
        <v>111</v>
      </c>
      <c r="J2" s="63" t="s">
        <v>110</v>
      </c>
      <c r="K2" s="64" t="s">
        <v>109</v>
      </c>
    </row>
    <row r="3" spans="1:13" ht="15.75" customHeight="1" thickTop="1">
      <c r="A3" s="170">
        <v>1</v>
      </c>
      <c r="B3" s="170">
        <v>2</v>
      </c>
      <c r="C3" s="170">
        <v>3</v>
      </c>
      <c r="D3" s="170">
        <v>4</v>
      </c>
      <c r="E3" s="170">
        <v>5</v>
      </c>
      <c r="F3" s="175">
        <v>6</v>
      </c>
      <c r="G3" s="175">
        <v>7</v>
      </c>
      <c r="H3" s="175">
        <v>8</v>
      </c>
      <c r="I3" s="175">
        <v>9</v>
      </c>
      <c r="J3" s="170">
        <v>10</v>
      </c>
      <c r="K3" s="170">
        <v>11</v>
      </c>
    </row>
    <row r="4" spans="1:13">
      <c r="A4" s="28" t="s">
        <v>91</v>
      </c>
      <c r="B4" s="277">
        <v>275</v>
      </c>
      <c r="C4" s="277">
        <v>230</v>
      </c>
      <c r="D4" s="277">
        <v>142</v>
      </c>
      <c r="E4" s="297">
        <v>61.739130434782609</v>
      </c>
      <c r="F4" s="277">
        <v>146</v>
      </c>
      <c r="G4" s="277">
        <v>10</v>
      </c>
      <c r="H4" s="277">
        <v>51</v>
      </c>
      <c r="I4" s="297">
        <v>0.9</v>
      </c>
      <c r="J4" s="277">
        <v>230</v>
      </c>
      <c r="K4" s="297">
        <v>100</v>
      </c>
    </row>
    <row r="5" spans="1:13">
      <c r="A5" s="28" t="s">
        <v>92</v>
      </c>
      <c r="B5" s="273">
        <v>1375</v>
      </c>
      <c r="C5" s="273">
        <v>1114</v>
      </c>
      <c r="D5" s="273">
        <v>393</v>
      </c>
      <c r="E5" s="298">
        <v>35.278276481149014</v>
      </c>
      <c r="F5" s="273">
        <v>1273</v>
      </c>
      <c r="G5" s="273">
        <v>66</v>
      </c>
      <c r="H5" s="273">
        <v>1158</v>
      </c>
      <c r="I5" s="298">
        <v>2.2414721723518851</v>
      </c>
      <c r="J5" s="273">
        <v>1114</v>
      </c>
      <c r="K5" s="298">
        <v>100</v>
      </c>
    </row>
    <row r="6" spans="1:13">
      <c r="A6" s="28" t="s">
        <v>93</v>
      </c>
      <c r="B6" s="273">
        <v>577</v>
      </c>
      <c r="C6" s="273">
        <v>558</v>
      </c>
      <c r="D6" s="273">
        <v>442</v>
      </c>
      <c r="E6" s="298">
        <v>79.211469534050181</v>
      </c>
      <c r="F6" s="273">
        <v>242</v>
      </c>
      <c r="G6" s="273">
        <v>59</v>
      </c>
      <c r="H6" s="273">
        <v>107</v>
      </c>
      <c r="I6" s="298">
        <v>0.73118279569892475</v>
      </c>
      <c r="J6" s="273">
        <v>452</v>
      </c>
      <c r="K6" s="298">
        <v>81.003584229390682</v>
      </c>
    </row>
    <row r="7" spans="1:13">
      <c r="A7" s="28" t="s">
        <v>94</v>
      </c>
      <c r="B7" s="273">
        <v>772</v>
      </c>
      <c r="C7" s="273">
        <v>505</v>
      </c>
      <c r="D7" s="273">
        <v>160</v>
      </c>
      <c r="E7" s="298">
        <v>31.683168316831683</v>
      </c>
      <c r="F7" s="273">
        <v>698</v>
      </c>
      <c r="G7" s="273">
        <v>33</v>
      </c>
      <c r="H7" s="273">
        <v>368</v>
      </c>
      <c r="I7" s="298">
        <v>2.1762376237623764</v>
      </c>
      <c r="J7" s="273">
        <v>505</v>
      </c>
      <c r="K7" s="298">
        <v>100</v>
      </c>
    </row>
    <row r="8" spans="1:13">
      <c r="A8" s="28" t="s">
        <v>95</v>
      </c>
      <c r="B8" s="273">
        <v>1054</v>
      </c>
      <c r="C8" s="273">
        <v>961</v>
      </c>
      <c r="D8" s="273">
        <v>557</v>
      </c>
      <c r="E8" s="298">
        <v>57.960457856399586</v>
      </c>
      <c r="F8" s="273">
        <v>538</v>
      </c>
      <c r="G8" s="273">
        <v>70</v>
      </c>
      <c r="H8" s="273">
        <v>722</v>
      </c>
      <c r="I8" s="298">
        <v>1.3839750260145682</v>
      </c>
      <c r="J8" s="273">
        <v>938</v>
      </c>
      <c r="K8" s="298">
        <v>97.606659729448481</v>
      </c>
    </row>
    <row r="9" spans="1:13">
      <c r="A9" s="28" t="s">
        <v>96</v>
      </c>
      <c r="B9" s="273">
        <v>2235</v>
      </c>
      <c r="C9" s="273">
        <v>1076</v>
      </c>
      <c r="D9" s="273">
        <v>457</v>
      </c>
      <c r="E9" s="298">
        <v>42.47211895910781</v>
      </c>
      <c r="F9" s="273">
        <v>1343</v>
      </c>
      <c r="G9" s="273">
        <v>67</v>
      </c>
      <c r="H9" s="273">
        <v>844</v>
      </c>
      <c r="I9" s="298">
        <v>2.0947955390334574</v>
      </c>
      <c r="J9" s="273">
        <v>801</v>
      </c>
      <c r="K9" s="298">
        <v>74.442379182156131</v>
      </c>
      <c r="L9" s="70"/>
      <c r="M9" s="71"/>
    </row>
    <row r="10" spans="1:13">
      <c r="A10" s="28" t="s">
        <v>97</v>
      </c>
      <c r="B10" s="273">
        <v>617</v>
      </c>
      <c r="C10" s="368">
        <v>412</v>
      </c>
      <c r="D10" s="273">
        <v>140</v>
      </c>
      <c r="E10" s="369">
        <v>34</v>
      </c>
      <c r="F10" s="368">
        <v>501</v>
      </c>
      <c r="G10" s="368">
        <v>29</v>
      </c>
      <c r="H10" s="273">
        <v>80</v>
      </c>
      <c r="I10" s="369">
        <v>1.5</v>
      </c>
      <c r="J10" s="368">
        <v>400</v>
      </c>
      <c r="K10" s="369">
        <v>97.09</v>
      </c>
      <c r="M10" s="67" t="s">
        <v>298</v>
      </c>
    </row>
    <row r="11" spans="1:13">
      <c r="A11" s="28" t="s">
        <v>98</v>
      </c>
      <c r="B11" s="273">
        <v>494</v>
      </c>
      <c r="C11" s="273">
        <v>266</v>
      </c>
      <c r="D11" s="273">
        <v>97</v>
      </c>
      <c r="E11" s="298">
        <v>36.466165413533837</v>
      </c>
      <c r="F11" s="273">
        <v>182</v>
      </c>
      <c r="G11" s="273">
        <v>5</v>
      </c>
      <c r="H11" s="273">
        <v>202</v>
      </c>
      <c r="I11" s="298">
        <v>1.4624060150375939</v>
      </c>
      <c r="J11" s="273">
        <v>184</v>
      </c>
      <c r="K11" s="298">
        <v>69.172932330827066</v>
      </c>
    </row>
    <row r="12" spans="1:13">
      <c r="A12" s="28" t="s">
        <v>99</v>
      </c>
      <c r="B12" s="273">
        <v>1776</v>
      </c>
      <c r="C12" s="273">
        <v>1470</v>
      </c>
      <c r="D12" s="273">
        <v>1038</v>
      </c>
      <c r="E12" s="298">
        <v>70.612244897959187</v>
      </c>
      <c r="F12" s="273">
        <v>512</v>
      </c>
      <c r="G12" s="273">
        <v>31</v>
      </c>
      <c r="H12" s="273">
        <v>620</v>
      </c>
      <c r="I12" s="298">
        <v>0.79115646258503403</v>
      </c>
      <c r="J12" s="273">
        <v>1132</v>
      </c>
      <c r="K12" s="298">
        <v>77.006802721088434</v>
      </c>
    </row>
    <row r="13" spans="1:13">
      <c r="A13" s="28" t="s">
        <v>100</v>
      </c>
      <c r="B13" s="273">
        <v>243</v>
      </c>
      <c r="C13" s="273">
        <v>202</v>
      </c>
      <c r="D13" s="273">
        <v>58</v>
      </c>
      <c r="E13" s="298">
        <v>28.71287128712871</v>
      </c>
      <c r="F13" s="273">
        <v>356</v>
      </c>
      <c r="G13" s="273">
        <v>56</v>
      </c>
      <c r="H13" s="273">
        <v>221</v>
      </c>
      <c r="I13" s="298">
        <v>3.1336633663366338</v>
      </c>
      <c r="J13" s="273">
        <v>202</v>
      </c>
      <c r="K13" s="298">
        <v>100</v>
      </c>
    </row>
    <row r="14" spans="1:13">
      <c r="A14" s="28" t="s">
        <v>101</v>
      </c>
      <c r="B14" s="273">
        <v>1571</v>
      </c>
      <c r="C14" s="273">
        <v>1492</v>
      </c>
      <c r="D14" s="273">
        <v>1119</v>
      </c>
      <c r="E14" s="298">
        <v>75</v>
      </c>
      <c r="F14" s="273">
        <v>735</v>
      </c>
      <c r="G14" s="273">
        <v>85</v>
      </c>
      <c r="H14" s="273">
        <v>485</v>
      </c>
      <c r="I14" s="298">
        <v>0.87466487935656834</v>
      </c>
      <c r="J14" s="273">
        <v>1492</v>
      </c>
      <c r="K14" s="298">
        <v>100</v>
      </c>
    </row>
    <row r="15" spans="1:13">
      <c r="A15" s="28" t="s">
        <v>102</v>
      </c>
      <c r="B15" s="273">
        <v>1048</v>
      </c>
      <c r="C15" s="273">
        <v>791</v>
      </c>
      <c r="D15" s="273">
        <v>298</v>
      </c>
      <c r="E15" s="298">
        <v>37.673830594184579</v>
      </c>
      <c r="F15" s="273">
        <v>683</v>
      </c>
      <c r="G15" s="273">
        <v>38</v>
      </c>
      <c r="H15" s="273">
        <v>544</v>
      </c>
      <c r="I15" s="298">
        <v>1.5992414664981036</v>
      </c>
      <c r="J15" s="273">
        <v>791</v>
      </c>
      <c r="K15" s="298">
        <v>100</v>
      </c>
    </row>
    <row r="16" spans="1:13">
      <c r="A16" s="28" t="s">
        <v>103</v>
      </c>
      <c r="B16" s="273">
        <v>303</v>
      </c>
      <c r="C16" s="273">
        <v>289</v>
      </c>
      <c r="D16" s="273">
        <v>153</v>
      </c>
      <c r="E16" s="298">
        <v>52.941176470588239</v>
      </c>
      <c r="F16" s="273">
        <v>155</v>
      </c>
      <c r="G16" s="273">
        <v>95</v>
      </c>
      <c r="H16" s="273">
        <v>178</v>
      </c>
      <c r="I16" s="298">
        <v>1.4809688581314879</v>
      </c>
      <c r="J16" s="273">
        <v>257</v>
      </c>
      <c r="K16" s="298">
        <v>88.927335640138409</v>
      </c>
    </row>
    <row r="17" spans="1:14">
      <c r="A17" s="28" t="s">
        <v>104</v>
      </c>
      <c r="B17" s="273">
        <v>187</v>
      </c>
      <c r="C17" s="273">
        <v>81</v>
      </c>
      <c r="D17" s="273">
        <v>35</v>
      </c>
      <c r="E17" s="298">
        <v>43.209876543209873</v>
      </c>
      <c r="F17" s="273">
        <v>91</v>
      </c>
      <c r="G17" s="273">
        <v>6</v>
      </c>
      <c r="H17" s="273">
        <v>28</v>
      </c>
      <c r="I17" s="298">
        <v>1.5432098765432098</v>
      </c>
      <c r="J17" s="273">
        <v>81</v>
      </c>
      <c r="K17" s="298">
        <v>100</v>
      </c>
    </row>
    <row r="18" spans="1:14">
      <c r="A18" s="28" t="s">
        <v>105</v>
      </c>
      <c r="B18" s="273">
        <v>507</v>
      </c>
      <c r="C18" s="273">
        <v>278</v>
      </c>
      <c r="D18" s="273">
        <v>259</v>
      </c>
      <c r="E18" s="298">
        <v>93.165467625899282</v>
      </c>
      <c r="F18" s="273">
        <v>19</v>
      </c>
      <c r="G18" s="273">
        <v>9</v>
      </c>
      <c r="H18" s="273">
        <v>24</v>
      </c>
      <c r="I18" s="298">
        <v>0.18705035971223022</v>
      </c>
      <c r="J18" s="273">
        <v>278</v>
      </c>
      <c r="K18" s="298">
        <v>100</v>
      </c>
    </row>
    <row r="19" spans="1:14">
      <c r="A19" s="28" t="s">
        <v>106</v>
      </c>
      <c r="B19" s="273">
        <v>1770</v>
      </c>
      <c r="C19" s="273">
        <v>1131</v>
      </c>
      <c r="D19" s="273">
        <v>334</v>
      </c>
      <c r="E19" s="298">
        <v>29.53138815207781</v>
      </c>
      <c r="F19" s="273">
        <v>630</v>
      </c>
      <c r="G19" s="273">
        <v>336</v>
      </c>
      <c r="H19" s="273">
        <v>448</v>
      </c>
      <c r="I19" s="298">
        <v>1.2502210433244916</v>
      </c>
      <c r="J19" s="273">
        <v>1008</v>
      </c>
      <c r="K19" s="298">
        <v>89.124668435013263</v>
      </c>
    </row>
    <row r="20" spans="1:14" ht="18" customHeight="1" thickBot="1">
      <c r="A20" s="176" t="s">
        <v>107</v>
      </c>
      <c r="B20" s="172">
        <f>SUM(B4:B19)</f>
        <v>14804</v>
      </c>
      <c r="C20" s="172">
        <f>SUM(C4:C19)</f>
        <v>10856</v>
      </c>
      <c r="D20" s="172">
        <f>SUM(D4:D19)</f>
        <v>5682</v>
      </c>
      <c r="E20" s="173">
        <f>D20/C20*100</f>
        <v>52.339719970523213</v>
      </c>
      <c r="F20" s="172">
        <f>SUM(F4:F19)</f>
        <v>8104</v>
      </c>
      <c r="G20" s="172">
        <f>SUM(G4:G19)</f>
        <v>995</v>
      </c>
      <c r="H20" s="172">
        <f>SUM(H4:H19)</f>
        <v>6080</v>
      </c>
      <c r="I20" s="173">
        <f>SUM(I4:I19)/16</f>
        <v>1.4593903427741601</v>
      </c>
      <c r="J20" s="172">
        <f>SUM(J4:J19)</f>
        <v>9865</v>
      </c>
      <c r="K20" s="173">
        <f>J20/C20*100</f>
        <v>90.871407516580689</v>
      </c>
      <c r="N20" s="67" t="s">
        <v>298</v>
      </c>
    </row>
    <row r="21" spans="1:14" ht="24" customHeight="1">
      <c r="A21" s="28" t="s">
        <v>299</v>
      </c>
      <c r="B21" s="273">
        <v>94</v>
      </c>
      <c r="C21" s="273">
        <v>87</v>
      </c>
      <c r="D21" s="273">
        <v>26</v>
      </c>
      <c r="E21" s="298">
        <v>29.885057471264371</v>
      </c>
      <c r="F21" s="273">
        <v>80</v>
      </c>
      <c r="G21" s="273">
        <v>28</v>
      </c>
      <c r="H21" s="273">
        <v>49</v>
      </c>
      <c r="I21" s="298">
        <v>1.8045977011494252</v>
      </c>
      <c r="J21" s="273">
        <v>36</v>
      </c>
      <c r="K21" s="298">
        <v>41.379310344827587</v>
      </c>
    </row>
    <row r="22" spans="1:14">
      <c r="A22" s="28" t="s">
        <v>24</v>
      </c>
      <c r="B22" s="273">
        <v>236</v>
      </c>
      <c r="C22" s="273">
        <v>38</v>
      </c>
      <c r="D22" s="273">
        <v>30</v>
      </c>
      <c r="E22" s="298">
        <v>78.94736842105263</v>
      </c>
      <c r="F22" s="273">
        <v>58</v>
      </c>
      <c r="G22" s="273">
        <v>17</v>
      </c>
      <c r="H22" s="273">
        <v>49</v>
      </c>
      <c r="I22" s="298">
        <v>3.263157894736842</v>
      </c>
      <c r="J22" s="273">
        <v>0</v>
      </c>
      <c r="K22" s="298">
        <v>0</v>
      </c>
    </row>
    <row r="23" spans="1:14">
      <c r="A23" s="218" t="s">
        <v>108</v>
      </c>
      <c r="B23" s="212"/>
      <c r="C23" s="212"/>
      <c r="D23" s="212"/>
      <c r="E23" s="213"/>
      <c r="F23" s="212"/>
      <c r="G23" s="212"/>
      <c r="H23" s="212"/>
      <c r="I23" s="213"/>
      <c r="J23" s="212"/>
      <c r="K23" s="213"/>
    </row>
    <row r="24" spans="1:14" ht="19.5" customHeight="1" thickBot="1">
      <c r="A24" s="176" t="s">
        <v>26</v>
      </c>
      <c r="B24" s="172">
        <f>SUM(B20:B23)</f>
        <v>15134</v>
      </c>
      <c r="C24" s="172">
        <f>SUM(C20:C23)</f>
        <v>10981</v>
      </c>
      <c r="D24" s="172">
        <f>SUM(D20:D23)</f>
        <v>5738</v>
      </c>
      <c r="E24" s="173">
        <f>D24/C24*100</f>
        <v>52.253893088061197</v>
      </c>
      <c r="F24" s="172">
        <f>SUM(F20:F23)</f>
        <v>8242</v>
      </c>
      <c r="G24" s="172">
        <f>SUM(G20:G23)</f>
        <v>1040</v>
      </c>
      <c r="H24" s="172">
        <f>SUM(H20:H23)</f>
        <v>6178</v>
      </c>
      <c r="I24" s="173">
        <f>((SUM(I4:I19)+I21+I22+I23)/19)</f>
        <v>1.4956842673827806</v>
      </c>
      <c r="J24" s="172">
        <f>SUM(J20:J23)</f>
        <v>9901</v>
      </c>
      <c r="K24" s="173">
        <f>J24/C24*100</f>
        <v>90.16483016118751</v>
      </c>
    </row>
    <row r="26" spans="1:14">
      <c r="B26" s="274"/>
      <c r="C26" s="276"/>
      <c r="D26" s="276"/>
      <c r="E26" s="276"/>
      <c r="F26" s="296"/>
      <c r="G26" s="276"/>
      <c r="H26" s="276"/>
      <c r="I26" s="276"/>
      <c r="J26" s="296"/>
      <c r="K26" s="276"/>
      <c r="L26" s="296"/>
    </row>
    <row r="27" spans="1:14">
      <c r="B27" s="267"/>
      <c r="C27" s="266"/>
      <c r="D27" s="266"/>
      <c r="E27" s="266"/>
      <c r="F27" s="295"/>
      <c r="G27" s="266"/>
      <c r="H27" s="266"/>
      <c r="I27" s="266"/>
      <c r="J27" s="295"/>
      <c r="K27" s="266"/>
      <c r="L27" s="295"/>
    </row>
    <row r="28" spans="1:14">
      <c r="B28" s="267"/>
      <c r="C28" s="266"/>
      <c r="D28" s="266"/>
      <c r="E28" s="266"/>
      <c r="F28" s="295"/>
      <c r="G28" s="266"/>
      <c r="H28" s="266"/>
      <c r="I28" s="266"/>
      <c r="J28" s="295"/>
      <c r="K28" s="266"/>
      <c r="L28" s="295"/>
    </row>
    <row r="29" spans="1:14">
      <c r="B29" s="267"/>
      <c r="C29" s="266"/>
      <c r="D29" s="266"/>
      <c r="E29" s="266"/>
      <c r="F29" s="295"/>
      <c r="G29" s="266"/>
      <c r="H29" s="266"/>
      <c r="I29" s="266"/>
      <c r="J29" s="295"/>
      <c r="K29" s="266"/>
      <c r="L29" s="295"/>
    </row>
    <row r="30" spans="1:14">
      <c r="B30" s="267"/>
      <c r="C30" s="266"/>
      <c r="D30" s="266"/>
      <c r="E30" s="266"/>
      <c r="F30" s="295"/>
      <c r="G30" s="266"/>
      <c r="H30" s="266"/>
      <c r="I30" s="266"/>
      <c r="J30" s="295"/>
      <c r="K30" s="266"/>
      <c r="L30" s="295"/>
    </row>
    <row r="31" spans="1:14">
      <c r="B31" s="267"/>
      <c r="C31" s="266"/>
      <c r="D31" s="266"/>
      <c r="E31" s="266"/>
      <c r="F31" s="295"/>
      <c r="G31" s="266"/>
      <c r="H31" s="266"/>
      <c r="I31" s="266"/>
      <c r="J31" s="295"/>
      <c r="K31" s="266"/>
      <c r="L31" s="295"/>
    </row>
    <row r="32" spans="1:14">
      <c r="B32" s="267"/>
      <c r="C32" s="266"/>
      <c r="D32" s="266"/>
      <c r="E32" s="266"/>
      <c r="F32" s="295"/>
      <c r="G32" s="266"/>
      <c r="H32" s="266"/>
      <c r="I32" s="266"/>
      <c r="J32" s="295"/>
      <c r="K32" s="266"/>
      <c r="L32" s="295"/>
    </row>
    <row r="33" spans="2:12">
      <c r="B33" s="267"/>
      <c r="C33" s="266"/>
      <c r="D33" s="266"/>
      <c r="E33" s="266"/>
      <c r="F33" s="295"/>
      <c r="G33" s="266"/>
      <c r="H33" s="266"/>
      <c r="I33" s="266"/>
      <c r="J33" s="295"/>
      <c r="K33" s="266"/>
      <c r="L33" s="295"/>
    </row>
    <row r="34" spans="2:12">
      <c r="B34" s="267"/>
      <c r="C34" s="266"/>
      <c r="D34" s="266"/>
      <c r="E34" s="266"/>
      <c r="F34" s="295"/>
      <c r="G34" s="266"/>
      <c r="H34" s="266"/>
      <c r="I34" s="266"/>
      <c r="J34" s="295"/>
      <c r="K34" s="266"/>
      <c r="L34" s="295"/>
    </row>
    <row r="35" spans="2:12">
      <c r="B35" s="267"/>
      <c r="C35" s="266"/>
      <c r="D35" s="266"/>
      <c r="E35" s="266"/>
      <c r="F35" s="295"/>
      <c r="G35" s="266"/>
      <c r="H35" s="266"/>
      <c r="I35" s="266"/>
      <c r="J35" s="295"/>
      <c r="K35" s="266"/>
      <c r="L35" s="295"/>
    </row>
    <row r="36" spans="2:12">
      <c r="B36" s="267"/>
      <c r="C36" s="266"/>
      <c r="D36" s="266"/>
      <c r="E36" s="266"/>
      <c r="F36" s="295"/>
      <c r="G36" s="266"/>
      <c r="H36" s="266"/>
      <c r="I36" s="266"/>
      <c r="J36" s="295"/>
      <c r="K36" s="266"/>
      <c r="L36" s="295"/>
    </row>
    <row r="37" spans="2:12">
      <c r="B37" s="267"/>
      <c r="C37" s="266"/>
      <c r="D37" s="266"/>
      <c r="E37" s="266"/>
      <c r="F37" s="295"/>
      <c r="G37" s="266"/>
      <c r="H37" s="266"/>
      <c r="I37" s="266"/>
      <c r="J37" s="295"/>
      <c r="K37" s="266"/>
      <c r="L37" s="295"/>
    </row>
    <row r="38" spans="2:12">
      <c r="B38" s="267"/>
      <c r="C38" s="266"/>
      <c r="D38" s="266"/>
      <c r="E38" s="266"/>
      <c r="F38" s="295"/>
      <c r="G38" s="266"/>
      <c r="H38" s="266"/>
      <c r="I38" s="266"/>
      <c r="J38" s="295"/>
      <c r="K38" s="266"/>
      <c r="L38" s="295"/>
    </row>
    <row r="39" spans="2:12">
      <c r="B39" s="267"/>
      <c r="C39" s="266"/>
      <c r="D39" s="266"/>
      <c r="E39" s="266"/>
      <c r="F39" s="295"/>
      <c r="G39" s="266"/>
      <c r="H39" s="266"/>
      <c r="I39" s="266"/>
      <c r="J39" s="295"/>
      <c r="K39" s="266"/>
      <c r="L39" s="295"/>
    </row>
    <row r="40" spans="2:12">
      <c r="B40" s="267"/>
      <c r="C40" s="266"/>
      <c r="D40" s="266"/>
      <c r="E40" s="266"/>
      <c r="F40" s="295"/>
      <c r="G40" s="266"/>
      <c r="H40" s="266"/>
      <c r="I40" s="266"/>
      <c r="J40" s="295"/>
      <c r="K40" s="266"/>
      <c r="L40" s="295"/>
    </row>
    <row r="41" spans="2:12">
      <c r="B41" s="267"/>
      <c r="C41" s="266"/>
      <c r="D41" s="266"/>
      <c r="E41" s="266"/>
      <c r="F41" s="295"/>
      <c r="G41" s="266"/>
      <c r="H41" s="266"/>
      <c r="I41" s="266"/>
      <c r="J41" s="295"/>
      <c r="K41" s="266"/>
      <c r="L41" s="295"/>
    </row>
    <row r="42" spans="2:12">
      <c r="B42" s="267"/>
      <c r="C42" s="266"/>
      <c r="D42" s="266"/>
      <c r="E42" s="266"/>
      <c r="F42" s="295"/>
      <c r="G42" s="266"/>
      <c r="H42" s="266"/>
      <c r="I42" s="266"/>
      <c r="J42" s="295"/>
      <c r="K42" s="266"/>
      <c r="L42" s="295"/>
    </row>
    <row r="43" spans="2:12">
      <c r="B43" s="267"/>
      <c r="C43" s="266"/>
      <c r="D43" s="266"/>
      <c r="E43" s="266"/>
      <c r="F43" s="295"/>
      <c r="G43" s="266"/>
      <c r="H43" s="266"/>
      <c r="I43" s="266"/>
      <c r="J43" s="295"/>
      <c r="K43" s="266"/>
      <c r="L43" s="295"/>
    </row>
    <row r="44" spans="2:12"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</row>
  </sheetData>
  <sortState ref="A26:L44">
    <sortCondition ref="A26:A44"/>
  </sortState>
  <mergeCells count="1">
    <mergeCell ref="A1:K1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K45"/>
  <sheetViews>
    <sheetView workbookViewId="0">
      <selection activeCell="L26" sqref="L26"/>
    </sheetView>
  </sheetViews>
  <sheetFormatPr defaultColWidth="9.109375" defaultRowHeight="14.4"/>
  <cols>
    <col min="1" max="1" width="25.88671875" style="67" customWidth="1"/>
    <col min="2" max="2" width="15.33203125" style="67" customWidth="1"/>
    <col min="3" max="4" width="18.33203125" style="67" customWidth="1"/>
    <col min="5" max="5" width="17.44140625" style="67" customWidth="1"/>
    <col min="6" max="6" width="29.88671875" style="67" customWidth="1"/>
    <col min="7" max="16384" width="9.109375" style="67"/>
  </cols>
  <sheetData>
    <row r="1" spans="1:11" ht="30.75" customHeight="1" thickBot="1">
      <c r="A1" s="397" t="s">
        <v>371</v>
      </c>
      <c r="B1" s="398"/>
      <c r="C1" s="398"/>
      <c r="D1" s="398"/>
      <c r="E1" s="398"/>
      <c r="F1" s="398"/>
    </row>
    <row r="2" spans="1:11" ht="111.75" customHeight="1" thickBot="1">
      <c r="A2" s="63" t="s">
        <v>125</v>
      </c>
      <c r="B2" s="63" t="s">
        <v>124</v>
      </c>
      <c r="C2" s="63" t="s">
        <v>123</v>
      </c>
      <c r="D2" s="63" t="s">
        <v>122</v>
      </c>
      <c r="E2" s="63" t="s">
        <v>121</v>
      </c>
      <c r="F2" s="64" t="s">
        <v>120</v>
      </c>
    </row>
    <row r="3" spans="1:11" ht="15.75" customHeight="1" thickTop="1">
      <c r="A3" s="170">
        <v>1</v>
      </c>
      <c r="B3" s="170">
        <v>2</v>
      </c>
      <c r="C3" s="170">
        <v>3</v>
      </c>
      <c r="D3" s="170">
        <v>4</v>
      </c>
      <c r="E3" s="170">
        <v>5</v>
      </c>
      <c r="F3" s="170">
        <v>6</v>
      </c>
    </row>
    <row r="4" spans="1:11">
      <c r="A4" s="66" t="s">
        <v>91</v>
      </c>
      <c r="B4" s="277">
        <v>236</v>
      </c>
      <c r="C4" s="277">
        <v>236</v>
      </c>
      <c r="D4" s="277">
        <v>156</v>
      </c>
      <c r="E4" s="277">
        <v>89</v>
      </c>
      <c r="F4" s="297">
        <v>57.051282051282051</v>
      </c>
    </row>
    <row r="5" spans="1:11">
      <c r="A5" s="66" t="s">
        <v>92</v>
      </c>
      <c r="B5" s="273">
        <v>1332</v>
      </c>
      <c r="C5" s="273">
        <v>1156</v>
      </c>
      <c r="D5" s="273">
        <v>539</v>
      </c>
      <c r="E5" s="273">
        <v>258</v>
      </c>
      <c r="F5" s="298">
        <v>47.866419294990727</v>
      </c>
    </row>
    <row r="6" spans="1:11">
      <c r="A6" s="66" t="s">
        <v>93</v>
      </c>
      <c r="B6" s="273">
        <v>526</v>
      </c>
      <c r="C6" s="273">
        <v>461</v>
      </c>
      <c r="D6" s="273">
        <v>239</v>
      </c>
      <c r="E6" s="273">
        <v>153</v>
      </c>
      <c r="F6" s="298">
        <v>64.01673640167364</v>
      </c>
      <c r="G6" s="70"/>
      <c r="H6" s="70"/>
      <c r="I6" s="70"/>
      <c r="J6" s="70"/>
      <c r="K6" s="70"/>
    </row>
    <row r="7" spans="1:11">
      <c r="A7" s="66" t="s">
        <v>94</v>
      </c>
      <c r="B7" s="273">
        <v>773</v>
      </c>
      <c r="C7" s="273">
        <v>546</v>
      </c>
      <c r="D7" s="273">
        <v>268</v>
      </c>
      <c r="E7" s="273">
        <v>266</v>
      </c>
      <c r="F7" s="298">
        <v>99.253731343283576</v>
      </c>
    </row>
    <row r="8" spans="1:11">
      <c r="A8" s="66" t="s">
        <v>95</v>
      </c>
      <c r="B8" s="273">
        <v>971</v>
      </c>
      <c r="C8" s="273">
        <v>928</v>
      </c>
      <c r="D8" s="273">
        <v>403</v>
      </c>
      <c r="E8" s="273">
        <v>304</v>
      </c>
      <c r="F8" s="298">
        <v>75.434243176178654</v>
      </c>
    </row>
    <row r="9" spans="1:11">
      <c r="A9" s="66" t="s">
        <v>96</v>
      </c>
      <c r="B9" s="273">
        <v>2055</v>
      </c>
      <c r="C9" s="273">
        <v>1830</v>
      </c>
      <c r="D9" s="273">
        <v>523</v>
      </c>
      <c r="E9" s="273">
        <v>362</v>
      </c>
      <c r="F9" s="298">
        <v>69.216061185468448</v>
      </c>
    </row>
    <row r="10" spans="1:11">
      <c r="A10" s="66" t="s">
        <v>97</v>
      </c>
      <c r="B10" s="273">
        <v>605</v>
      </c>
      <c r="C10" s="273">
        <v>449</v>
      </c>
      <c r="D10" s="273">
        <v>153</v>
      </c>
      <c r="E10" s="273">
        <v>153</v>
      </c>
      <c r="F10" s="298">
        <v>100</v>
      </c>
    </row>
    <row r="11" spans="1:11">
      <c r="A11" s="66" t="s">
        <v>98</v>
      </c>
      <c r="B11" s="273">
        <v>500</v>
      </c>
      <c r="C11" s="273">
        <v>308</v>
      </c>
      <c r="D11" s="273">
        <v>120</v>
      </c>
      <c r="E11" s="273">
        <v>35</v>
      </c>
      <c r="F11" s="298">
        <v>29.166666666666668</v>
      </c>
    </row>
    <row r="12" spans="1:11">
      <c r="A12" s="66" t="s">
        <v>99</v>
      </c>
      <c r="B12" s="273">
        <v>1735</v>
      </c>
      <c r="C12" s="273">
        <v>1625</v>
      </c>
      <c r="D12" s="273">
        <v>791</v>
      </c>
      <c r="E12" s="273">
        <v>379</v>
      </c>
      <c r="F12" s="298">
        <v>47.914032869785082</v>
      </c>
    </row>
    <row r="13" spans="1:11">
      <c r="A13" s="66" t="s">
        <v>100</v>
      </c>
      <c r="B13" s="273">
        <v>532</v>
      </c>
      <c r="C13" s="273">
        <v>520</v>
      </c>
      <c r="D13" s="273">
        <v>174</v>
      </c>
      <c r="E13" s="273">
        <v>109</v>
      </c>
      <c r="F13" s="298">
        <v>62.643678160919535</v>
      </c>
    </row>
    <row r="14" spans="1:11">
      <c r="A14" s="66" t="s">
        <v>101</v>
      </c>
      <c r="B14" s="273">
        <v>1560</v>
      </c>
      <c r="C14" s="273">
        <v>1482</v>
      </c>
      <c r="D14" s="273">
        <v>745</v>
      </c>
      <c r="E14" s="273">
        <v>440</v>
      </c>
      <c r="F14" s="298">
        <v>59.060402684563762</v>
      </c>
    </row>
    <row r="15" spans="1:11">
      <c r="A15" s="66" t="s">
        <v>102</v>
      </c>
      <c r="B15" s="273">
        <v>1037</v>
      </c>
      <c r="C15" s="273">
        <v>655</v>
      </c>
      <c r="D15" s="273">
        <v>234</v>
      </c>
      <c r="E15" s="273">
        <v>77</v>
      </c>
      <c r="F15" s="298">
        <v>32.905982905982903</v>
      </c>
    </row>
    <row r="16" spans="1:11">
      <c r="A16" s="66" t="s">
        <v>103</v>
      </c>
      <c r="B16" s="273">
        <v>263</v>
      </c>
      <c r="C16" s="273">
        <v>240</v>
      </c>
      <c r="D16" s="273">
        <v>103</v>
      </c>
      <c r="E16" s="273">
        <v>65</v>
      </c>
      <c r="F16" s="298">
        <v>63.10679611650486</v>
      </c>
    </row>
    <row r="17" spans="1:7">
      <c r="A17" s="66" t="s">
        <v>104</v>
      </c>
      <c r="B17" s="273">
        <v>175</v>
      </c>
      <c r="C17" s="273">
        <v>63</v>
      </c>
      <c r="D17" s="273">
        <v>17</v>
      </c>
      <c r="E17" s="273">
        <v>13</v>
      </c>
      <c r="F17" s="298">
        <v>76.470588235294116</v>
      </c>
    </row>
    <row r="18" spans="1:7">
      <c r="A18" s="66" t="s">
        <v>105</v>
      </c>
      <c r="B18" s="273">
        <v>590</v>
      </c>
      <c r="C18" s="273">
        <v>282</v>
      </c>
      <c r="D18" s="273">
        <v>69</v>
      </c>
      <c r="E18" s="273">
        <v>18</v>
      </c>
      <c r="F18" s="298">
        <v>26.086956521739129</v>
      </c>
    </row>
    <row r="19" spans="1:7">
      <c r="A19" s="66" t="s">
        <v>106</v>
      </c>
      <c r="B19" s="273">
        <v>1730</v>
      </c>
      <c r="C19" s="273">
        <v>864</v>
      </c>
      <c r="D19" s="273">
        <v>349</v>
      </c>
      <c r="E19" s="273">
        <v>115</v>
      </c>
      <c r="F19" s="298">
        <v>32.951289398280807</v>
      </c>
    </row>
    <row r="20" spans="1:7" ht="18" customHeight="1" thickBot="1">
      <c r="A20" s="171" t="s">
        <v>107</v>
      </c>
      <c r="B20" s="172">
        <f>SUM(B4:B19)</f>
        <v>14620</v>
      </c>
      <c r="C20" s="172">
        <f>SUM(C4:C19)</f>
        <v>11645</v>
      </c>
      <c r="D20" s="172">
        <f>SUM(D4:D19)</f>
        <v>4883</v>
      </c>
      <c r="E20" s="172">
        <f>SUM(E4:E19)</f>
        <v>2836</v>
      </c>
      <c r="F20" s="177">
        <f>E20/D20*100</f>
        <v>58.079049764489042</v>
      </c>
    </row>
    <row r="21" spans="1:7">
      <c r="A21" s="66" t="s">
        <v>24</v>
      </c>
      <c r="B21" s="273">
        <v>231</v>
      </c>
      <c r="C21" s="273">
        <v>0</v>
      </c>
      <c r="D21" s="273">
        <v>70</v>
      </c>
      <c r="E21" s="273">
        <v>28</v>
      </c>
      <c r="F21" s="298">
        <v>40</v>
      </c>
    </row>
    <row r="22" spans="1:7" ht="15.75" customHeight="1">
      <c r="A22" s="66" t="s">
        <v>299</v>
      </c>
      <c r="B22" s="273">
        <v>66</v>
      </c>
      <c r="C22" s="273">
        <v>55</v>
      </c>
      <c r="D22" s="273">
        <v>21</v>
      </c>
      <c r="E22" s="273">
        <v>14</v>
      </c>
      <c r="F22" s="298">
        <v>66.666666666666657</v>
      </c>
    </row>
    <row r="23" spans="1:7">
      <c r="A23" s="214" t="s">
        <v>108</v>
      </c>
      <c r="B23" s="215"/>
      <c r="C23" s="215"/>
      <c r="D23" s="215"/>
      <c r="E23" s="215"/>
      <c r="F23" s="216"/>
    </row>
    <row r="24" spans="1:7" ht="20.25" customHeight="1" thickBot="1">
      <c r="A24" s="171" t="s">
        <v>26</v>
      </c>
      <c r="B24" s="172">
        <f>SUM(B20:B23)</f>
        <v>14917</v>
      </c>
      <c r="C24" s="172">
        <f>SUM(C20:C23)</f>
        <v>11700</v>
      </c>
      <c r="D24" s="172">
        <f>SUM(D20:D23)</f>
        <v>4974</v>
      </c>
      <c r="E24" s="172">
        <f>SUM(E20:E23)</f>
        <v>2878</v>
      </c>
      <c r="F24" s="177">
        <f>E24/D24*100</f>
        <v>57.860876558102127</v>
      </c>
    </row>
    <row r="27" spans="1:7">
      <c r="B27" s="274"/>
      <c r="C27" s="276"/>
      <c r="D27" s="276"/>
      <c r="E27" s="276"/>
      <c r="F27" s="276"/>
      <c r="G27" s="296"/>
    </row>
    <row r="28" spans="1:7">
      <c r="B28" s="267"/>
      <c r="C28" s="266"/>
      <c r="D28" s="266"/>
      <c r="E28" s="266"/>
      <c r="F28" s="266"/>
      <c r="G28" s="295"/>
    </row>
    <row r="29" spans="1:7">
      <c r="B29" s="267"/>
      <c r="C29" s="266"/>
      <c r="D29" s="266"/>
      <c r="E29" s="266"/>
      <c r="F29" s="266"/>
      <c r="G29" s="295"/>
    </row>
    <row r="30" spans="1:7">
      <c r="B30" s="267"/>
      <c r="C30" s="266"/>
      <c r="D30" s="266"/>
      <c r="E30" s="266"/>
      <c r="F30" s="266"/>
      <c r="G30" s="295"/>
    </row>
    <row r="31" spans="1:7">
      <c r="B31" s="267"/>
      <c r="C31" s="266"/>
      <c r="D31" s="266"/>
      <c r="E31" s="266"/>
      <c r="F31" s="266"/>
      <c r="G31" s="295"/>
    </row>
    <row r="32" spans="1:7">
      <c r="B32" s="267"/>
      <c r="C32" s="266"/>
      <c r="D32" s="266"/>
      <c r="E32" s="266"/>
      <c r="F32" s="266"/>
      <c r="G32" s="295"/>
    </row>
    <row r="33" spans="2:7">
      <c r="B33" s="267"/>
      <c r="C33" s="266"/>
      <c r="D33" s="266"/>
      <c r="E33" s="266"/>
      <c r="F33" s="266"/>
      <c r="G33" s="295"/>
    </row>
    <row r="34" spans="2:7">
      <c r="B34" s="267"/>
      <c r="C34" s="266"/>
      <c r="D34" s="266"/>
      <c r="E34" s="266"/>
      <c r="F34" s="266"/>
      <c r="G34" s="295"/>
    </row>
    <row r="35" spans="2:7">
      <c r="B35" s="267"/>
      <c r="C35" s="266"/>
      <c r="D35" s="266"/>
      <c r="E35" s="266"/>
      <c r="F35" s="266"/>
      <c r="G35" s="295"/>
    </row>
    <row r="36" spans="2:7">
      <c r="B36" s="267"/>
      <c r="C36" s="266"/>
      <c r="D36" s="266"/>
      <c r="E36" s="266"/>
      <c r="F36" s="266"/>
      <c r="G36" s="295"/>
    </row>
    <row r="37" spans="2:7">
      <c r="B37" s="267"/>
      <c r="C37" s="266"/>
      <c r="D37" s="266"/>
      <c r="E37" s="266"/>
      <c r="F37" s="266"/>
      <c r="G37" s="295"/>
    </row>
    <row r="38" spans="2:7">
      <c r="B38" s="267"/>
      <c r="C38" s="266"/>
      <c r="D38" s="266"/>
      <c r="E38" s="266"/>
      <c r="F38" s="266"/>
      <c r="G38" s="295"/>
    </row>
    <row r="39" spans="2:7">
      <c r="B39" s="267"/>
      <c r="C39" s="266"/>
      <c r="D39" s="266"/>
      <c r="E39" s="266"/>
      <c r="F39" s="266"/>
      <c r="G39" s="295"/>
    </row>
    <row r="40" spans="2:7">
      <c r="B40" s="267"/>
      <c r="C40" s="266"/>
      <c r="D40" s="266"/>
      <c r="E40" s="266"/>
      <c r="F40" s="266"/>
      <c r="G40" s="295"/>
    </row>
    <row r="41" spans="2:7">
      <c r="B41" s="267"/>
      <c r="C41" s="266"/>
      <c r="D41" s="266"/>
      <c r="E41" s="266"/>
      <c r="F41" s="266"/>
      <c r="G41" s="295"/>
    </row>
    <row r="42" spans="2:7">
      <c r="B42" s="267"/>
      <c r="C42" s="266"/>
      <c r="D42" s="266"/>
      <c r="E42" s="266"/>
      <c r="F42" s="266"/>
      <c r="G42" s="295"/>
    </row>
    <row r="43" spans="2:7">
      <c r="B43" s="267"/>
      <c r="C43" s="266"/>
      <c r="D43" s="266"/>
      <c r="E43" s="266"/>
      <c r="F43" s="266"/>
      <c r="G43" s="295"/>
    </row>
    <row r="44" spans="2:7">
      <c r="B44" s="267"/>
      <c r="C44" s="266"/>
      <c r="D44" s="266"/>
      <c r="E44" s="266"/>
      <c r="F44" s="266"/>
      <c r="G44" s="295"/>
    </row>
    <row r="45" spans="2:7">
      <c r="B45" s="308"/>
      <c r="C45" s="308"/>
      <c r="D45" s="308"/>
      <c r="E45" s="308"/>
      <c r="F45" s="308"/>
      <c r="G45" s="308"/>
    </row>
  </sheetData>
  <sortState ref="A27:G45">
    <sortCondition ref="A27:A45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N24"/>
  <sheetViews>
    <sheetView workbookViewId="0">
      <selection activeCell="F24" sqref="F24"/>
    </sheetView>
  </sheetViews>
  <sheetFormatPr defaultColWidth="9.109375" defaultRowHeight="14.4"/>
  <cols>
    <col min="1" max="1" width="26.88671875" style="67" customWidth="1"/>
    <col min="2" max="2" width="18.5546875" style="67" customWidth="1"/>
    <col min="3" max="3" width="21.88671875" style="67" customWidth="1"/>
    <col min="4" max="4" width="19.88671875" style="67" customWidth="1"/>
    <col min="5" max="5" width="18.33203125" style="67" customWidth="1"/>
    <col min="6" max="6" width="31" style="67" customWidth="1"/>
    <col min="7" max="16384" width="9.109375" style="67"/>
  </cols>
  <sheetData>
    <row r="1" spans="1:14" ht="35.25" customHeight="1" thickBot="1">
      <c r="A1" s="397" t="s">
        <v>372</v>
      </c>
      <c r="B1" s="398"/>
      <c r="C1" s="398"/>
      <c r="D1" s="398"/>
      <c r="E1" s="398"/>
      <c r="F1" s="398"/>
    </row>
    <row r="2" spans="1:14" ht="92.25" customHeight="1" thickBot="1">
      <c r="A2" s="63" t="s">
        <v>119</v>
      </c>
      <c r="B2" s="63" t="s">
        <v>130</v>
      </c>
      <c r="C2" s="63" t="s">
        <v>129</v>
      </c>
      <c r="D2" s="63" t="s">
        <v>128</v>
      </c>
      <c r="E2" s="63" t="s">
        <v>127</v>
      </c>
      <c r="F2" s="64" t="s">
        <v>126</v>
      </c>
    </row>
    <row r="3" spans="1:14" ht="12.75" customHeight="1" thickTop="1">
      <c r="A3" s="178">
        <v>1</v>
      </c>
      <c r="B3" s="178">
        <v>2</v>
      </c>
      <c r="C3" s="178">
        <v>3</v>
      </c>
      <c r="D3" s="178">
        <v>4</v>
      </c>
      <c r="E3" s="178">
        <v>5</v>
      </c>
      <c r="F3" s="178">
        <v>6</v>
      </c>
      <c r="I3" s="248"/>
      <c r="J3" s="250"/>
      <c r="K3" s="250"/>
      <c r="L3" s="250"/>
      <c r="M3" s="250"/>
      <c r="N3" s="251"/>
    </row>
    <row r="4" spans="1:14">
      <c r="A4" s="66" t="s">
        <v>91</v>
      </c>
      <c r="B4" s="254">
        <v>180</v>
      </c>
      <c r="C4" s="254">
        <v>122</v>
      </c>
      <c r="D4" s="254">
        <v>63</v>
      </c>
      <c r="E4" s="254">
        <v>38</v>
      </c>
      <c r="F4" s="255">
        <v>60.317460317460316</v>
      </c>
      <c r="I4" s="245"/>
      <c r="J4" s="241"/>
      <c r="K4" s="241"/>
      <c r="L4" s="241"/>
      <c r="M4" s="241"/>
      <c r="N4" s="242"/>
    </row>
    <row r="5" spans="1:14">
      <c r="A5" s="66" t="s">
        <v>92</v>
      </c>
      <c r="B5" s="252">
        <v>1506</v>
      </c>
      <c r="C5" s="252">
        <v>818</v>
      </c>
      <c r="D5" s="252">
        <v>350</v>
      </c>
      <c r="E5" s="252">
        <v>133</v>
      </c>
      <c r="F5" s="253">
        <v>38</v>
      </c>
      <c r="I5" s="245"/>
      <c r="J5" s="241"/>
      <c r="K5" s="241"/>
      <c r="L5" s="241"/>
      <c r="M5" s="241"/>
      <c r="N5" s="242"/>
    </row>
    <row r="6" spans="1:14">
      <c r="A6" s="66" t="s">
        <v>93</v>
      </c>
      <c r="B6" s="252">
        <v>1108</v>
      </c>
      <c r="C6" s="252">
        <v>1099</v>
      </c>
      <c r="D6" s="252">
        <v>579</v>
      </c>
      <c r="E6" s="252">
        <v>402</v>
      </c>
      <c r="F6" s="253">
        <v>69.430051813471508</v>
      </c>
      <c r="I6" s="245"/>
      <c r="J6" s="241"/>
      <c r="K6" s="241"/>
      <c r="L6" s="241"/>
      <c r="M6" s="241"/>
      <c r="N6" s="242"/>
    </row>
    <row r="7" spans="1:14">
      <c r="A7" s="66" t="s">
        <v>94</v>
      </c>
      <c r="B7" s="252">
        <v>158</v>
      </c>
      <c r="C7" s="252">
        <v>140</v>
      </c>
      <c r="D7" s="252">
        <v>20</v>
      </c>
      <c r="E7" s="252">
        <v>20</v>
      </c>
      <c r="F7" s="253">
        <v>100</v>
      </c>
      <c r="I7" s="245"/>
      <c r="J7" s="241"/>
      <c r="K7" s="241"/>
      <c r="L7" s="241"/>
      <c r="M7" s="241"/>
      <c r="N7" s="242"/>
    </row>
    <row r="8" spans="1:14">
      <c r="A8" s="66" t="s">
        <v>95</v>
      </c>
      <c r="B8" s="252">
        <v>492</v>
      </c>
      <c r="C8" s="252">
        <v>361</v>
      </c>
      <c r="D8" s="252">
        <v>127</v>
      </c>
      <c r="E8" s="252">
        <v>126</v>
      </c>
      <c r="F8" s="253">
        <v>99.212598425196859</v>
      </c>
      <c r="I8" s="245"/>
      <c r="J8" s="241"/>
      <c r="K8" s="241"/>
      <c r="L8" s="241"/>
      <c r="M8" s="241"/>
      <c r="N8" s="242"/>
    </row>
    <row r="9" spans="1:14">
      <c r="A9" s="66" t="s">
        <v>96</v>
      </c>
      <c r="B9" s="252">
        <v>2152</v>
      </c>
      <c r="C9" s="252">
        <v>738</v>
      </c>
      <c r="D9" s="252">
        <v>206</v>
      </c>
      <c r="E9" s="252">
        <v>177</v>
      </c>
      <c r="F9" s="253">
        <v>85.922330097087368</v>
      </c>
      <c r="I9" s="245"/>
      <c r="J9" s="241"/>
      <c r="K9" s="241"/>
      <c r="L9" s="241"/>
      <c r="M9" s="241"/>
      <c r="N9" s="242"/>
    </row>
    <row r="10" spans="1:14">
      <c r="A10" s="66" t="s">
        <v>97</v>
      </c>
      <c r="B10" s="252">
        <v>2477</v>
      </c>
      <c r="C10" s="252">
        <v>1982</v>
      </c>
      <c r="D10" s="252">
        <v>762</v>
      </c>
      <c r="E10" s="252">
        <v>372</v>
      </c>
      <c r="F10" s="253">
        <v>48.818897637795274</v>
      </c>
      <c r="I10" s="245"/>
      <c r="J10" s="241"/>
      <c r="K10" s="241"/>
      <c r="L10" s="241"/>
      <c r="M10" s="241"/>
      <c r="N10" s="242"/>
    </row>
    <row r="11" spans="1:14">
      <c r="A11" s="66" t="s">
        <v>98</v>
      </c>
      <c r="B11" s="252">
        <v>576</v>
      </c>
      <c r="C11" s="252">
        <v>130</v>
      </c>
      <c r="D11" s="252">
        <v>114</v>
      </c>
      <c r="E11" s="252">
        <v>48</v>
      </c>
      <c r="F11" s="253">
        <v>42.105263157894733</v>
      </c>
      <c r="I11" s="245"/>
      <c r="J11" s="241"/>
      <c r="K11" s="241"/>
      <c r="L11" s="241"/>
      <c r="M11" s="241"/>
      <c r="N11" s="242"/>
    </row>
    <row r="12" spans="1:14">
      <c r="A12" s="66" t="s">
        <v>99</v>
      </c>
      <c r="B12" s="252">
        <v>1045</v>
      </c>
      <c r="C12" s="252">
        <v>908</v>
      </c>
      <c r="D12" s="252">
        <v>448</v>
      </c>
      <c r="E12" s="252">
        <v>309</v>
      </c>
      <c r="F12" s="253">
        <v>68.973214285714292</v>
      </c>
      <c r="I12" s="245"/>
      <c r="J12" s="241"/>
      <c r="K12" s="241"/>
      <c r="L12" s="241"/>
      <c r="M12" s="241"/>
      <c r="N12" s="242"/>
    </row>
    <row r="13" spans="1:14">
      <c r="A13" s="66" t="s">
        <v>100</v>
      </c>
      <c r="B13" s="252">
        <v>205</v>
      </c>
      <c r="C13" s="252">
        <v>205</v>
      </c>
      <c r="D13" s="252">
        <v>65</v>
      </c>
      <c r="E13" s="252">
        <v>46</v>
      </c>
      <c r="F13" s="253">
        <v>70.769230769230774</v>
      </c>
      <c r="I13" s="245"/>
      <c r="J13" s="241"/>
      <c r="K13" s="241"/>
      <c r="L13" s="241"/>
      <c r="M13" s="241"/>
      <c r="N13" s="242"/>
    </row>
    <row r="14" spans="1:14">
      <c r="A14" s="66" t="s">
        <v>101</v>
      </c>
      <c r="B14" s="252">
        <v>861</v>
      </c>
      <c r="C14" s="252">
        <v>818</v>
      </c>
      <c r="D14" s="252">
        <v>375</v>
      </c>
      <c r="E14" s="252">
        <v>79</v>
      </c>
      <c r="F14" s="253">
        <v>21.066666666666666</v>
      </c>
      <c r="I14" s="245"/>
      <c r="J14" s="241"/>
      <c r="K14" s="241"/>
      <c r="L14" s="241"/>
      <c r="M14" s="241"/>
      <c r="N14" s="242"/>
    </row>
    <row r="15" spans="1:14">
      <c r="A15" s="66" t="s">
        <v>102</v>
      </c>
      <c r="B15" s="252">
        <v>526</v>
      </c>
      <c r="C15" s="252">
        <v>140</v>
      </c>
      <c r="D15" s="252">
        <v>46</v>
      </c>
      <c r="E15" s="252">
        <v>22</v>
      </c>
      <c r="F15" s="253">
        <v>47.826086956521742</v>
      </c>
      <c r="I15" s="245"/>
      <c r="J15" s="241"/>
      <c r="K15" s="241"/>
      <c r="L15" s="241"/>
      <c r="M15" s="241"/>
      <c r="N15" s="242"/>
    </row>
    <row r="16" spans="1:14">
      <c r="A16" s="66" t="s">
        <v>103</v>
      </c>
      <c r="B16" s="252">
        <v>1638</v>
      </c>
      <c r="C16" s="252">
        <v>1322</v>
      </c>
      <c r="D16" s="252">
        <v>224</v>
      </c>
      <c r="E16" s="252">
        <v>110</v>
      </c>
      <c r="F16" s="253">
        <v>49.107142857142854</v>
      </c>
      <c r="I16" s="245"/>
      <c r="J16" s="241"/>
      <c r="K16" s="241"/>
      <c r="L16" s="241"/>
      <c r="M16" s="241"/>
      <c r="N16" s="242"/>
    </row>
    <row r="17" spans="1:14">
      <c r="A17" s="66" t="s">
        <v>104</v>
      </c>
      <c r="B17" s="252">
        <v>169</v>
      </c>
      <c r="C17" s="252">
        <v>23</v>
      </c>
      <c r="D17" s="252">
        <v>5</v>
      </c>
      <c r="E17" s="252">
        <v>4</v>
      </c>
      <c r="F17" s="253">
        <v>80</v>
      </c>
      <c r="I17" s="245"/>
      <c r="J17" s="241"/>
      <c r="K17" s="241"/>
      <c r="L17" s="241"/>
      <c r="M17" s="241"/>
      <c r="N17" s="242"/>
    </row>
    <row r="18" spans="1:14">
      <c r="A18" s="66" t="s">
        <v>105</v>
      </c>
      <c r="B18" s="252">
        <v>465</v>
      </c>
      <c r="C18" s="252">
        <v>286</v>
      </c>
      <c r="D18" s="252">
        <v>13</v>
      </c>
      <c r="E18" s="252">
        <v>8</v>
      </c>
      <c r="F18" s="253">
        <v>61.53846153846154</v>
      </c>
      <c r="I18" s="245"/>
      <c r="J18" s="241"/>
      <c r="K18" s="241"/>
      <c r="L18" s="241"/>
      <c r="M18" s="241"/>
      <c r="N18" s="242"/>
    </row>
    <row r="19" spans="1:14">
      <c r="A19" s="66" t="s">
        <v>106</v>
      </c>
      <c r="B19" s="252">
        <v>632</v>
      </c>
      <c r="C19" s="363">
        <v>223</v>
      </c>
      <c r="D19" s="252">
        <v>110</v>
      </c>
      <c r="E19" s="363">
        <v>6</v>
      </c>
      <c r="F19" s="364">
        <f>+E19/D19*100</f>
        <v>5.4545454545454541</v>
      </c>
      <c r="I19" s="245"/>
      <c r="J19" s="241"/>
      <c r="K19" s="241"/>
      <c r="L19" s="241"/>
      <c r="M19" s="241"/>
      <c r="N19" s="242"/>
    </row>
    <row r="20" spans="1:14" ht="15.75" customHeight="1" thickBot="1">
      <c r="A20" s="171" t="s">
        <v>107</v>
      </c>
      <c r="B20" s="179">
        <f>SUM(B4:B19)</f>
        <v>14190</v>
      </c>
      <c r="C20" s="179">
        <f>SUM(C4:C19)</f>
        <v>9315</v>
      </c>
      <c r="D20" s="179">
        <f>SUM(D4:D19)</f>
        <v>3507</v>
      </c>
      <c r="E20" s="179">
        <f>SUM(E4:E19)</f>
        <v>1900</v>
      </c>
      <c r="F20" s="177">
        <f>E20/D20*100</f>
        <v>54.177359566581117</v>
      </c>
      <c r="I20" s="245"/>
      <c r="J20" s="241"/>
      <c r="K20" s="241"/>
      <c r="L20" s="241"/>
      <c r="M20" s="241"/>
      <c r="N20" s="242"/>
    </row>
    <row r="21" spans="1:14" ht="18" customHeight="1">
      <c r="A21" s="66" t="s">
        <v>299</v>
      </c>
      <c r="B21" s="252">
        <v>29</v>
      </c>
      <c r="C21" s="252">
        <v>29</v>
      </c>
      <c r="D21" s="252">
        <v>17</v>
      </c>
      <c r="E21" s="252">
        <v>9</v>
      </c>
      <c r="F21" s="253">
        <v>52.941176470588239</v>
      </c>
      <c r="I21" s="308"/>
      <c r="J21" s="308"/>
      <c r="K21" s="308"/>
      <c r="L21" s="308"/>
      <c r="M21" s="308"/>
      <c r="N21" s="308"/>
    </row>
    <row r="22" spans="1:14">
      <c r="A22" s="66" t="s">
        <v>24</v>
      </c>
      <c r="B22" s="368">
        <v>221</v>
      </c>
      <c r="C22" s="252">
        <v>0</v>
      </c>
      <c r="D22" s="252">
        <v>71</v>
      </c>
      <c r="E22" s="252">
        <v>22</v>
      </c>
      <c r="F22" s="253">
        <v>30.985915492957744</v>
      </c>
    </row>
    <row r="23" spans="1:14">
      <c r="A23" s="214" t="s">
        <v>108</v>
      </c>
      <c r="B23" s="137"/>
      <c r="C23" s="137"/>
      <c r="D23" s="137"/>
      <c r="E23" s="137"/>
      <c r="F23" s="138"/>
    </row>
    <row r="24" spans="1:14" ht="18.75" customHeight="1" thickBot="1">
      <c r="A24" s="171" t="s">
        <v>26</v>
      </c>
      <c r="B24" s="179">
        <f>SUM(B20:B23)</f>
        <v>14440</v>
      </c>
      <c r="C24" s="179">
        <f>SUM(C20:C23)</f>
        <v>9344</v>
      </c>
      <c r="D24" s="179">
        <f>SUM(D20:D23)</f>
        <v>3595</v>
      </c>
      <c r="E24" s="179">
        <f>SUM(E20:E23)</f>
        <v>1931</v>
      </c>
      <c r="F24" s="177">
        <f>E24/D24*100</f>
        <v>53.713490959666203</v>
      </c>
    </row>
  </sheetData>
  <sortState ref="H3:N21">
    <sortCondition ref="H3:H21"/>
  </sortState>
  <mergeCells count="1">
    <mergeCell ref="A1:F1"/>
  </mergeCells>
  <pageMargins left="0.45" right="0.45" top="0.75" bottom="0.2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4"/>
  <sheetViews>
    <sheetView workbookViewId="0">
      <selection activeCell="D24" sqref="D24"/>
    </sheetView>
  </sheetViews>
  <sheetFormatPr defaultColWidth="9.109375" defaultRowHeight="14.4"/>
  <cols>
    <col min="1" max="1" width="30.109375" style="67" customWidth="1"/>
    <col min="2" max="2" width="30.6640625" style="67" customWidth="1"/>
    <col min="3" max="3" width="28.5546875" style="67" customWidth="1"/>
    <col min="4" max="4" width="31" style="67" customWidth="1"/>
    <col min="5" max="16384" width="9.109375" style="67"/>
  </cols>
  <sheetData>
    <row r="1" spans="1:10" ht="24.75" customHeight="1" thickBot="1">
      <c r="A1" s="397" t="s">
        <v>373</v>
      </c>
      <c r="B1" s="398"/>
      <c r="C1" s="398"/>
      <c r="D1" s="398"/>
    </row>
    <row r="2" spans="1:10" ht="76.5" customHeight="1" thickBot="1">
      <c r="A2" s="63" t="s">
        <v>119</v>
      </c>
      <c r="B2" s="63" t="s">
        <v>133</v>
      </c>
      <c r="C2" s="63" t="s">
        <v>132</v>
      </c>
      <c r="D2" s="64" t="s">
        <v>131</v>
      </c>
    </row>
    <row r="3" spans="1:10" ht="12.75" customHeight="1" thickTop="1">
      <c r="A3" s="178">
        <v>1</v>
      </c>
      <c r="B3" s="178">
        <v>2</v>
      </c>
      <c r="C3" s="178">
        <v>3</v>
      </c>
      <c r="D3" s="178">
        <v>4</v>
      </c>
      <c r="G3" s="248"/>
      <c r="H3" s="250"/>
      <c r="I3" s="250"/>
      <c r="J3" s="251"/>
    </row>
    <row r="4" spans="1:10">
      <c r="A4" s="66" t="s">
        <v>91</v>
      </c>
      <c r="B4" s="254">
        <v>262</v>
      </c>
      <c r="C4" s="254">
        <v>33</v>
      </c>
      <c r="D4" s="255">
        <v>12.595419847328243</v>
      </c>
      <c r="G4" s="245"/>
      <c r="H4" s="241"/>
      <c r="I4" s="241"/>
      <c r="J4" s="242"/>
    </row>
    <row r="5" spans="1:10">
      <c r="A5" s="66" t="s">
        <v>92</v>
      </c>
      <c r="B5" s="252">
        <v>1538</v>
      </c>
      <c r="C5" s="252">
        <v>329</v>
      </c>
      <c r="D5" s="253">
        <v>21.391417425227569</v>
      </c>
      <c r="G5" s="245"/>
      <c r="H5" s="241"/>
      <c r="I5" s="241"/>
      <c r="J5" s="242"/>
    </row>
    <row r="6" spans="1:10">
      <c r="A6" s="66" t="s">
        <v>93</v>
      </c>
      <c r="B6" s="252">
        <v>695</v>
      </c>
      <c r="C6" s="252">
        <v>100</v>
      </c>
      <c r="D6" s="253">
        <v>14.388489208633093</v>
      </c>
      <c r="G6" s="245"/>
      <c r="H6" s="241"/>
      <c r="I6" s="241"/>
      <c r="J6" s="242"/>
    </row>
    <row r="7" spans="1:10">
      <c r="A7" s="66" t="s">
        <v>94</v>
      </c>
      <c r="B7" s="252">
        <v>841</v>
      </c>
      <c r="C7" s="252">
        <v>102</v>
      </c>
      <c r="D7" s="253">
        <v>12.128418549346016</v>
      </c>
      <c r="G7" s="245"/>
      <c r="H7" s="241"/>
      <c r="I7" s="241"/>
      <c r="J7" s="242"/>
    </row>
    <row r="8" spans="1:10">
      <c r="A8" s="66" t="s">
        <v>95</v>
      </c>
      <c r="B8" s="252">
        <v>1494</v>
      </c>
      <c r="C8" s="252">
        <v>323</v>
      </c>
      <c r="D8" s="253">
        <v>21.619812583668004</v>
      </c>
      <c r="G8" s="245"/>
      <c r="H8" s="241"/>
      <c r="I8" s="241"/>
      <c r="J8" s="242"/>
    </row>
    <row r="9" spans="1:10">
      <c r="A9" s="66" t="s">
        <v>96</v>
      </c>
      <c r="B9" s="252">
        <v>1783</v>
      </c>
      <c r="C9" s="252">
        <v>306</v>
      </c>
      <c r="D9" s="253">
        <v>17.162086371284353</v>
      </c>
      <c r="G9" s="245"/>
      <c r="H9" s="241"/>
      <c r="I9" s="241"/>
      <c r="J9" s="242"/>
    </row>
    <row r="10" spans="1:10">
      <c r="A10" s="66" t="s">
        <v>97</v>
      </c>
      <c r="B10" s="252">
        <v>588</v>
      </c>
      <c r="C10" s="368">
        <v>176</v>
      </c>
      <c r="D10" s="369">
        <v>29.9</v>
      </c>
      <c r="G10" s="245"/>
      <c r="H10" s="241"/>
      <c r="I10" s="241"/>
      <c r="J10" s="242"/>
    </row>
    <row r="11" spans="1:10">
      <c r="A11" s="66" t="s">
        <v>98</v>
      </c>
      <c r="B11" s="252">
        <v>576</v>
      </c>
      <c r="C11" s="252">
        <v>26</v>
      </c>
      <c r="D11" s="253">
        <v>4.5138888888888884</v>
      </c>
      <c r="G11" s="245"/>
      <c r="H11" s="241"/>
      <c r="I11" s="241"/>
      <c r="J11" s="242"/>
    </row>
    <row r="12" spans="1:10">
      <c r="A12" s="66" t="s">
        <v>99</v>
      </c>
      <c r="B12" s="252">
        <v>2100</v>
      </c>
      <c r="C12" s="252">
        <v>307</v>
      </c>
      <c r="D12" s="253">
        <v>14.61904761904762</v>
      </c>
      <c r="G12" s="245"/>
      <c r="H12" s="241"/>
      <c r="I12" s="241"/>
      <c r="J12" s="242"/>
    </row>
    <row r="13" spans="1:10">
      <c r="A13" s="66" t="s">
        <v>100</v>
      </c>
      <c r="B13" s="252">
        <v>664</v>
      </c>
      <c r="C13" s="252">
        <v>120</v>
      </c>
      <c r="D13" s="253">
        <v>18.072289156626507</v>
      </c>
      <c r="G13" s="245"/>
      <c r="H13" s="241"/>
      <c r="I13" s="241"/>
      <c r="J13" s="242"/>
    </row>
    <row r="14" spans="1:10">
      <c r="A14" s="66" t="s">
        <v>101</v>
      </c>
      <c r="B14" s="252">
        <v>1903</v>
      </c>
      <c r="C14" s="252">
        <v>748</v>
      </c>
      <c r="D14" s="253">
        <v>39.306358381502889</v>
      </c>
      <c r="G14" s="245"/>
      <c r="H14" s="241"/>
      <c r="I14" s="241"/>
      <c r="J14" s="242"/>
    </row>
    <row r="15" spans="1:10">
      <c r="A15" s="66" t="s">
        <v>102</v>
      </c>
      <c r="B15" s="252">
        <v>1101</v>
      </c>
      <c r="C15" s="252">
        <v>170</v>
      </c>
      <c r="D15" s="253">
        <v>15.440508628519527</v>
      </c>
      <c r="G15" s="245"/>
      <c r="H15" s="241"/>
      <c r="I15" s="241"/>
      <c r="J15" s="242"/>
    </row>
    <row r="16" spans="1:10">
      <c r="A16" s="66" t="s">
        <v>103</v>
      </c>
      <c r="B16" s="252">
        <v>422</v>
      </c>
      <c r="C16" s="252">
        <v>172</v>
      </c>
      <c r="D16" s="253">
        <v>40.758293838862556</v>
      </c>
      <c r="G16" s="245"/>
      <c r="H16" s="241"/>
      <c r="I16" s="241"/>
      <c r="J16" s="242"/>
    </row>
    <row r="17" spans="1:10">
      <c r="A17" s="66" t="s">
        <v>104</v>
      </c>
      <c r="B17" s="252">
        <v>153</v>
      </c>
      <c r="C17" s="252">
        <v>30</v>
      </c>
      <c r="D17" s="253">
        <v>19.607843137254903</v>
      </c>
      <c r="G17" s="245"/>
      <c r="H17" s="241"/>
      <c r="I17" s="241"/>
      <c r="J17" s="242"/>
    </row>
    <row r="18" spans="1:10">
      <c r="A18" s="66" t="s">
        <v>105</v>
      </c>
      <c r="B18" s="252">
        <v>488</v>
      </c>
      <c r="C18" s="252">
        <v>109</v>
      </c>
      <c r="D18" s="253">
        <v>22.33606557377049</v>
      </c>
      <c r="G18" s="245"/>
      <c r="H18" s="241"/>
      <c r="I18" s="241"/>
      <c r="J18" s="242"/>
    </row>
    <row r="19" spans="1:10">
      <c r="A19" s="66" t="s">
        <v>106</v>
      </c>
      <c r="B19" s="252">
        <v>1701</v>
      </c>
      <c r="C19" s="252">
        <v>441</v>
      </c>
      <c r="D19" s="253">
        <v>25.925925925925924</v>
      </c>
      <c r="G19" s="245"/>
      <c r="H19" s="241"/>
      <c r="I19" s="241"/>
      <c r="J19" s="242"/>
    </row>
    <row r="20" spans="1:10" ht="18" customHeight="1" thickBot="1">
      <c r="A20" s="171" t="s">
        <v>107</v>
      </c>
      <c r="B20" s="172">
        <f>SUM(B4:B19)</f>
        <v>16309</v>
      </c>
      <c r="C20" s="172">
        <f>SUM(C4:C19)</f>
        <v>3492</v>
      </c>
      <c r="D20" s="173">
        <f>C20/B20*100</f>
        <v>21.411490588018886</v>
      </c>
      <c r="G20" s="245"/>
      <c r="H20" s="241"/>
      <c r="I20" s="241"/>
      <c r="J20" s="242"/>
    </row>
    <row r="21" spans="1:10">
      <c r="A21" s="66" t="s">
        <v>24</v>
      </c>
      <c r="B21" s="252">
        <v>1014</v>
      </c>
      <c r="C21" s="252">
        <v>682</v>
      </c>
      <c r="D21" s="253">
        <v>67.258382642998029</v>
      </c>
      <c r="G21" s="308"/>
      <c r="H21" s="308"/>
      <c r="I21" s="308"/>
      <c r="J21" s="308"/>
    </row>
    <row r="22" spans="1:10">
      <c r="A22" s="66" t="s">
        <v>300</v>
      </c>
      <c r="B22" s="252">
        <v>128</v>
      </c>
      <c r="C22" s="252">
        <v>49</v>
      </c>
      <c r="D22" s="253">
        <v>38.28125</v>
      </c>
    </row>
    <row r="23" spans="1:10">
      <c r="A23" s="214" t="s">
        <v>108</v>
      </c>
      <c r="B23" s="137"/>
      <c r="C23" s="137"/>
      <c r="D23" s="138"/>
    </row>
    <row r="24" spans="1:10" ht="19.5" customHeight="1" thickBot="1">
      <c r="A24" s="171" t="s">
        <v>26</v>
      </c>
      <c r="B24" s="172">
        <f>SUM(B20:B23)</f>
        <v>17451</v>
      </c>
      <c r="C24" s="172">
        <f>SUM(C20:C23)</f>
        <v>4223</v>
      </c>
      <c r="D24" s="173">
        <f>C24/B24*100</f>
        <v>24.19918629304911</v>
      </c>
    </row>
  </sheetData>
  <sortState ref="F3:J21">
    <sortCondition ref="F3:F21"/>
  </sortState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8"/>
  <sheetViews>
    <sheetView workbookViewId="0">
      <selection activeCell="J28" sqref="J28"/>
    </sheetView>
  </sheetViews>
  <sheetFormatPr defaultColWidth="9.109375" defaultRowHeight="14.4"/>
  <cols>
    <col min="1" max="1" width="28.88671875" style="67" customWidth="1"/>
    <col min="2" max="2" width="16.33203125" style="67" customWidth="1"/>
    <col min="3" max="3" width="16" style="67" customWidth="1"/>
    <col min="4" max="4" width="17.5546875" style="67" customWidth="1"/>
    <col min="5" max="5" width="15" style="67" customWidth="1"/>
    <col min="6" max="6" width="14.109375" style="67" customWidth="1"/>
    <col min="7" max="7" width="16.44140625" style="67" customWidth="1"/>
    <col min="8" max="16384" width="9.109375" style="67"/>
  </cols>
  <sheetData>
    <row r="1" spans="1:7" ht="33" customHeight="1" thickBot="1">
      <c r="A1" s="397" t="s">
        <v>374</v>
      </c>
      <c r="B1" s="397"/>
      <c r="C1" s="397"/>
      <c r="D1" s="397"/>
      <c r="E1" s="397"/>
      <c r="F1" s="397"/>
      <c r="G1" s="397"/>
    </row>
    <row r="2" spans="1:7" ht="108" customHeight="1" thickBot="1">
      <c r="A2" s="63" t="s">
        <v>119</v>
      </c>
      <c r="B2" s="63" t="s">
        <v>139</v>
      </c>
      <c r="C2" s="63" t="s">
        <v>138</v>
      </c>
      <c r="D2" s="64" t="s">
        <v>137</v>
      </c>
      <c r="E2" s="63" t="s">
        <v>136</v>
      </c>
      <c r="F2" s="63" t="s">
        <v>135</v>
      </c>
      <c r="G2" s="64" t="s">
        <v>134</v>
      </c>
    </row>
    <row r="3" spans="1:7" ht="12.75" customHeight="1" thickTop="1">
      <c r="A3" s="180">
        <v>1</v>
      </c>
      <c r="B3" s="180">
        <v>2</v>
      </c>
      <c r="C3" s="180">
        <v>3</v>
      </c>
      <c r="D3" s="181">
        <v>4</v>
      </c>
      <c r="E3" s="180">
        <v>5</v>
      </c>
      <c r="F3" s="180">
        <v>6</v>
      </c>
      <c r="G3" s="181">
        <v>7</v>
      </c>
    </row>
    <row r="4" spans="1:7">
      <c r="A4" s="182" t="s">
        <v>91</v>
      </c>
      <c r="B4" s="254">
        <v>634</v>
      </c>
      <c r="C4" s="254">
        <v>269</v>
      </c>
      <c r="D4" s="255">
        <v>42.429022082018932</v>
      </c>
      <c r="E4" s="254">
        <v>1612</v>
      </c>
      <c r="F4" s="254">
        <v>20</v>
      </c>
      <c r="G4" s="255">
        <v>1.240694789081886</v>
      </c>
    </row>
    <row r="5" spans="1:7">
      <c r="A5" s="182" t="s">
        <v>92</v>
      </c>
      <c r="B5" s="252">
        <v>1873</v>
      </c>
      <c r="C5" s="252">
        <v>1267</v>
      </c>
      <c r="D5" s="253">
        <v>67.645488521089163</v>
      </c>
      <c r="E5" s="252">
        <v>6857</v>
      </c>
      <c r="F5" s="252">
        <v>372</v>
      </c>
      <c r="G5" s="253">
        <v>5.4251130231879827</v>
      </c>
    </row>
    <row r="6" spans="1:7">
      <c r="A6" s="182" t="s">
        <v>93</v>
      </c>
      <c r="B6" s="252">
        <v>1182</v>
      </c>
      <c r="C6" s="252">
        <v>294</v>
      </c>
      <c r="D6" s="253">
        <v>24.873096446700508</v>
      </c>
      <c r="E6" s="252">
        <v>962</v>
      </c>
      <c r="F6" s="252">
        <v>1</v>
      </c>
      <c r="G6" s="253">
        <v>0.10395010395010396</v>
      </c>
    </row>
    <row r="7" spans="1:7">
      <c r="A7" s="182" t="s">
        <v>94</v>
      </c>
      <c r="B7" s="252">
        <v>8166</v>
      </c>
      <c r="C7" s="252">
        <v>2071</v>
      </c>
      <c r="D7" s="253">
        <v>25.361253979916725</v>
      </c>
      <c r="E7" s="252">
        <v>12677</v>
      </c>
      <c r="F7" s="252">
        <v>2332</v>
      </c>
      <c r="G7" s="253">
        <v>18.395519444663563</v>
      </c>
    </row>
    <row r="8" spans="1:7">
      <c r="A8" s="182" t="s">
        <v>95</v>
      </c>
      <c r="B8" s="252">
        <v>4707</v>
      </c>
      <c r="C8" s="252">
        <v>3512</v>
      </c>
      <c r="D8" s="253">
        <v>74.612279583598891</v>
      </c>
      <c r="E8" s="252">
        <v>13185</v>
      </c>
      <c r="F8" s="252">
        <v>20</v>
      </c>
      <c r="G8" s="253">
        <v>0.15168752370117558</v>
      </c>
    </row>
    <row r="9" spans="1:7">
      <c r="A9" s="182" t="s">
        <v>96</v>
      </c>
      <c r="B9" s="252">
        <v>1846</v>
      </c>
      <c r="C9" s="252">
        <v>1415</v>
      </c>
      <c r="D9" s="253">
        <v>76.652221018418203</v>
      </c>
      <c r="E9" s="252">
        <v>31175</v>
      </c>
      <c r="F9" s="252">
        <v>518</v>
      </c>
      <c r="G9" s="253">
        <v>1.6615878107457898</v>
      </c>
    </row>
    <row r="10" spans="1:7">
      <c r="A10" s="182" t="s">
        <v>97</v>
      </c>
      <c r="B10" s="252">
        <v>11446</v>
      </c>
      <c r="C10" s="368">
        <v>446</v>
      </c>
      <c r="D10" s="369">
        <v>3.9</v>
      </c>
      <c r="E10" s="368">
        <v>7674</v>
      </c>
      <c r="F10" s="368">
        <v>765</v>
      </c>
      <c r="G10" s="369">
        <v>9.9700000000000006</v>
      </c>
    </row>
    <row r="11" spans="1:7">
      <c r="A11" s="182" t="s">
        <v>98</v>
      </c>
      <c r="B11" s="252">
        <v>2093</v>
      </c>
      <c r="C11" s="252">
        <v>632</v>
      </c>
      <c r="D11" s="253">
        <v>30.19589106545628</v>
      </c>
      <c r="E11" s="252">
        <v>4109</v>
      </c>
      <c r="F11" s="252">
        <v>81</v>
      </c>
      <c r="G11" s="253">
        <v>1.9712825504989047</v>
      </c>
    </row>
    <row r="12" spans="1:7">
      <c r="A12" s="182" t="s">
        <v>99</v>
      </c>
      <c r="B12" s="252">
        <v>27401</v>
      </c>
      <c r="C12" s="252">
        <v>4121</v>
      </c>
      <c r="D12" s="253">
        <v>15.039597094996532</v>
      </c>
      <c r="E12" s="252">
        <v>45951</v>
      </c>
      <c r="F12" s="252">
        <v>130</v>
      </c>
      <c r="G12" s="253">
        <v>0.28291005636438815</v>
      </c>
    </row>
    <row r="13" spans="1:7">
      <c r="A13" s="182" t="s">
        <v>100</v>
      </c>
      <c r="B13" s="252">
        <v>7899</v>
      </c>
      <c r="C13" s="252">
        <v>810</v>
      </c>
      <c r="D13" s="253">
        <v>10.254462590201291</v>
      </c>
      <c r="E13" s="252">
        <v>62109</v>
      </c>
      <c r="F13" s="252">
        <v>218</v>
      </c>
      <c r="G13" s="253">
        <v>0.35099582991192901</v>
      </c>
    </row>
    <row r="14" spans="1:7">
      <c r="A14" s="182" t="s">
        <v>101</v>
      </c>
      <c r="B14" s="252">
        <v>25892</v>
      </c>
      <c r="C14" s="252">
        <v>5198</v>
      </c>
      <c r="D14" s="253">
        <v>20.075699057623979</v>
      </c>
      <c r="E14" s="252">
        <v>140030</v>
      </c>
      <c r="F14" s="252">
        <v>1240</v>
      </c>
      <c r="G14" s="253">
        <v>0.88552453045775903</v>
      </c>
    </row>
    <row r="15" spans="1:7">
      <c r="A15" s="182" t="s">
        <v>102</v>
      </c>
      <c r="B15" s="252">
        <v>4413</v>
      </c>
      <c r="C15" s="252">
        <v>473</v>
      </c>
      <c r="D15" s="253">
        <v>10.718332200317244</v>
      </c>
      <c r="E15" s="252">
        <v>48498</v>
      </c>
      <c r="F15" s="252">
        <v>8</v>
      </c>
      <c r="G15" s="253">
        <v>1.6495525588684067E-2</v>
      </c>
    </row>
    <row r="16" spans="1:7">
      <c r="A16" s="182" t="s">
        <v>103</v>
      </c>
      <c r="B16" s="252">
        <v>1379</v>
      </c>
      <c r="C16" s="252">
        <v>656</v>
      </c>
      <c r="D16" s="253">
        <v>47.570703408266866</v>
      </c>
      <c r="E16" s="252">
        <v>3164</v>
      </c>
      <c r="F16" s="252">
        <v>55</v>
      </c>
      <c r="G16" s="253">
        <v>1.7383059418457649</v>
      </c>
    </row>
    <row r="17" spans="1:8">
      <c r="A17" s="182" t="s">
        <v>104</v>
      </c>
      <c r="B17" s="252">
        <v>542</v>
      </c>
      <c r="C17" s="252">
        <v>230</v>
      </c>
      <c r="D17" s="253">
        <v>42.435424354243544</v>
      </c>
      <c r="E17" s="252">
        <v>3353</v>
      </c>
      <c r="F17" s="252">
        <v>7</v>
      </c>
      <c r="G17" s="253">
        <v>0.20876826722338201</v>
      </c>
    </row>
    <row r="18" spans="1:8">
      <c r="A18" s="182" t="s">
        <v>105</v>
      </c>
      <c r="B18" s="252">
        <v>662</v>
      </c>
      <c r="C18" s="252">
        <v>223</v>
      </c>
      <c r="D18" s="253">
        <v>33.685800604229613</v>
      </c>
      <c r="E18" s="252">
        <v>206</v>
      </c>
      <c r="F18" s="252">
        <v>48</v>
      </c>
      <c r="G18" s="253">
        <v>23.300970873786408</v>
      </c>
    </row>
    <row r="19" spans="1:8">
      <c r="A19" s="182" t="s">
        <v>106</v>
      </c>
      <c r="B19" s="252">
        <v>903</v>
      </c>
      <c r="C19" s="252">
        <v>314</v>
      </c>
      <c r="D19" s="253">
        <v>34.772978959025465</v>
      </c>
      <c r="E19" s="252">
        <v>3650</v>
      </c>
      <c r="F19" s="252">
        <v>48</v>
      </c>
      <c r="G19" s="253">
        <v>1.3150684931506851</v>
      </c>
    </row>
    <row r="20" spans="1:8" ht="15.75" customHeight="1" thickBot="1">
      <c r="A20" s="171" t="s">
        <v>22</v>
      </c>
      <c r="B20" s="172">
        <f>SUM(B4:B19)</f>
        <v>101038</v>
      </c>
      <c r="C20" s="172">
        <f>SUM(C4:C19)</f>
        <v>21931</v>
      </c>
      <c r="D20" s="173">
        <f>C20/B20*100</f>
        <v>21.705694887072191</v>
      </c>
      <c r="E20" s="172">
        <f>SUM(E4:E19)</f>
        <v>385212</v>
      </c>
      <c r="F20" s="172">
        <f>SUM(F4:F19)</f>
        <v>5863</v>
      </c>
      <c r="G20" s="173">
        <f>F20/E20*100</f>
        <v>1.5220190440588559</v>
      </c>
    </row>
    <row r="21" spans="1:8" ht="23.25" customHeight="1">
      <c r="A21" s="66" t="s">
        <v>301</v>
      </c>
      <c r="B21" s="252">
        <v>28183</v>
      </c>
      <c r="C21" s="252">
        <v>9532</v>
      </c>
      <c r="D21" s="253">
        <v>33.82180747258986</v>
      </c>
      <c r="E21" s="73"/>
      <c r="F21" s="73"/>
      <c r="G21" s="71"/>
    </row>
    <row r="22" spans="1:8" ht="15.75" customHeight="1">
      <c r="A22" s="66" t="s">
        <v>299</v>
      </c>
      <c r="B22" s="252">
        <v>132</v>
      </c>
      <c r="C22" s="252">
        <v>81</v>
      </c>
      <c r="D22" s="253">
        <v>61.363636363636367</v>
      </c>
      <c r="E22" s="252">
        <v>138</v>
      </c>
      <c r="F22" s="252">
        <v>22</v>
      </c>
      <c r="G22" s="253">
        <v>15.942028985507244</v>
      </c>
    </row>
    <row r="23" spans="1:8">
      <c r="A23" s="66" t="s">
        <v>24</v>
      </c>
      <c r="B23" s="368">
        <v>2984</v>
      </c>
      <c r="C23" s="252">
        <v>1262</v>
      </c>
      <c r="D23" s="369">
        <v>42.29</v>
      </c>
      <c r="E23" s="252">
        <v>7180</v>
      </c>
      <c r="F23" s="252">
        <v>502</v>
      </c>
      <c r="G23" s="253">
        <v>6.9916434540389965</v>
      </c>
    </row>
    <row r="24" spans="1:8">
      <c r="A24" s="214" t="s">
        <v>108</v>
      </c>
      <c r="B24" s="137"/>
      <c r="C24" s="137"/>
      <c r="D24" s="169"/>
      <c r="E24" s="137"/>
      <c r="F24" s="137"/>
      <c r="G24" s="138"/>
    </row>
    <row r="25" spans="1:8" ht="15.75" customHeight="1" thickBot="1">
      <c r="A25" s="171" t="s">
        <v>26</v>
      </c>
      <c r="B25" s="172">
        <f>SUM(B20:B24)</f>
        <v>132337</v>
      </c>
      <c r="C25" s="172">
        <f>SUM(C20:C24)</f>
        <v>32806</v>
      </c>
      <c r="D25" s="173">
        <f>C25/B25*100</f>
        <v>24.789741342179436</v>
      </c>
      <c r="E25" s="172">
        <f>SUM(E20:E24)</f>
        <v>392530</v>
      </c>
      <c r="F25" s="172">
        <f>SUM(F20:F24)</f>
        <v>6387</v>
      </c>
      <c r="G25" s="173">
        <f>F25/E25*100</f>
        <v>1.6271367793544445</v>
      </c>
    </row>
    <row r="29" spans="1:8">
      <c r="B29" s="248"/>
      <c r="C29" s="250"/>
      <c r="D29" s="250"/>
      <c r="E29" s="248"/>
      <c r="F29" s="250"/>
      <c r="G29" s="250"/>
      <c r="H29" s="251"/>
    </row>
    <row r="30" spans="1:8">
      <c r="B30" s="245"/>
      <c r="C30" s="241"/>
      <c r="D30" s="241"/>
      <c r="E30" s="245"/>
      <c r="F30" s="241"/>
      <c r="G30" s="241"/>
      <c r="H30" s="242"/>
    </row>
    <row r="31" spans="1:8">
      <c r="B31" s="245"/>
      <c r="C31" s="241"/>
      <c r="D31" s="241"/>
      <c r="E31" s="245"/>
      <c r="F31" s="241"/>
      <c r="G31" s="241"/>
      <c r="H31" s="242"/>
    </row>
    <row r="32" spans="1:8">
      <c r="B32" s="245"/>
      <c r="C32" s="241"/>
      <c r="D32" s="241"/>
      <c r="E32" s="245"/>
      <c r="F32" s="241"/>
      <c r="G32" s="241"/>
      <c r="H32" s="242"/>
    </row>
    <row r="33" spans="2:8">
      <c r="B33" s="245"/>
      <c r="C33" s="241"/>
      <c r="D33" s="241"/>
      <c r="E33" s="245"/>
      <c r="F33" s="241"/>
      <c r="G33" s="241"/>
      <c r="H33" s="242"/>
    </row>
    <row r="34" spans="2:8">
      <c r="B34" s="245"/>
      <c r="C34" s="241"/>
      <c r="D34" s="241"/>
      <c r="E34" s="245"/>
      <c r="F34" s="241"/>
      <c r="G34" s="241"/>
      <c r="H34" s="242"/>
    </row>
    <row r="35" spans="2:8">
      <c r="B35" s="245"/>
      <c r="C35" s="241"/>
      <c r="D35" s="241"/>
      <c r="E35" s="245"/>
      <c r="F35" s="241"/>
      <c r="G35" s="241"/>
      <c r="H35" s="242"/>
    </row>
    <row r="36" spans="2:8">
      <c r="B36" s="245"/>
      <c r="C36" s="241"/>
      <c r="D36" s="241"/>
      <c r="E36" s="245"/>
      <c r="F36" s="241"/>
      <c r="G36" s="241"/>
      <c r="H36" s="242"/>
    </row>
    <row r="37" spans="2:8">
      <c r="B37" s="245"/>
      <c r="C37" s="241"/>
      <c r="D37" s="241"/>
      <c r="E37" s="245"/>
      <c r="F37" s="241"/>
      <c r="G37" s="241"/>
      <c r="H37" s="242"/>
    </row>
    <row r="38" spans="2:8">
      <c r="B38" s="245"/>
      <c r="C38" s="241"/>
      <c r="D38" s="241"/>
      <c r="E38" s="245"/>
      <c r="F38" s="241"/>
      <c r="G38" s="241"/>
      <c r="H38" s="242"/>
    </row>
    <row r="39" spans="2:8">
      <c r="B39" s="245"/>
      <c r="C39" s="241"/>
      <c r="D39" s="241"/>
      <c r="E39" s="245"/>
      <c r="F39" s="241"/>
      <c r="G39" s="241"/>
      <c r="H39" s="242"/>
    </row>
    <row r="40" spans="2:8">
      <c r="B40" s="245"/>
      <c r="C40" s="241"/>
      <c r="D40" s="241"/>
      <c r="E40" s="245"/>
      <c r="F40" s="241"/>
      <c r="G40" s="241"/>
      <c r="H40" s="242"/>
    </row>
    <row r="41" spans="2:8">
      <c r="B41" s="245"/>
      <c r="C41" s="241"/>
      <c r="D41" s="241"/>
      <c r="E41" s="245"/>
      <c r="F41" s="241"/>
      <c r="G41" s="241"/>
      <c r="H41" s="242"/>
    </row>
    <row r="42" spans="2:8">
      <c r="B42" s="245"/>
      <c r="C42" s="241"/>
      <c r="D42" s="241"/>
      <c r="E42" s="245"/>
      <c r="F42" s="241"/>
      <c r="G42" s="241"/>
      <c r="H42" s="242"/>
    </row>
    <row r="43" spans="2:8">
      <c r="B43" s="245"/>
      <c r="C43" s="241"/>
      <c r="D43" s="241"/>
      <c r="E43" s="245"/>
      <c r="F43" s="241"/>
      <c r="G43" s="241"/>
      <c r="H43" s="242"/>
    </row>
    <row r="44" spans="2:8">
      <c r="B44" s="245"/>
      <c r="C44" s="241"/>
      <c r="D44" s="241"/>
      <c r="E44" s="245"/>
      <c r="F44" s="241"/>
      <c r="G44" s="241"/>
      <c r="H44" s="242"/>
    </row>
    <row r="45" spans="2:8">
      <c r="B45" s="245"/>
      <c r="C45" s="241"/>
      <c r="D45" s="241"/>
      <c r="E45" s="245"/>
      <c r="F45" s="241"/>
      <c r="G45" s="241"/>
      <c r="H45" s="242"/>
    </row>
    <row r="46" spans="2:8">
      <c r="B46" s="245"/>
      <c r="C46" s="241"/>
      <c r="D46" s="241"/>
      <c r="E46" s="245"/>
      <c r="F46" s="241"/>
      <c r="G46" s="241"/>
      <c r="H46" s="242"/>
    </row>
    <row r="47" spans="2:8">
      <c r="B47" s="245"/>
      <c r="C47" s="241"/>
      <c r="D47" s="241"/>
      <c r="E47" s="242"/>
      <c r="F47" s="308"/>
      <c r="G47" s="308"/>
      <c r="H47" s="308"/>
    </row>
    <row r="48" spans="2:8">
      <c r="B48" s="308"/>
      <c r="C48" s="308"/>
      <c r="D48" s="308"/>
      <c r="E48" s="308"/>
    </row>
  </sheetData>
  <sortState ref="D29:H47">
    <sortCondition ref="D29:D47"/>
  </sortState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18</vt:i4>
      </vt:variant>
    </vt:vector>
  </HeadingPairs>
  <TitlesOfParts>
    <vt:vector size="45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  <vt:lpstr>Sheet2</vt:lpstr>
      <vt:lpstr>Апотека!Print_Area</vt:lpstr>
      <vt:lpstr>Безбедност!Print_Area</vt:lpstr>
      <vt:lpstr>Еду!Print_Area</vt:lpstr>
      <vt:lpstr>Кожно!Print_Area</vt:lpstr>
      <vt:lpstr>'Комисија за к'!Print_Area</vt:lpstr>
      <vt:lpstr>'Конс спец'!Print_Area</vt:lpstr>
      <vt:lpstr>'М рада'!Print_Area</vt:lpstr>
      <vt:lpstr>Патронажа!Print_Area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  <vt:lpstr>'Хитна 1'!Print_Area</vt:lpstr>
      <vt:lpstr>'Хитна 2'!Print_Area</vt:lpstr>
      <vt:lpstr>'Хитна 3'!Print_Area</vt:lpstr>
      <vt:lpstr>'Хитна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2017-09-22T13:23:53Z</dcterms:modified>
</cp:coreProperties>
</file>