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055" tabRatio="917" firstSheet="35" activeTab="39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а чекања - министарство" sheetId="40" r:id="rId40"/>
    <sheet name="листа чекана" sheetId="41" state="hidden" r:id="rId41"/>
    <sheet name="прикупљање крви" sheetId="42" r:id="rId42"/>
    <sheet name="компоненте крви" sheetId="43" r:id="rId43"/>
    <sheet name="комисија" sheetId="44" r:id="rId44"/>
    <sheet name="унапређење" sheetId="45" r:id="rId45"/>
    <sheet name="приговори" sheetId="46" r:id="rId46"/>
  </sheets>
  <externalReferences>
    <externalReference r:id="rId49"/>
    <externalReference r:id="rId50"/>
    <externalReference r:id="rId51"/>
    <externalReference r:id="rId52"/>
  </externalReferences>
  <definedNames>
    <definedName name="_xlnm.Print_Area" localSheetId="26">'безбедност'!$A$1:$J$34</definedName>
    <definedName name="_xlnm.Print_Area" localSheetId="27">'безбедност у хирургији'!$A$1:$K$19</definedName>
    <definedName name="_xlnm.Print_Area" localSheetId="28">'болничке инфекције'!$A$1:$E$27</definedName>
    <definedName name="_xlnm.Print_Area" localSheetId="12">'гин дужина лечења'!$A$1:$J$18</definedName>
    <definedName name="_xlnm.Print_Area" localSheetId="11">'гин леталитет'!$A$1:$G$15</definedName>
    <definedName name="_xlnm.Print_Area" localSheetId="7">'интерна дужина лечења'!$A$1:$J$28</definedName>
    <definedName name="_xlnm.Print_Area" localSheetId="29">'инфекције оп места 1'!$A$1:$E$48</definedName>
    <definedName name="_xlnm.Print_Area" localSheetId="30">'инфекције оп места 2'!$A$1:$E$48</definedName>
    <definedName name="_xlnm.Print_Area" localSheetId="43">'комисија'!$A$1:$V$36</definedName>
    <definedName name="_xlnm.Print_Area" localSheetId="42">'компоненте крви'!$A$1:$E$12</definedName>
    <definedName name="_xlnm.Print_Area" localSheetId="1">'леталитет'!$A$1:$G$36</definedName>
    <definedName name="_xlnm.Print_Area" localSheetId="2">'обдукције'!$A$1:$H$36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35">'педијатрија спец'!$A$1:$M$20</definedName>
    <definedName name="_xlnm.Print_Area" localSheetId="17">'преоперативни дани'!$A$1:$H$21</definedName>
    <definedName name="_xlnm.Print_Area" localSheetId="45">'приговори'!$A$1:$K$33</definedName>
    <definedName name="_xlnm.Print_Area" localSheetId="37">'психијатрија спец'!$A$1:$M$17</definedName>
    <definedName name="_xlnm.Print_Area" localSheetId="4">'сестринска нега'!$A$1:$G$36</definedName>
    <definedName name="_xlnm.Print_Area" localSheetId="32">'специјалистички'!$A$1:$M$34</definedName>
    <definedName name="_xlnm.Print_Area" localSheetId="38">'стр усавршавање'!$A$1:$H$34</definedName>
    <definedName name="_xlnm.Print_Area" localSheetId="44">'унапређење'!$A$1:$Z$36</definedName>
    <definedName name="_xlnm.Print_Area" localSheetId="24">'ургентна'!$A$1:$H$15</definedName>
    <definedName name="_xlnm.Print_Area" localSheetId="15">'хирургија обдукције'!$A$1:$H$21</definedName>
    <definedName name="_xlnm.Print_Area" localSheetId="21">'царски рез и партнер'!$A$1:$I$14</definedName>
  </definedNames>
  <calcPr fullCalcOnLoad="1"/>
</workbook>
</file>

<file path=xl/sharedStrings.xml><?xml version="1.0" encoding="utf-8"?>
<sst xmlns="http://schemas.openxmlformats.org/spreadsheetml/2006/main" count="2037" uniqueCount="622">
  <si>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</si>
  <si>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</si>
  <si>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</si>
  <si>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</si>
  <si>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</si>
  <si>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</si>
  <si>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</si>
  <si>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</si>
  <si>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</si>
  <si>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</si>
  <si>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</si>
  <si>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</si>
  <si>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</si>
  <si>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</si>
  <si>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</si>
  <si>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</si>
  <si>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</si>
  <si>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</si>
  <si>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</si>
  <si>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</si>
  <si>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</si>
  <si>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</si>
  <si>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</si>
  <si>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</si>
  <si>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</si>
  <si>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</si>
  <si>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</si>
  <si>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КЛИНИЧКИ ЦЕНТАР СРБИЈЕ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</si>
  <si>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</si>
  <si>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</si>
  <si>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</si>
  <si>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</si>
  <si>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</si>
  <si>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</si>
  <si>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</si>
  <si>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</si>
  <si>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</si>
  <si>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</si>
  <si>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</si>
  <si>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</si>
  <si>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</si>
  <si>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</si>
  <si>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</si>
  <si>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</si>
  <si>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</si>
  <si>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</si>
  <si>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</si>
  <si>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</si>
  <si>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</si>
  <si>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</si>
  <si>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</si>
  <si>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</si>
  <si>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</si>
  <si>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</si>
  <si>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</si>
  <si>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</si>
  <si>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</si>
  <si>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</si>
  <si>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</si>
  <si>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</si>
  <si>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</si>
  <si>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</si>
  <si>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</si>
  <si>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</si>
  <si>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</si>
  <si>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</si>
  <si>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</si>
  <si>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</si>
  <si>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</si>
  <si>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</si>
  <si>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</si>
  <si>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</si>
  <si>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</si>
  <si>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</si>
  <si>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</si>
  <si>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</si>
  <si>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</si>
  <si>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</si>
  <si>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</si>
  <si>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</si>
  <si>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</si>
  <si>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</si>
  <si>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</si>
  <si>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</si>
  <si>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</si>
  <si>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</si>
  <si>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</si>
  <si>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</si>
  <si>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</si>
  <si>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</si>
  <si>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</si>
  <si>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</si>
  <si>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</si>
  <si>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</si>
  <si>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</si>
  <si>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</si>
  <si>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</si>
  <si>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</si>
  <si>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</si>
  <si>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</si>
  <si>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</si>
  <si>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</si>
  <si>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</si>
  <si>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</si>
  <si>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</si>
  <si>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</si>
  <si>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</si>
  <si>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</si>
  <si>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</si>
  <si>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</si>
  <si>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</si>
  <si>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</si>
  <si>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</si>
  <si>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</si>
  <si>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</si>
  <si>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</si>
  <si>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</si>
  <si>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</si>
  <si>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</si>
  <si>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</si>
  <si>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</si>
  <si>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</si>
  <si>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ЕРИТРОЦИТИ</t>
  </si>
  <si>
    <t>ЗАМРЗНУТА СВЕЖА ПЛАЗМА</t>
  </si>
  <si>
    <t>ТРОМБОЦИТИ</t>
  </si>
  <si>
    <t>Табела 36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</si>
  <si>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</si>
  <si>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</si>
  <si>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</si>
  <si>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</si>
  <si>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</si>
  <si>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</si>
  <si>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</si>
  <si>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</si>
  <si>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</si>
  <si>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</si>
  <si>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</si>
  <si>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</si>
  <si>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</si>
  <si>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</si>
  <si>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</si>
  <si>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</si>
  <si>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</si>
  <si>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</si>
  <si>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</si>
  <si>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</si>
  <si>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</si>
  <si>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</si>
  <si>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</si>
  <si>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</si>
  <si>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</si>
  <si>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</si>
  <si>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</si>
  <si>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</si>
  <si>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</si>
  <si>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</si>
  <si>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</si>
  <si>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</si>
  <si>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</si>
  <si>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</si>
  <si>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</si>
  <si>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</si>
  <si>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</si>
  <si>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</si>
  <si>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</si>
  <si>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</si>
  <si>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</si>
  <si>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</si>
  <si>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</si>
  <si>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</si>
  <si>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</si>
  <si>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</si>
  <si>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</si>
  <si>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</si>
  <si>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</si>
  <si>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</si>
  <si>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</si>
  <si>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</si>
  <si>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</si>
  <si>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</si>
  <si>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</si>
  <si>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</si>
  <si>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</si>
  <si>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</si>
  <si>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</si>
  <si>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</si>
  <si>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</si>
  <si>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</si>
  <si>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</si>
  <si>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</si>
  <si>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</si>
  <si>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</si>
  <si>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</si>
  <si>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</si>
  <si>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</si>
  <si>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</si>
  <si>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</si>
  <si>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</si>
  <si>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</si>
  <si>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</si>
  <si>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</si>
  <si>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</si>
  <si>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</si>
  <si>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</si>
  <si>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</si>
  <si>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</si>
  <si>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</si>
  <si>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</si>
  <si>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</si>
  <si>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</si>
  <si>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</si>
  <si>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</si>
  <si>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</si>
  <si>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</si>
  <si>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</si>
  <si>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</si>
  <si>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</si>
  <si>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</si>
  <si>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</si>
  <si>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</si>
  <si>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</si>
  <si>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</si>
  <si>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</si>
  <si>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</si>
  <si>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</si>
  <si>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</si>
  <si>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</si>
  <si>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</si>
  <si>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</si>
  <si>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</si>
  <si>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</si>
  <si>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</si>
  <si>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</si>
  <si>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</si>
  <si>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</si>
  <si>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</si>
  <si>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</si>
  <si>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</si>
  <si>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</si>
  <si>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</si>
  <si>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</si>
  <si>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</si>
  <si>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</si>
  <si>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</si>
  <si>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</si>
  <si>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</si>
  <si>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УКУПАН БРОЈ УМРЛИХ УПУЋЕНИХ
 НА ОБДУКЦИЈУ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</si>
  <si>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</si>
  <si>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</si>
  <si>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</si>
  <si>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</si>
  <si>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</si>
  <si>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</si>
  <si>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</si>
  <si>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</si>
  <si>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</si>
  <si>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</si>
  <si>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</si>
  <si>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</si>
  <si>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</si>
  <si>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</si>
  <si>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</si>
  <si>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</si>
  <si>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</si>
  <si>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</si>
  <si>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</si>
  <si>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</si>
  <si>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</si>
  <si>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</si>
  <si>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</si>
  <si>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</si>
  <si>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</si>
  <si>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</si>
  <si>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</si>
  <si>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</si>
  <si>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</si>
  <si>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</si>
  <si>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</si>
  <si>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</si>
  <si>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>Табела 38</t>
  </si>
  <si>
    <t>Табела 39</t>
  </si>
  <si>
    <t>Табела 40</t>
  </si>
  <si>
    <t>Табела 41</t>
  </si>
  <si>
    <t>Табела 42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</si>
  <si>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</si>
  <si>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</si>
  <si>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</si>
  <si>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</si>
  <si>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СТРАНА 1</t>
  </si>
  <si>
    <t>СТРАНА 2</t>
  </si>
  <si>
    <t>СТОПА 
ЛЕТАЛИТЕТА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</si>
  <si>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</si>
  <si>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</si>
  <si>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</si>
  <si>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</si>
  <si>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</si>
  <si>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</si>
  <si>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</si>
  <si>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</si>
  <si>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</si>
  <si>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</si>
  <si>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</si>
  <si>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</si>
  <si>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</si>
  <si>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</si>
  <si>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</si>
  <si>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</si>
  <si>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</si>
  <si>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</si>
  <si>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</si>
  <si>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</si>
  <si>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</si>
  <si>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</si>
  <si>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</si>
  <si>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</si>
  <si>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</si>
  <si>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</si>
  <si>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</si>
  <si>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</si>
  <si>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</si>
  <si>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</si>
  <si>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</si>
  <si>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</si>
  <si>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</si>
  <si>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</si>
  <si>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</si>
  <si>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Извештај о броју обдукованих и подударности клиничких и обдукционих дијагноза у болницама у Београду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</si>
  <si>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</si>
  <si>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</si>
  <si>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</si>
  <si>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</si>
  <si>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</si>
  <si>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</si>
  <si>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</si>
  <si>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</si>
  <si>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</si>
  <si>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</si>
  <si>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</si>
  <si>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</si>
  <si>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</si>
  <si>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</si>
  <si>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</si>
  <si>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</si>
  <si>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</si>
  <si>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</si>
  <si>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</si>
  <si>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</si>
  <si>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</si>
  <si>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</si>
  <si>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</si>
  <si>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</si>
  <si>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</si>
  <si>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</si>
  <si>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</si>
  <si>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</si>
  <si>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</si>
  <si>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</si>
  <si>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</si>
  <si>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</si>
  <si>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</si>
  <si>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</si>
  <si>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</si>
  <si>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</si>
  <si>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</si>
  <si>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</si>
  <si>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</si>
  <si>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</si>
  <si>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</si>
  <si>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</si>
  <si>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</si>
  <si>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</si>
  <si>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</si>
  <si>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</si>
  <si>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</si>
  <si>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</si>
  <si>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</si>
  <si>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</si>
  <si>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</si>
  <si>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</si>
  <si>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</si>
  <si>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</si>
  <si>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</si>
  <si>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%</t>
  </si>
  <si>
    <t>СВЕГА</t>
  </si>
  <si>
    <t>УНИВЕРЗИТЕТСКА  ДЕЧЈА КЛИНИКА</t>
  </si>
  <si>
    <t xml:space="preserve">ЗДРАВСТВЕНА
 УСТАНОВА 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</si>
  <si>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</si>
  <si>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</si>
  <si>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</si>
  <si>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</si>
  <si>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</si>
  <si>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</si>
  <si>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</si>
  <si>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</si>
  <si>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</si>
  <si>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</si>
  <si>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</si>
  <si>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</si>
  <si>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</si>
  <si>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</si>
  <si>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36</t>
  </si>
  <si>
    <t>СТРАНА 37</t>
  </si>
  <si>
    <t>СТРАНА 38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</si>
  <si>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</si>
  <si>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</si>
  <si>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</si>
  <si>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</si>
  <si>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</si>
  <si>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НЕ</t>
  </si>
  <si>
    <t>КЛИНИЧКИ ЦEНТАР СРБИЈЕ
(УРГЕНТНИ ЦЕНТАР)</t>
  </si>
  <si>
    <t>ДА</t>
  </si>
  <si>
    <t>КБЦ "ЗВЕЗДАРА "</t>
  </si>
  <si>
    <t xml:space="preserve">КБЦ "БЕЖАНИЈСКА КОСА" * </t>
  </si>
  <si>
    <t>ГАК " НАРОДНИ ФРОНТ "</t>
  </si>
  <si>
    <t>КЛИНИКА ЗА 
ПСИХИЈАТРИЈСКЕ БОЛЕСТИ ДР Л.ЛАЗАРЕВИЋ</t>
  </si>
  <si>
    <t xml:space="preserve"> КЛИНИКА ЗА ПСИХИЈАТ.БОЛ. "ДР ЛАЗА ЛАЗАРЕВИЋ"</t>
  </si>
  <si>
    <t>КЛИНИКА ЗА ПСИХИЈАТРИЈСКЕ БОЛЕСТИ "ДР Л. ЛАЗАРЕВИЋ"</t>
  </si>
  <si>
    <t xml:space="preserve">*У ГАК "Народни фронт"  све пријаве новорођене деце су укључене у број упућених писама патронажној служби. 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</si>
  <si>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</si>
  <si>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</si>
  <si>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</si>
  <si>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КЦС није доставио податке.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</si>
  <si>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</si>
  <si>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</si>
  <si>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</si>
  <si>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</si>
  <si>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</si>
  <si>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</si>
  <si>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</si>
  <si>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</si>
  <si>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</si>
  <si>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</si>
  <si>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</si>
  <si>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</si>
  <si>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</si>
  <si>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</si>
  <si>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</si>
  <si>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</si>
  <si>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t>БРОЈ ПАЦИЈЕНАТА СА ЛИСТЕ ЧЕКАЊА КОЈИ СУ СКИНУТИ/ ОБРИСАНИ СА ЛИСТЕ ЧЕКАЊА</t>
  </si>
  <si>
    <t>ИНСТИТУТ ЗА МЕДИЦИНУ РАДА СРБИЈЕ "Др Д. Карајовић"</t>
  </si>
  <si>
    <t>СПЕЦИЈАЛНА БОЛ.ЗА ЦЕР. ПАРАЛИЗУ И  РАЗ. НЕУРОЛОГИЈУ</t>
  </si>
  <si>
    <t>Табела бр 29-наставак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</si>
  <si>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</si>
  <si>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 xml:space="preserve">КБЦ "БЕЖАНИЈСКА КОСА" </t>
  </si>
  <si>
    <t>ЗаВОД ЗА ЗДРАВСТВЕНУ ЗАШТИТУ СТУДЕНАТА</t>
  </si>
  <si>
    <t>УКУПАН
БРОЈ УМРЛИХ</t>
  </si>
  <si>
    <t>ЗАВОД ЗА ЗДРАВСТВЕНУ ЗАШТИТУ СТУДЕНАТА</t>
  </si>
  <si>
    <r>
      <t>ГАК "НАРОДНИ ФРОНТ"</t>
    </r>
    <r>
      <rPr>
        <b/>
        <sz val="8"/>
        <rFont val="Arial"/>
        <family val="2"/>
      </rPr>
      <t>*</t>
    </r>
  </si>
  <si>
    <r>
      <t xml:space="preserve">       </t>
    </r>
    <r>
      <rPr>
        <b/>
        <sz val="10"/>
        <rFont val="Arial"/>
        <family val="2"/>
      </rPr>
      <t>*</t>
    </r>
    <r>
      <rPr>
        <b/>
        <sz val="10"/>
        <rFont val="Arial Narrow"/>
        <family val="2"/>
      </rPr>
      <t xml:space="preserve"> У ГАК "Народни фронт" укључени су и подаци са неонатолошке интензивне неге.</t>
    </r>
  </si>
  <si>
    <t xml:space="preserve"> (интернистичке гране медицине)</t>
  </si>
  <si>
    <t>ИНСТИТУТ  ЗА МЕДИЦИНУ РАДА СРБИЈЕ  "Др ДРАГОМИР КАРАЈОВИЋ"</t>
  </si>
  <si>
    <r>
      <t xml:space="preserve">БРОЈ ИСПИСАНИХ БОЛЕСНИКА СА ДИЈАГНОЗОМ </t>
    </r>
    <r>
      <rPr>
        <b/>
        <i/>
        <sz val="7"/>
        <rFont val="Arial Narrow"/>
        <family val="2"/>
      </rPr>
      <t>ЦВИ</t>
    </r>
  </si>
  <si>
    <r>
      <t xml:space="preserve">БРОЈ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</si>
  <si>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7"/>
        <rFont val="Arial Narrow"/>
        <family val="2"/>
      </rPr>
      <t>ЦВИ</t>
    </r>
  </si>
  <si>
    <r>
      <t xml:space="preserve">СТОПА ЛЕТАЛИТЕТА ЗА </t>
    </r>
    <r>
      <rPr>
        <b/>
        <i/>
        <sz val="7"/>
        <rFont val="Arial Narrow"/>
        <family val="2"/>
      </rPr>
      <t>ЦВИ</t>
    </r>
  </si>
  <si>
    <r>
      <t xml:space="preserve">ПРОЦЕНАТ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</si>
  <si>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7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</si>
  <si>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7"/>
        <rFont val="Arial Narrow"/>
        <family val="2"/>
      </rPr>
      <t>ЦВИ</t>
    </r>
  </si>
  <si>
    <t>ИНСТИТУТ ЗА МЕДИЦИНУ РАДА СРБИЈЕ  Др Д. КАРАЈОВИЋ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</si>
  <si>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</si>
  <si>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</si>
  <si>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</si>
  <si>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</si>
  <si>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</si>
  <si>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 xml:space="preserve"> </t>
  </si>
  <si>
    <r>
      <t>ГАК "НАРОДНИ ФРОНТ"</t>
    </r>
    <r>
      <rPr>
        <sz val="7"/>
        <rFont val="Arial"/>
        <family val="2"/>
      </rPr>
      <t>*</t>
    </r>
  </si>
  <si>
    <t>**</t>
  </si>
  <si>
    <t>КБЦ "ДР ДРАГИША МИШОВИЋ-ДЕДИЊЕ" **</t>
  </si>
  <si>
    <t>КБЦ "Др Д. Мишовић"  у број исписаних пацијената урачунати су пацијенти са психијатрије и геријатрије</t>
  </si>
  <si>
    <t>УКЉУЧЕНОСТ ПОРОДИЛИШТА У ПРОГРАМ "БОЛНИЦА ПРИЈАТЕЉ БЕБА"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</si>
  <si>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</si>
  <si>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>ПОСТОЈАЊЕ ПРОТОКОЛА ЗА ЗБРИЊАВАЊЕ ТЕШКИХ МУЛТИПЛИХ ТРАУМА</t>
  </si>
  <si>
    <t>БРОЈ ХОСПИТАЛИЗОВАНИХ ПАЦИЈЕНАТА НА ЈЕДИНИЦИ ИНТЕНЗИВНЕ НЕГЕ</t>
  </si>
  <si>
    <t>КЛИНИКА ЗА ПСИХИЈ. БОЛ. "ДР Л. ЛАЗАРЕВИЋ"</t>
  </si>
  <si>
    <t>КЛИНИКА ЗА ПСИХ. БОЛЕСТИ "ДР Л. ЛАЗАРЕВИЋ"</t>
  </si>
  <si>
    <t>СТОПА
 ЛЕТАЛИТЕТА</t>
  </si>
  <si>
    <t>БРОЈ 
ПОРОЂАЈА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</si>
  <si>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</si>
  <si>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</si>
  <si>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</si>
  <si>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</si>
  <si>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</si>
  <si>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</si>
  <si>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</si>
  <si>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</si>
  <si>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</si>
  <si>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</si>
  <si>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</si>
  <si>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</si>
  <si>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</si>
  <si>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</si>
  <si>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</si>
  <si>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</si>
  <si>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</si>
  <si>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</si>
  <si>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</si>
  <si>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</si>
  <si>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</si>
  <si>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</si>
  <si>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</si>
  <si>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</si>
  <si>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</si>
  <si>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</si>
  <si>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</si>
  <si>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</si>
  <si>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</si>
  <si>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</si>
  <si>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</si>
  <si>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</si>
  <si>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</si>
  <si>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</si>
  <si>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</si>
  <si>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</si>
  <si>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</si>
  <si>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</si>
  <si>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</si>
  <si>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</si>
  <si>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</si>
  <si>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</si>
  <si>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</si>
  <si>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</si>
  <si>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</si>
  <si>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</si>
  <si>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</si>
  <si>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</si>
  <si>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r>
      <t>КБЦ "БЕЖАНИЈСКА КОСА"</t>
    </r>
    <r>
      <rPr>
        <b/>
        <i/>
        <sz val="11"/>
        <rFont val="Arial Narrow"/>
        <family val="2"/>
      </rPr>
      <t xml:space="preserve"> </t>
    </r>
  </si>
  <si>
    <t>СПЕЦИЈАЛНА БОЛНИЦА ЗА ЕНДЕМСКУ НЕФРОПАТИЈУ ЛАЗАРЕВАЦ</t>
  </si>
  <si>
    <t>`</t>
  </si>
  <si>
    <t>СТРАНА 29</t>
  </si>
  <si>
    <t>ЗAВОД ЗА ЗДРАВСТВЕНУ ЗАШТИТУ СТУДЕНАТА</t>
  </si>
  <si>
    <r>
      <t>ГИНЕКОЛОШКО-АКУШЕРСКА КЛИНИКА "НАРОДНИ ФРОНТ"</t>
    </r>
    <r>
      <rPr>
        <b/>
        <i/>
        <sz val="12"/>
        <rFont val="Arial Narrow"/>
        <family val="2"/>
      </rPr>
      <t xml:space="preserve"> </t>
    </r>
  </si>
  <si>
    <t>установа није доставила податке</t>
  </si>
  <si>
    <t>** У КСЦ податке о броју враћених извештаја обдукције и процента подударности клиничких и обдукционих дијагноза нису доставиле све клинике.</t>
  </si>
  <si>
    <t xml:space="preserve"> ТОМОГРАФИЈА МАГНЕТНОМ РЕЗОНАНЦОМ 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</si>
  <si>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</si>
  <si>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</si>
  <si>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</si>
  <si>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</si>
  <si>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</t>
  </si>
  <si>
    <t>КБЦ "Звездара"</t>
  </si>
  <si>
    <t>КБЦ "Земун"</t>
  </si>
  <si>
    <t>ИКВБ " Дедиње"</t>
  </si>
  <si>
    <t xml:space="preserve"> СЕЛЕКТИВНА КОРОНАРОГРАФИЈА</t>
  </si>
  <si>
    <t xml:space="preserve"> ИМПЛАНТАЦИЈА АОРТНЕ И МИТРАЛНЕ ВАЛВУЛЕ У ЕКК </t>
  </si>
  <si>
    <t xml:space="preserve">ИКВБ " Дедиње"  </t>
  </si>
  <si>
    <t xml:space="preserve">КЦС </t>
  </si>
  <si>
    <t xml:space="preserve"> ТОТАЛНА ПРОТЕЗА КУКА И КОЛЕНА </t>
  </si>
  <si>
    <t>Институт "Бањица"</t>
  </si>
  <si>
    <t xml:space="preserve"> ЕКСТРАКЦИЈА КАТАРАКТЕ СА УГРАЂИВАЊЕМ ЛЕНС ИМПЛАНТАТА</t>
  </si>
  <si>
    <t>СКЕНЕР ДИЈАГНОСТИКА</t>
  </si>
  <si>
    <t>ИН СИТУ БАЈ ПАС</t>
  </si>
  <si>
    <t xml:space="preserve"> AОРТНО-КОРОНАРНИ ТРОСТРУКИ БАЈ ПАС</t>
  </si>
  <si>
    <t xml:space="preserve"> РЕКОНСТРУКТИВНЕ ОПЕРАЦИЈЕ НА ПЕРИФЕРНИМ АРТЕРИЈАМА (Т-Т, ТЕА) </t>
  </si>
  <si>
    <t>РЕКОНСТРУКТИВНЕ ОПЕРАЦИЈЕ НА АОРТИ И ГРАНАМА (шифра 012864)</t>
  </si>
  <si>
    <t>СТРАНА 39</t>
  </si>
  <si>
    <t>ОДРЕДИВАЊЕ ФРАКЦИОНЕ РЕЗЕРВЕ ПРОТОКА ПОМОЦУ ЖИЦЕ ЗА ИНТРАКОРОНАРНО МЕРЕЊЕ ПРИТИСКА УЗ ФАРМАКОЛОШКУ ХИПЕРЕМИЈУ</t>
  </si>
  <si>
    <t>ИМПЛАНТАЦИЈА, ЗАМЕНА  ДЕФИБРИЛАТОРА</t>
  </si>
  <si>
    <t>ИМПЛЕМЕНТАЦИЈА , ЗАМЕНА ПЕЈСМЕКЕР</t>
  </si>
  <si>
    <t>КАТЕТЕРИЗАЦИЈА ДЕСНОГ СРЦА</t>
  </si>
  <si>
    <t>КЛИНИЧКИ ЦEНТАР СРБИЈЕ***</t>
  </si>
  <si>
    <t>**У збир укупног броја исписаних болесника није сабрано 2602 пацијената који су преведени из ургентног центра на даље лечење у друге клинике КЦС.</t>
  </si>
  <si>
    <t>Табела 42-наставак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</si>
  <si>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</si>
  <si>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</si>
  <si>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</si>
  <si>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>ВМА</t>
  </si>
  <si>
    <t xml:space="preserve"> ТОТАЛНА ПРОТЕЗА КУКА</t>
  </si>
  <si>
    <t xml:space="preserve"> ТОТАЛНА ПРОТЕЗА КОЛЕНА </t>
  </si>
  <si>
    <t>Табела 38 - наставак</t>
  </si>
  <si>
    <t>ЛЕТАЛИТЕТ У БОЛНИЦАМА У БЕОГРАДУ* ЗА 2018. ГОДИНУ</t>
  </si>
  <si>
    <t>ИЗВЕШТАЈ О БРОЈУ ОБДУКОВАНИХ И ПОДУДАРНОСТИ КЛИНИЧКИХ И ОБДУКЦИОНИХ ДИЈАГНОЗА У БОЛНИЦАМА У БЕОГРАДУ  ЗА 2018. ГОДИНУ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</si>
  <si>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2018. ГОДИНУ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</si>
  <si>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2018. ГОДИНУ</t>
  </si>
  <si>
    <t>ЛЕТАЛИТЕТ У БОЛНИЦАМА У БЕОГРАДУ* ЗА  2018. ГОДИНУ</t>
  </si>
  <si>
    <t>ИЗВЕШТАЈ О БРОЈУ ОБДУКОВАНИХ И ПОДУДАРНОСТИ КЛИНИЧКИХ И ОБДУКЦИОНИХ ДИЈАГНОЗА У БОЛНИЦАМА У БЕОГРАДУ ЗА 2018. ГОДИНУ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</si>
  <si>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2018.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</si>
  <si>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2018. ГОДИНУ</t>
  </si>
  <si>
    <t>ЛЕТАЛИТЕТ У БОЛНИЦАМА У БЕОГРАДУ  ЗА 2018.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</si>
  <si>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2018. ГОДИНУ</t>
  </si>
  <si>
    <t>ЛЕТАЛИТЕТ У БОЛНИЦАМА У БЕОГРАДУ ЗА  2018. ГОДИНУ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</si>
  <si>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2018. ГОДИНУ </t>
  </si>
  <si>
    <t>ИЗВЕШТАЈ О ПРОСЕЧНОМ БРОЈУ ПРЕОПЕРАТИВНИХ ДАНА ЛЕЧЕЊА И ОПЕРИСАНИХ ПАЦИЈЕНАТА ПО ХИРУРГУ У  БОЛНИЦАМА У БЕОГРАДУ  ЗА 2018. ГОДИНУ</t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</si>
  <si>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2018. ГОДИНУ</t>
  </si>
  <si>
    <t>ИЗВЕШТАЈ О ПОКАЗАТЕЉИМА КВАЛИТЕТА ЗДРАВСТВЕНЕ ЗАШТИТЕ ПАЦИЈЕНАТА СА АКУТНИМ ИНФАРКТОМ МИОКАРДА ЗА 2018. ГОДИНУ</t>
  </si>
  <si>
    <t xml:space="preserve">ИЗВЕШТАЈ О ПОКАЗАТЕЉИМА КВАЛИТЕТА ЗДРАВСТВЕНЕ ЗАШТИТЕ ПАЦИЈЕНАТА СА ЦЕРЕБРОВАСКУЛАРНИМ ИНСУЛТОМ 
ЗА  2018. ГОДИНУ 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</si>
  <si>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2018. ГОДИНУ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</si>
  <si>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2018. ГОДИНУ</t>
  </si>
  <si>
    <t>ИЗВЕШТАЈ О ПРОСЕЧНОЈ ДУЖИНИ ЧЕКАЊА НА ПРЕГЛЕД ХИТНИХ ПАЦИЈЕНАТА И УСПЕШНО СПРОВЕДЕНИМ КАРДИОПУЛМОНАЛНИМ РЕАНИМАЦИЈАМА  ЗА 2018. ГОДИНУ</t>
  </si>
  <si>
    <t xml:space="preserve"> ИЗВЕШТАЈ О ПОСТОЈАЊУ ПРОТОКОЛА ЗА ЗБРИЊАВАЊЕ ТЕШКИХ МУЛТИПЛИХ ТРАУМА У ПИСАНОЈ ФОРМИ У БОЛНИЦАМА У БЕОГРАДУ ЗА 2018. ГОДИНУ</t>
  </si>
  <si>
    <t xml:space="preserve"> ИЗВЕШТАЈ О ПАДОВИМА, ДЕКУБИТУСИМА И ТРОМБОЕМБОЛИЈСКИМ КОМПЛИКАЦИЈАМА ПАЦИЈЕНАТА У БОЛНИЦАМА У БЕОГРАДУ  ЗА 2018. ГОДИНУ</t>
  </si>
  <si>
    <t xml:space="preserve"> ИЗВЕШТАЈ О БОЛНИЧКИМ ИНФЕКЦИЈАМА НА ЈЕДИНИЦИ ИНТЕНЗИВНЕ
 НЕГЕ У БОЛНИЦАМА У БЕОГРАДУ ЗА 2018. ГОДИНУ</t>
  </si>
  <si>
    <t>ИЗВЕШТАЈ О СТОПИ ИНЦИДЕНЦИЈЕ ИНФЕКЦИЈА ОПЕРАТИВНОГ МЕСТА*  ЗА 2018. ГОДИНУ</t>
  </si>
  <si>
    <t>ИЗВЕШТАЈ О СТОПИ ИНЦИДЕНЦИЈЕ ИНФЕКЦИЈА ОПЕРАТИВНОГ МЕСТА* ЗА 2018. ГОДИНУ</t>
  </si>
  <si>
    <t>ИЗВЕШТАЈ О БИОЛОШКОЈ КОНТРОЛИ СТЕРИЛИЗАЦИЈЕ У БОЛНИЦАМА У БЕОГРАДУ ЗА 2018. ГОДИНУ</t>
  </si>
  <si>
    <t>ИЗВЕШТАЈ О ПОКАЗАТЕЉИМА КВАЛИТЕТА КОЈИ СЕ ПРАТЕ У СПЕЦИЈАЛИСТИЧКО-КОНСУЛТАТИВНИМ СЛУЖБАМА  У БОЛНИЦАМА У БЕОГРАДУ  ЗА  2018. ГОДИНУ</t>
  </si>
  <si>
    <t>ИЗВЕШТАЈ О ПОКАЗАТЕЉИМА КВАЛИТЕТА КОЈИ СЕ ПРАТЕ У СПЕЦИЈАЛИСТИЧКО-КОНСУЛТАТИВНИМ СЛУЖБАМА  У БОЛНИЦАМА У БЕОГРАДУ  ЗА 2018. ГОДИНУ</t>
  </si>
  <si>
    <t>ИЗВЕШТАЈ О СТИЦАЊУ И ОБНОВИ ЗНАЊА И ВЕШТИНА ЗАПОСЛЕНИХ У БОЛНИЦАМА У БЕОГРАДУ ЗА 2018. ГОДИНУ</t>
  </si>
  <si>
    <t>ИЗВЕШТАЈ О ПРИКУПЉАЊУ И ИЗДАВАЊУ КРВИ У БОЛНИЦАМА У БЕОГРАДУ ЗА 2018. ГОДИНУ</t>
  </si>
  <si>
    <t xml:space="preserve">ИЗВЕШТАЈ О КОНТРОЛИ КВАЛИТЕТА КОМПОНЕНТИ КРВИ У БОЛНИЦАМА У БЕОГРАДУ ЗА 2018. ГОДИНУ                </t>
  </si>
  <si>
    <t xml:space="preserve"> ИЗВЕШТАЈ О БРОЈУ ТРУДНИЦА / ПОРОДИЉА И НОВОРОЂЕНЧАДИ КОЈИ СУ УМРЛИ ТОКОМ ХОСПИТАЛИЗАЦИЈЕ 
 И О УКЉУЧЕНОСТИ ПОРОДИЛИШТА У ПРОГРАМ "БОЛНИЦА-ПРИЈАТЕЉ БЕБА" ЗА ПЕРИОД  2018. ГОДИНЕ</t>
  </si>
  <si>
    <t>ИЗВЕШТАЈ О ПОКАЗАТЕЉИМА БЕЗБЕДНОСТИ ПАЦИЈЕНАТА У ХИРУРГИЈИ У БОЛНИЦАМА У БЕОГРАДУ ЗА ПЕРИОД  2018. ГОДИНЕ</t>
  </si>
  <si>
    <t>ПОКАЗАТЕЉИ КВАЛИТЕТА  ВОЂЕЊА ЛИСТА ЧЕКАЊА У БОЛНИЦАМА У БЕОГРАДУ ЗА ИЗАБРАНЕ ПРОЦЕДУРЕ / ИНТЕРВЕНЦИЈЕ  У 2018. ГОДИНИ</t>
  </si>
  <si>
    <t xml:space="preserve"> ИЗВЕШТАЈ О БРОЈУ ПОДНЕТИХ ПРИГОВОРА У БОЛНИЦАМА У БЕОГРАДУ ЗА 2018. ГОДИНУ</t>
  </si>
  <si>
    <t>КАТЕТЕРИЗАЦИЈА ДЕСНЕ (ЛЕВЕ) СТРАНЕ СРЦА</t>
  </si>
  <si>
    <t>БАЈПАС</t>
  </si>
  <si>
    <t>+</t>
  </si>
  <si>
    <t>** У збир укупног броја исписаних болесника није сабрано  2299   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</si>
  <si>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1752 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</si>
  <si>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1752 пацијената који су преведени из ургентног центра на даље лечење у друге клинике КЦС</t>
  </si>
  <si>
    <t>* У збир укупног броја исписаних болесника није сабрано 547 пацијената који су преведени из ургентног центра на даље лечење у друге клинике КЦС</t>
  </si>
  <si>
    <t xml:space="preserve"> Због увођења ИЗИС а већи број болница није доставио податке о броју заказаних првих прегледа и дужини чекања на заказан преглед.</t>
  </si>
  <si>
    <t>3 lekara ucestvuju po potrebi, a 3 rade na prikupljanju krvi</t>
  </si>
  <si>
    <t>ИЗВЕШТАЈ О ПОКАЗАТЕЉИМА КВАЛИТЕТА КОЈИ СЕ ПРАТЕ У СПЕЦИЈАЛИСТИЧКО-КОНСУЛТАТИВНИМ СЛУЖБАМА  У БОЛНИЦАМА 
У БЕОГРАДУ  ЗА 2018. ГОДИНУ</t>
  </si>
  <si>
    <t>(педијатријске гране медицине)</t>
  </si>
  <si>
    <t xml:space="preserve">         Табела 34</t>
  </si>
  <si>
    <t>УКУПАН БРОЈ 
ПРЕГЛЕДА</t>
  </si>
  <si>
    <t>УКУПАН БРОЈ 
ПРВИХ ПРЕГЛЕДА</t>
  </si>
  <si>
    <t>УКУПАН БРОЈ ЗАКАЗАНИХ
 ПРЕГЛЕДА</t>
  </si>
  <si>
    <t>СПЕЦИЈАЛНА БОЛНИЦА ЗА ЦЕРЕБРАЛНУ ПАРАЛИЗУ И РАЗВОЈНУ НЕУРОЛОГИЈУ</t>
  </si>
  <si>
    <t>ЗАВОД ЗА ПСИХОФИЗИОЛОШКЕ ПОРЕМЕЋАЈЕ И ГОВОРНУ ПАТОЛОГИЈУ "ПРОФ ДР ЦВЕТКО БРАЈОВИЋ"</t>
  </si>
  <si>
    <t>СТРАНА 35</t>
  </si>
  <si>
    <t>Напомена: Сви прегледи у УЦ КЦС су сврстани у хируршке гране медицине.</t>
  </si>
</sst>
</file>

<file path=xl/styles.xml><?xml version="1.0" encoding="utf-8"?>
<styleSheet xmlns="http://schemas.openxmlformats.org/spreadsheetml/2006/main">
  <numFmts count="1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0.0"/>
    <numFmt numFmtId="169" formatCode="0.0000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"/>
      <family val="2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b/>
      <i/>
      <sz val="7.5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7.5"/>
      <name val="Arial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2"/>
      <name val="Arial Narrow"/>
      <family val="2"/>
    </font>
    <font>
      <b/>
      <i/>
      <sz val="6.5"/>
      <name val="Arial Narrow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26"/>
      <name val="Arial Narrow"/>
      <family val="2"/>
    </font>
    <font>
      <sz val="7"/>
      <color indexed="26"/>
      <name val="Arial Narrow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2"/>
      <name val="Arial Narrow"/>
      <family val="2"/>
    </font>
    <font>
      <sz val="7"/>
      <color theme="2"/>
      <name val="Arial Narrow"/>
      <family val="2"/>
    </font>
    <font>
      <sz val="10"/>
      <color theme="2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F9FD"/>
        <bgColor indexed="64"/>
      </patternFill>
    </fill>
    <fill>
      <patternFill patternType="darkGray">
        <bgColor rgb="FFD3F9FD"/>
      </patternFill>
    </fill>
    <fill>
      <patternFill patternType="darkGray">
        <bgColor indexed="41"/>
      </patternFill>
    </fill>
  </fills>
  <borders count="2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/>
      <right style="medium"/>
      <top style="hair"/>
      <bottom style="double"/>
    </border>
    <border>
      <left style="hair"/>
      <right style="hair"/>
      <top style="double"/>
      <bottom style="thin"/>
    </border>
    <border>
      <left/>
      <right style="medium"/>
      <top style="double"/>
      <bottom style="thin"/>
    </border>
    <border>
      <left/>
      <right style="hair"/>
      <top style="hair"/>
      <bottom style="double"/>
    </border>
    <border>
      <left/>
      <right style="medium"/>
      <top/>
      <bottom style="double"/>
    </border>
    <border>
      <left style="hair"/>
      <right style="hair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double"/>
      <bottom style="thin"/>
    </border>
    <border>
      <left/>
      <right style="medium"/>
      <top/>
      <bottom style="thick"/>
    </border>
    <border>
      <left style="medium"/>
      <right style="thin"/>
      <top style="thin"/>
      <bottom style="hair"/>
    </border>
    <border>
      <left style="hair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medium"/>
      <right style="thin"/>
      <top style="double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/>
      <top style="double"/>
      <bottom style="thin"/>
    </border>
    <border>
      <left/>
      <right style="hair"/>
      <top style="double"/>
      <bottom style="thin"/>
    </border>
    <border>
      <left/>
      <right style="hair"/>
      <top style="double"/>
      <bottom style="medium"/>
    </border>
    <border>
      <left/>
      <right/>
      <top style="double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245">
    <xf numFmtId="0" fontId="0" fillId="0" borderId="0" xfId="0" applyAlignment="1">
      <alignment/>
    </xf>
    <xf numFmtId="0" fontId="8" fillId="33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0" fontId="14" fillId="33" borderId="0" xfId="0" applyFont="1" applyFill="1" applyAlignment="1" applyProtection="1">
      <alignment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3" borderId="3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12" fillId="34" borderId="29" xfId="0" applyNumberFormat="1" applyFont="1" applyFill="1" applyBorder="1" applyAlignment="1">
      <alignment horizontal="center" vertical="center"/>
    </xf>
    <xf numFmtId="2" fontId="12" fillId="34" borderId="37" xfId="0" applyNumberFormat="1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2" fontId="12" fillId="34" borderId="39" xfId="0" applyNumberFormat="1" applyFont="1" applyFill="1" applyBorder="1" applyAlignment="1">
      <alignment horizontal="center" vertical="center"/>
    </xf>
    <xf numFmtId="1" fontId="12" fillId="34" borderId="29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" fontId="11" fillId="33" borderId="40" xfId="0" applyNumberFormat="1" applyFont="1" applyFill="1" applyBorder="1" applyAlignment="1">
      <alignment horizontal="center" vertical="center"/>
    </xf>
    <xf numFmtId="2" fontId="11" fillId="33" borderId="41" xfId="0" applyNumberFormat="1" applyFont="1" applyFill="1" applyBorder="1" applyAlignment="1">
      <alignment horizontal="center" vertical="center"/>
    </xf>
    <xf numFmtId="2" fontId="11" fillId="33" borderId="42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2" fontId="12" fillId="34" borderId="29" xfId="0" applyNumberFormat="1" applyFont="1" applyFill="1" applyBorder="1" applyAlignment="1">
      <alignment horizontal="center" vertical="center" wrapText="1"/>
    </xf>
    <xf numFmtId="2" fontId="12" fillId="34" borderId="37" xfId="0" applyNumberFormat="1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33" borderId="14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" fontId="1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" fontId="15" fillId="33" borderId="17" xfId="0" applyNumberFormat="1" applyFont="1" applyFill="1" applyBorder="1" applyAlignment="1">
      <alignment horizontal="center" vertical="center"/>
    </xf>
    <xf numFmtId="1" fontId="30" fillId="34" borderId="2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0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1" fillId="33" borderId="41" xfId="0" applyNumberFormat="1" applyFont="1" applyFill="1" applyBorder="1" applyAlignment="1">
      <alignment horizontal="center" vertical="center"/>
    </xf>
    <xf numFmtId="1" fontId="11" fillId="33" borderId="41" xfId="0" applyNumberFormat="1" applyFont="1" applyFill="1" applyBorder="1" applyAlignment="1">
      <alignment horizontal="center" vertical="center" wrapText="1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9" fillId="33" borderId="41" xfId="0" applyNumberFormat="1" applyFont="1" applyFill="1" applyBorder="1" applyAlignment="1">
      <alignment horizontal="center" vertical="center" wrapText="1"/>
    </xf>
    <xf numFmtId="1" fontId="19" fillId="33" borderId="41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 wrapText="1"/>
    </xf>
    <xf numFmtId="1" fontId="11" fillId="33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1" fontId="11" fillId="33" borderId="50" xfId="0" applyNumberFormat="1" applyFont="1" applyFill="1" applyBorder="1" applyAlignment="1">
      <alignment horizontal="center" vertical="center"/>
    </xf>
    <xf numFmtId="1" fontId="12" fillId="34" borderId="39" xfId="0" applyNumberFormat="1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1" fillId="33" borderId="30" xfId="0" applyFont="1" applyFill="1" applyBorder="1" applyAlignment="1">
      <alignment horizontal="center" vertical="center"/>
    </xf>
    <xf numFmtId="0" fontId="31" fillId="33" borderId="52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1" fillId="0" borderId="41" xfId="0" applyNumberFormat="1" applyFont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1" fontId="30" fillId="34" borderId="37" xfId="0" applyNumberFormat="1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32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1" fontId="9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2" fontId="11" fillId="33" borderId="51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/>
    </xf>
    <xf numFmtId="2" fontId="11" fillId="33" borderId="48" xfId="0" applyNumberFormat="1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168" fontId="11" fillId="33" borderId="41" xfId="0" applyNumberFormat="1" applyFont="1" applyFill="1" applyBorder="1" applyAlignment="1">
      <alignment horizontal="center" vertical="center"/>
    </xf>
    <xf numFmtId="2" fontId="11" fillId="0" borderId="57" xfId="0" applyNumberFormat="1" applyFont="1" applyBorder="1" applyAlignment="1">
      <alignment horizontal="center" vertical="center"/>
    </xf>
    <xf numFmtId="2" fontId="11" fillId="0" borderId="58" xfId="0" applyNumberFormat="1" applyFont="1" applyBorder="1" applyAlignment="1">
      <alignment horizontal="center" vertical="center"/>
    </xf>
    <xf numFmtId="168" fontId="11" fillId="33" borderId="49" xfId="0" applyNumberFormat="1" applyFont="1" applyFill="1" applyBorder="1" applyAlignment="1">
      <alignment horizontal="center" vertical="center"/>
    </xf>
    <xf numFmtId="168" fontId="11" fillId="33" borderId="41" xfId="0" applyNumberFormat="1" applyFont="1" applyFill="1" applyBorder="1" applyAlignment="1">
      <alignment horizontal="center" vertical="center" wrapText="1"/>
    </xf>
    <xf numFmtId="168" fontId="11" fillId="33" borderId="49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/>
    </xf>
    <xf numFmtId="2" fontId="11" fillId="0" borderId="59" xfId="0" applyNumberFormat="1" applyFont="1" applyBorder="1" applyAlignment="1">
      <alignment horizontal="center" vertical="center"/>
    </xf>
    <xf numFmtId="2" fontId="11" fillId="33" borderId="46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 wrapText="1"/>
    </xf>
    <xf numFmtId="2" fontId="11" fillId="33" borderId="45" xfId="0" applyNumberFormat="1" applyFont="1" applyFill="1" applyBorder="1" applyAlignment="1">
      <alignment horizontal="center" vertical="center"/>
    </xf>
    <xf numFmtId="2" fontId="11" fillId="33" borderId="50" xfId="0" applyNumberFormat="1" applyFont="1" applyFill="1" applyBorder="1" applyAlignment="1">
      <alignment horizontal="center" vertical="center"/>
    </xf>
    <xf numFmtId="2" fontId="11" fillId="33" borderId="57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2" fontId="11" fillId="33" borderId="49" xfId="0" applyNumberFormat="1" applyFont="1" applyFill="1" applyBorder="1" applyAlignment="1">
      <alignment horizontal="center" vertical="center"/>
    </xf>
    <xf numFmtId="2" fontId="11" fillId="33" borderId="38" xfId="0" applyNumberFormat="1" applyFont="1" applyFill="1" applyBorder="1" applyAlignment="1">
      <alignment horizontal="center" vertical="center"/>
    </xf>
    <xf numFmtId="168" fontId="19" fillId="33" borderId="41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horizontal="center" vertical="center"/>
    </xf>
    <xf numFmtId="168" fontId="11" fillId="33" borderId="45" xfId="0" applyNumberFormat="1" applyFont="1" applyFill="1" applyBorder="1" applyAlignment="1">
      <alignment horizontal="center" vertical="center"/>
    </xf>
    <xf numFmtId="2" fontId="11" fillId="33" borderId="58" xfId="0" applyNumberFormat="1" applyFont="1" applyFill="1" applyBorder="1" applyAlignment="1">
      <alignment horizontal="center" vertical="center"/>
    </xf>
    <xf numFmtId="2" fontId="11" fillId="33" borderId="59" xfId="0" applyNumberFormat="1" applyFont="1" applyFill="1" applyBorder="1" applyAlignment="1">
      <alignment horizontal="center" vertical="center"/>
    </xf>
    <xf numFmtId="2" fontId="11" fillId="33" borderId="39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 wrapText="1"/>
    </xf>
    <xf numFmtId="2" fontId="11" fillId="33" borderId="60" xfId="0" applyNumberFormat="1" applyFont="1" applyFill="1" applyBorder="1" applyAlignment="1">
      <alignment horizontal="center" vertical="center"/>
    </xf>
    <xf numFmtId="168" fontId="11" fillId="33" borderId="40" xfId="0" applyNumberFormat="1" applyFont="1" applyFill="1" applyBorder="1" applyAlignment="1">
      <alignment horizontal="center" vertical="center"/>
    </xf>
    <xf numFmtId="2" fontId="11" fillId="33" borderId="47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1" fontId="11" fillId="33" borderId="57" xfId="0" applyNumberFormat="1" applyFont="1" applyFill="1" applyBorder="1" applyAlignment="1">
      <alignment horizontal="center" vertical="center"/>
    </xf>
    <xf numFmtId="168" fontId="11" fillId="33" borderId="57" xfId="0" applyNumberFormat="1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2" fontId="11" fillId="33" borderId="54" xfId="0" applyNumberFormat="1" applyFont="1" applyFill="1" applyBorder="1" applyAlignment="1">
      <alignment horizontal="center" vertical="center"/>
    </xf>
    <xf numFmtId="2" fontId="11" fillId="0" borderId="57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2" fontId="11" fillId="33" borderId="41" xfId="0" applyNumberFormat="1" applyFont="1" applyFill="1" applyBorder="1" applyAlignment="1">
      <alignment horizontal="center" vertical="center" wrapText="1"/>
    </xf>
    <xf numFmtId="2" fontId="11" fillId="33" borderId="48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/>
    </xf>
    <xf numFmtId="2" fontId="11" fillId="0" borderId="48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11" fillId="0" borderId="60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1" fontId="12" fillId="34" borderId="63" xfId="0" applyNumberFormat="1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 wrapText="1"/>
    </xf>
    <xf numFmtId="2" fontId="12" fillId="33" borderId="66" xfId="0" applyNumberFormat="1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 wrapText="1"/>
    </xf>
    <xf numFmtId="2" fontId="12" fillId="33" borderId="69" xfId="0" applyNumberFormat="1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 wrapText="1"/>
    </xf>
    <xf numFmtId="2" fontId="12" fillId="33" borderId="72" xfId="0" applyNumberFormat="1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2" fontId="12" fillId="34" borderId="75" xfId="0" applyNumberFormat="1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/>
    </xf>
    <xf numFmtId="2" fontId="12" fillId="33" borderId="79" xfId="0" applyNumberFormat="1" applyFont="1" applyFill="1" applyBorder="1" applyAlignment="1">
      <alignment horizontal="center" vertical="center"/>
    </xf>
    <xf numFmtId="2" fontId="11" fillId="33" borderId="66" xfId="0" applyNumberFormat="1" applyFont="1" applyFill="1" applyBorder="1" applyAlignment="1">
      <alignment horizontal="center" vertical="center"/>
    </xf>
    <xf numFmtId="2" fontId="11" fillId="33" borderId="69" xfId="0" applyNumberFormat="1" applyFont="1" applyFill="1" applyBorder="1" applyAlignment="1">
      <alignment horizontal="center" vertical="center"/>
    </xf>
    <xf numFmtId="2" fontId="11" fillId="33" borderId="72" xfId="0" applyNumberFormat="1" applyFont="1" applyFill="1" applyBorder="1" applyAlignment="1">
      <alignment horizontal="center" vertical="center"/>
    </xf>
    <xf numFmtId="2" fontId="11" fillId="33" borderId="79" xfId="0" applyNumberFormat="1" applyFont="1" applyFill="1" applyBorder="1" applyAlignment="1">
      <alignment horizontal="center" vertical="center"/>
    </xf>
    <xf numFmtId="2" fontId="12" fillId="33" borderId="80" xfId="0" applyNumberFormat="1" applyFont="1" applyFill="1" applyBorder="1" applyAlignment="1">
      <alignment horizontal="center" vertical="center"/>
    </xf>
    <xf numFmtId="2" fontId="12" fillId="33" borderId="81" xfId="0" applyNumberFormat="1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2" fontId="12" fillId="34" borderId="69" xfId="0" applyNumberFormat="1" applyFont="1" applyFill="1" applyBorder="1" applyAlignment="1">
      <alignment horizontal="center" vertical="center"/>
    </xf>
    <xf numFmtId="0" fontId="11" fillId="34" borderId="82" xfId="0" applyFont="1" applyFill="1" applyBorder="1" applyAlignment="1">
      <alignment horizontal="center" vertical="center"/>
    </xf>
    <xf numFmtId="2" fontId="12" fillId="34" borderId="83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1" fontId="11" fillId="33" borderId="42" xfId="0" applyNumberFormat="1" applyFont="1" applyFill="1" applyBorder="1" applyAlignment="1">
      <alignment horizontal="center" vertical="center" wrapText="1"/>
    </xf>
    <xf numFmtId="1" fontId="11" fillId="33" borderId="59" xfId="0" applyNumberFormat="1" applyFont="1" applyFill="1" applyBorder="1" applyAlignment="1">
      <alignment horizontal="center" vertical="center"/>
    </xf>
    <xf numFmtId="2" fontId="11" fillId="35" borderId="41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2" fontId="11" fillId="35" borderId="42" xfId="0" applyNumberFormat="1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 wrapText="1"/>
    </xf>
    <xf numFmtId="2" fontId="19" fillId="33" borderId="57" xfId="0" applyNumberFormat="1" applyFont="1" applyFill="1" applyBorder="1" applyAlignment="1">
      <alignment horizontal="center" vertical="center" wrapText="1"/>
    </xf>
    <xf numFmtId="168" fontId="19" fillId="33" borderId="49" xfId="0" applyNumberFormat="1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168" fontId="19" fillId="34" borderId="29" xfId="0" applyNumberFormat="1" applyFont="1" applyFill="1" applyBorder="1" applyAlignment="1">
      <alignment horizontal="center" vertical="center"/>
    </xf>
    <xf numFmtId="2" fontId="19" fillId="34" borderId="29" xfId="0" applyNumberFormat="1" applyFont="1" applyFill="1" applyBorder="1" applyAlignment="1">
      <alignment horizontal="center" vertical="center" wrapText="1"/>
    </xf>
    <xf numFmtId="1" fontId="19" fillId="33" borderId="84" xfId="0" applyNumberFormat="1" applyFont="1" applyFill="1" applyBorder="1" applyAlignment="1">
      <alignment horizontal="center" vertical="center" wrapText="1"/>
    </xf>
    <xf numFmtId="2" fontId="19" fillId="33" borderId="85" xfId="0" applyNumberFormat="1" applyFont="1" applyFill="1" applyBorder="1" applyAlignment="1">
      <alignment horizontal="center" vertical="center" wrapText="1"/>
    </xf>
    <xf numFmtId="1" fontId="19" fillId="33" borderId="68" xfId="0" applyNumberFormat="1" applyFont="1" applyFill="1" applyBorder="1" applyAlignment="1">
      <alignment horizontal="center" vertical="center" wrapText="1"/>
    </xf>
    <xf numFmtId="2" fontId="19" fillId="33" borderId="69" xfId="0" applyNumberFormat="1" applyFont="1" applyFill="1" applyBorder="1" applyAlignment="1">
      <alignment horizontal="center" vertical="center" wrapText="1"/>
    </xf>
    <xf numFmtId="1" fontId="19" fillId="33" borderId="86" xfId="0" applyNumberFormat="1" applyFont="1" applyFill="1" applyBorder="1" applyAlignment="1">
      <alignment horizontal="center" vertical="center" wrapText="1"/>
    </xf>
    <xf numFmtId="2" fontId="19" fillId="33" borderId="87" xfId="0" applyNumberFormat="1" applyFont="1" applyFill="1" applyBorder="1" applyAlignment="1">
      <alignment horizontal="center" vertical="center" wrapText="1"/>
    </xf>
    <xf numFmtId="1" fontId="35" fillId="33" borderId="45" xfId="0" applyNumberFormat="1" applyFont="1" applyFill="1" applyBorder="1" applyAlignment="1">
      <alignment horizontal="center" vertical="center" wrapText="1"/>
    </xf>
    <xf numFmtId="2" fontId="35" fillId="0" borderId="40" xfId="0" applyNumberFormat="1" applyFont="1" applyFill="1" applyBorder="1" applyAlignment="1">
      <alignment horizontal="center" vertical="center"/>
    </xf>
    <xf numFmtId="2" fontId="35" fillId="33" borderId="57" xfId="0" applyNumberFormat="1" applyFont="1" applyFill="1" applyBorder="1" applyAlignment="1">
      <alignment horizontal="center" vertical="center"/>
    </xf>
    <xf numFmtId="2" fontId="35" fillId="33" borderId="40" xfId="0" applyNumberFormat="1" applyFont="1" applyFill="1" applyBorder="1" applyAlignment="1">
      <alignment horizontal="center" vertical="center"/>
    </xf>
    <xf numFmtId="1" fontId="35" fillId="33" borderId="41" xfId="0" applyNumberFormat="1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1" fontId="35" fillId="33" borderId="41" xfId="0" applyNumberFormat="1" applyFont="1" applyFill="1" applyBorder="1" applyAlignment="1">
      <alignment horizontal="center" vertical="center" wrapText="1"/>
    </xf>
    <xf numFmtId="2" fontId="35" fillId="0" borderId="41" xfId="0" applyNumberFormat="1" applyFont="1" applyFill="1" applyBorder="1" applyAlignment="1">
      <alignment horizontal="center" vertical="center"/>
    </xf>
    <xf numFmtId="2" fontId="35" fillId="33" borderId="41" xfId="0" applyNumberFormat="1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5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 wrapText="1"/>
    </xf>
    <xf numFmtId="1" fontId="35" fillId="33" borderId="48" xfId="0" applyNumberFormat="1" applyFont="1" applyFill="1" applyBorder="1" applyAlignment="1">
      <alignment horizontal="center" vertical="center"/>
    </xf>
    <xf numFmtId="1" fontId="35" fillId="33" borderId="49" xfId="0" applyNumberFormat="1" applyFont="1" applyFill="1" applyBorder="1" applyAlignment="1">
      <alignment horizontal="center" vertical="center"/>
    </xf>
    <xf numFmtId="1" fontId="35" fillId="33" borderId="49" xfId="0" applyNumberFormat="1" applyFont="1" applyFill="1" applyBorder="1" applyAlignment="1">
      <alignment horizontal="center" vertical="center" wrapText="1"/>
    </xf>
    <xf numFmtId="1" fontId="35" fillId="33" borderId="45" xfId="0" applyNumberFormat="1" applyFont="1" applyFill="1" applyBorder="1" applyAlignment="1">
      <alignment horizontal="center" vertical="center"/>
    </xf>
    <xf numFmtId="1" fontId="35" fillId="33" borderId="42" xfId="0" applyNumberFormat="1" applyFont="1" applyFill="1" applyBorder="1" applyAlignment="1">
      <alignment horizontal="center" vertical="center"/>
    </xf>
    <xf numFmtId="1" fontId="35" fillId="33" borderId="42" xfId="0" applyNumberFormat="1" applyFont="1" applyFill="1" applyBorder="1" applyAlignment="1">
      <alignment horizontal="center" vertical="center" wrapText="1"/>
    </xf>
    <xf numFmtId="2" fontId="35" fillId="0" borderId="42" xfId="0" applyNumberFormat="1" applyFont="1" applyFill="1" applyBorder="1" applyAlignment="1">
      <alignment horizontal="center" vertical="center"/>
    </xf>
    <xf numFmtId="2" fontId="35" fillId="33" borderId="49" xfId="0" applyNumberFormat="1" applyFont="1" applyFill="1" applyBorder="1" applyAlignment="1">
      <alignment horizontal="center" vertical="center"/>
    </xf>
    <xf numFmtId="2" fontId="35" fillId="33" borderId="42" xfId="0" applyNumberFormat="1" applyFont="1" applyFill="1" applyBorder="1" applyAlignment="1">
      <alignment horizontal="center" vertical="center"/>
    </xf>
    <xf numFmtId="0" fontId="35" fillId="33" borderId="60" xfId="0" applyFont="1" applyFill="1" applyBorder="1" applyAlignment="1">
      <alignment horizontal="center" vertical="center"/>
    </xf>
    <xf numFmtId="1" fontId="36" fillId="34" borderId="29" xfId="0" applyNumberFormat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2" fontId="36" fillId="34" borderId="29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textRotation="90" wrapText="1"/>
    </xf>
    <xf numFmtId="0" fontId="33" fillId="0" borderId="90" xfId="0" applyFont="1" applyBorder="1" applyAlignment="1">
      <alignment horizontal="center" vertical="center" textRotation="90" wrapText="1"/>
    </xf>
    <xf numFmtId="0" fontId="15" fillId="0" borderId="88" xfId="0" applyFont="1" applyBorder="1" applyAlignment="1">
      <alignment horizontal="center" vertical="center" textRotation="90" wrapText="1"/>
    </xf>
    <xf numFmtId="0" fontId="10" fillId="0" borderId="9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9" fillId="0" borderId="93" xfId="0" applyFont="1" applyBorder="1" applyAlignment="1">
      <alignment/>
    </xf>
    <xf numFmtId="0" fontId="10" fillId="0" borderId="93" xfId="0" applyFont="1" applyBorder="1" applyAlignment="1">
      <alignment/>
    </xf>
    <xf numFmtId="0" fontId="10" fillId="33" borderId="94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  <xf numFmtId="0" fontId="40" fillId="33" borderId="57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2" fontId="10" fillId="0" borderId="57" xfId="0" applyNumberFormat="1" applyFont="1" applyFill="1" applyBorder="1" applyAlignment="1">
      <alignment horizontal="center" vertical="center"/>
    </xf>
    <xf numFmtId="2" fontId="10" fillId="33" borderId="58" xfId="0" applyNumberFormat="1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2" fontId="23" fillId="0" borderId="59" xfId="0" applyNumberFormat="1" applyFont="1" applyFill="1" applyBorder="1" applyAlignment="1">
      <alignment horizontal="center" vertical="center" wrapText="1"/>
    </xf>
    <xf numFmtId="0" fontId="38" fillId="33" borderId="57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/>
    </xf>
    <xf numFmtId="1" fontId="11" fillId="33" borderId="57" xfId="0" applyNumberFormat="1" applyFont="1" applyFill="1" applyBorder="1" applyAlignment="1">
      <alignment horizontal="center" vertical="center" wrapText="1"/>
    </xf>
    <xf numFmtId="2" fontId="11" fillId="0" borderId="57" xfId="0" applyNumberFormat="1" applyFont="1" applyBorder="1" applyAlignment="1">
      <alignment horizontal="center" vertical="center" wrapText="1"/>
    </xf>
    <xf numFmtId="1" fontId="11" fillId="0" borderId="58" xfId="0" applyNumberFormat="1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1" fontId="11" fillId="33" borderId="45" xfId="0" applyNumberFormat="1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96" xfId="0" applyFont="1" applyFill="1" applyBorder="1" applyAlignment="1">
      <alignment horizontal="center" vertical="center" wrapText="1"/>
    </xf>
    <xf numFmtId="0" fontId="22" fillId="33" borderId="97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22" fillId="33" borderId="96" xfId="0" applyFont="1" applyFill="1" applyBorder="1" applyAlignment="1">
      <alignment horizontal="center" vertical="center" wrapText="1"/>
    </xf>
    <xf numFmtId="0" fontId="22" fillId="33" borderId="94" xfId="0" applyFont="1" applyFill="1" applyBorder="1" applyAlignment="1">
      <alignment horizontal="center" vertical="center"/>
    </xf>
    <xf numFmtId="0" fontId="22" fillId="33" borderId="98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vertical="center" wrapText="1"/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 vertical="center" wrapText="1"/>
    </xf>
    <xf numFmtId="0" fontId="22" fillId="33" borderId="102" xfId="0" applyFont="1" applyFill="1" applyBorder="1" applyAlignment="1">
      <alignment horizontal="center" vertical="center" wrapText="1"/>
    </xf>
    <xf numFmtId="0" fontId="22" fillId="33" borderId="103" xfId="0" applyFont="1" applyFill="1" applyBorder="1" applyAlignment="1">
      <alignment horizontal="center" vertical="center" wrapText="1"/>
    </xf>
    <xf numFmtId="0" fontId="46" fillId="33" borderId="84" xfId="0" applyFont="1" applyFill="1" applyBorder="1" applyAlignment="1">
      <alignment horizontal="center" vertical="center" wrapText="1"/>
    </xf>
    <xf numFmtId="0" fontId="46" fillId="33" borderId="104" xfId="0" applyFont="1" applyFill="1" applyBorder="1" applyAlignment="1">
      <alignment horizontal="center" vertical="center" wrapText="1"/>
    </xf>
    <xf numFmtId="0" fontId="46" fillId="33" borderId="8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2" fontId="19" fillId="33" borderId="39" xfId="0" applyNumberFormat="1" applyFont="1" applyFill="1" applyBorder="1" applyAlignment="1">
      <alignment horizontal="center" vertical="center" wrapText="1"/>
    </xf>
    <xf numFmtId="0" fontId="22" fillId="33" borderId="105" xfId="0" applyFont="1" applyFill="1" applyBorder="1" applyAlignment="1">
      <alignment horizontal="center" vertical="center" wrapText="1"/>
    </xf>
    <xf numFmtId="0" fontId="22" fillId="33" borderId="105" xfId="0" applyFont="1" applyFill="1" applyBorder="1" applyAlignment="1">
      <alignment horizontal="center" vertical="center"/>
    </xf>
    <xf numFmtId="0" fontId="22" fillId="33" borderId="106" xfId="0" applyFont="1" applyFill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0" fontId="22" fillId="33" borderId="10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92" xfId="0" applyFont="1" applyBorder="1" applyAlignment="1">
      <alignment horizontal="center" vertical="center" textRotation="90" wrapText="1"/>
    </xf>
    <xf numFmtId="0" fontId="11" fillId="0" borderId="110" xfId="0" applyFont="1" applyBorder="1" applyAlignment="1">
      <alignment horizontal="center" vertical="center" textRotation="90" wrapText="1"/>
    </xf>
    <xf numFmtId="0" fontId="48" fillId="0" borderId="61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2" fontId="48" fillId="0" borderId="41" xfId="0" applyNumberFormat="1" applyFont="1" applyBorder="1" applyAlignment="1">
      <alignment horizontal="center" vertical="center" wrapText="1"/>
    </xf>
    <xf numFmtId="2" fontId="48" fillId="0" borderId="4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2" fontId="11" fillId="36" borderId="41" xfId="0" applyNumberFormat="1" applyFont="1" applyFill="1" applyBorder="1" applyAlignment="1">
      <alignment horizontal="center" vertical="center"/>
    </xf>
    <xf numFmtId="2" fontId="11" fillId="36" borderId="42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5" fillId="0" borderId="53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21" fillId="36" borderId="107" xfId="0" applyFont="1" applyFill="1" applyBorder="1" applyAlignment="1">
      <alignment horizontal="center" vertical="center"/>
    </xf>
    <xf numFmtId="0" fontId="22" fillId="36" borderId="10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9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/>
    </xf>
    <xf numFmtId="0" fontId="33" fillId="33" borderId="32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center"/>
    </xf>
    <xf numFmtId="0" fontId="33" fillId="33" borderId="35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4" fillId="33" borderId="0" xfId="0" applyFont="1" applyFill="1" applyAlignment="1">
      <alignment vertical="center"/>
    </xf>
    <xf numFmtId="1" fontId="12" fillId="34" borderId="29" xfId="0" applyNumberFormat="1" applyFont="1" applyFill="1" applyBorder="1" applyAlignment="1">
      <alignment horizontal="center" vertical="center" wrapText="1"/>
    </xf>
    <xf numFmtId="0" fontId="15" fillId="33" borderId="10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9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91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 wrapText="1"/>
    </xf>
    <xf numFmtId="0" fontId="15" fillId="33" borderId="108" xfId="0" applyFont="1" applyFill="1" applyBorder="1" applyAlignment="1">
      <alignment horizontal="center" vertical="center"/>
    </xf>
    <xf numFmtId="0" fontId="22" fillId="33" borderId="99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/>
    </xf>
    <xf numFmtId="0" fontId="22" fillId="36" borderId="1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3" borderId="46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1" fontId="12" fillId="37" borderId="29" xfId="0" applyNumberFormat="1" applyFont="1" applyFill="1" applyBorder="1" applyAlignment="1">
      <alignment horizontal="center" vertical="center" wrapText="1"/>
    </xf>
    <xf numFmtId="2" fontId="12" fillId="37" borderId="29" xfId="0" applyNumberFormat="1" applyFont="1" applyFill="1" applyBorder="1" applyAlignment="1">
      <alignment horizontal="center" vertical="center"/>
    </xf>
    <xf numFmtId="2" fontId="12" fillId="37" borderId="37" xfId="0" applyNumberFormat="1" applyFont="1" applyFill="1" applyBorder="1" applyAlignment="1">
      <alignment horizontal="center" vertical="center"/>
    </xf>
    <xf numFmtId="1" fontId="12" fillId="37" borderId="29" xfId="0" applyNumberFormat="1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 wrapText="1"/>
    </xf>
    <xf numFmtId="168" fontId="19" fillId="33" borderId="59" xfId="0" applyNumberFormat="1" applyFont="1" applyFill="1" applyBorder="1" applyAlignment="1">
      <alignment horizontal="center" vertical="center"/>
    </xf>
    <xf numFmtId="168" fontId="19" fillId="37" borderId="38" xfId="0" applyNumberFormat="1" applyFont="1" applyFill="1" applyBorder="1" applyAlignment="1">
      <alignment horizontal="center" vertical="center"/>
    </xf>
    <xf numFmtId="1" fontId="12" fillId="37" borderId="44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1" fontId="95" fillId="0" borderId="0" xfId="0" applyNumberFormat="1" applyFont="1" applyAlignment="1">
      <alignment/>
    </xf>
    <xf numFmtId="0" fontId="11" fillId="34" borderId="74" xfId="0" applyFont="1" applyFill="1" applyBorder="1" applyAlignment="1">
      <alignment horizontal="center" vertical="center"/>
    </xf>
    <xf numFmtId="0" fontId="12" fillId="34" borderId="114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2" fontId="12" fillId="34" borderId="66" xfId="0" applyNumberFormat="1" applyFont="1" applyFill="1" applyBorder="1" applyAlignment="1">
      <alignment horizontal="center" vertical="center"/>
    </xf>
    <xf numFmtId="0" fontId="12" fillId="34" borderId="104" xfId="0" applyFont="1" applyFill="1" applyBorder="1" applyAlignment="1">
      <alignment horizontal="center" vertical="center"/>
    </xf>
    <xf numFmtId="0" fontId="11" fillId="34" borderId="115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0" fontId="21" fillId="36" borderId="117" xfId="0" applyFont="1" applyFill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 wrapText="1"/>
    </xf>
    <xf numFmtId="0" fontId="10" fillId="36" borderId="118" xfId="0" applyFont="1" applyFill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8" fillId="0" borderId="120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2" fontId="48" fillId="0" borderId="57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2" fontId="48" fillId="0" borderId="58" xfId="0" applyNumberFormat="1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48" fillId="0" borderId="9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2" fontId="48" fillId="0" borderId="49" xfId="0" applyNumberFormat="1" applyFont="1" applyBorder="1" applyAlignment="1">
      <alignment horizontal="center" vertical="center" wrapText="1"/>
    </xf>
    <xf numFmtId="2" fontId="48" fillId="0" borderId="50" xfId="0" applyNumberFormat="1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/>
    </xf>
    <xf numFmtId="2" fontId="49" fillId="34" borderId="29" xfId="0" applyNumberFormat="1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/>
    </xf>
    <xf numFmtId="2" fontId="49" fillId="34" borderId="3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37" borderId="0" xfId="0" applyFont="1" applyFill="1" applyAlignment="1">
      <alignment vertical="center"/>
    </xf>
    <xf numFmtId="1" fontId="11" fillId="0" borderId="48" xfId="0" applyNumberFormat="1" applyFont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168" fontId="12" fillId="34" borderId="29" xfId="0" applyNumberFormat="1" applyFont="1" applyFill="1" applyBorder="1" applyAlignment="1">
      <alignment horizontal="center" vertical="center"/>
    </xf>
    <xf numFmtId="0" fontId="11" fillId="33" borderId="0" xfId="59" applyFont="1" applyFill="1" applyAlignment="1">
      <alignment horizontal="center" vertical="center" wrapText="1"/>
      <protection/>
    </xf>
    <xf numFmtId="0" fontId="24" fillId="33" borderId="0" xfId="59" applyFont="1" applyFill="1" applyAlignment="1">
      <alignment horizontal="center" vertical="center" wrapText="1"/>
      <protection/>
    </xf>
    <xf numFmtId="0" fontId="12" fillId="33" borderId="0" xfId="59" applyFont="1" applyFill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right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26" xfId="59" applyFont="1" applyFill="1" applyBorder="1" applyAlignment="1">
      <alignment horizontal="center" vertical="center" wrapText="1"/>
      <protection/>
    </xf>
    <xf numFmtId="0" fontId="8" fillId="33" borderId="27" xfId="59" applyFont="1" applyFill="1" applyBorder="1" applyAlignment="1">
      <alignment horizontal="center" vertical="center" wrapText="1"/>
      <protection/>
    </xf>
    <xf numFmtId="0" fontId="8" fillId="33" borderId="111" xfId="59" applyFont="1" applyFill="1" applyBorder="1" applyAlignment="1">
      <alignment horizontal="center" vertical="center" wrapText="1"/>
      <protection/>
    </xf>
    <xf numFmtId="0" fontId="10" fillId="33" borderId="121" xfId="59" applyFont="1" applyFill="1" applyBorder="1" applyAlignment="1">
      <alignment horizontal="center" vertical="center" wrapText="1"/>
      <protection/>
    </xf>
    <xf numFmtId="0" fontId="10" fillId="33" borderId="64" xfId="59" applyFont="1" applyFill="1" applyBorder="1" applyAlignment="1">
      <alignment horizontal="center" vertical="center" wrapText="1"/>
      <protection/>
    </xf>
    <xf numFmtId="1" fontId="11" fillId="33" borderId="68" xfId="59" applyNumberFormat="1" applyFont="1" applyFill="1" applyBorder="1" applyAlignment="1">
      <alignment horizontal="center" vertical="center" wrapText="1"/>
      <protection/>
    </xf>
    <xf numFmtId="168" fontId="11" fillId="33" borderId="65" xfId="59" applyNumberFormat="1" applyFont="1" applyFill="1" applyBorder="1" applyAlignment="1">
      <alignment horizontal="center" vertical="center" wrapText="1"/>
      <protection/>
    </xf>
    <xf numFmtId="168" fontId="11" fillId="33" borderId="122" xfId="59" applyNumberFormat="1" applyFont="1" applyFill="1" applyBorder="1" applyAlignment="1">
      <alignment horizontal="center" vertical="center" wrapText="1"/>
      <protection/>
    </xf>
    <xf numFmtId="0" fontId="10" fillId="33" borderId="67" xfId="59" applyFont="1" applyFill="1" applyBorder="1" applyAlignment="1">
      <alignment horizontal="center" vertical="center" wrapText="1"/>
      <protection/>
    </xf>
    <xf numFmtId="168" fontId="11" fillId="33" borderId="68" xfId="59" applyNumberFormat="1" applyFont="1" applyFill="1" applyBorder="1" applyAlignment="1">
      <alignment horizontal="center" vertical="center" wrapText="1"/>
      <protection/>
    </xf>
    <xf numFmtId="168" fontId="11" fillId="33" borderId="123" xfId="59" applyNumberFormat="1" applyFont="1" applyFill="1" applyBorder="1" applyAlignment="1">
      <alignment horizontal="center" vertical="center" wrapText="1"/>
      <protection/>
    </xf>
    <xf numFmtId="0" fontId="10" fillId="33" borderId="30" xfId="59" applyFont="1" applyFill="1" applyBorder="1" applyAlignment="1">
      <alignment horizontal="center" vertical="center" wrapText="1"/>
      <protection/>
    </xf>
    <xf numFmtId="1" fontId="11" fillId="36" borderId="68" xfId="59" applyNumberFormat="1" applyFont="1" applyFill="1" applyBorder="1" applyAlignment="1">
      <alignment horizontal="center" vertical="center" wrapText="1"/>
      <protection/>
    </xf>
    <xf numFmtId="168" fontId="11" fillId="33" borderId="124" xfId="59" applyNumberFormat="1" applyFont="1" applyFill="1" applyBorder="1" applyAlignment="1">
      <alignment horizontal="center" vertical="center" wrapText="1"/>
      <protection/>
    </xf>
    <xf numFmtId="168" fontId="11" fillId="33" borderId="125" xfId="59" applyNumberFormat="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1" fontId="12" fillId="34" borderId="126" xfId="59" applyNumberFormat="1" applyFont="1" applyFill="1" applyBorder="1" applyAlignment="1">
      <alignment horizontal="center" vertical="center" wrapText="1"/>
      <protection/>
    </xf>
    <xf numFmtId="168" fontId="12" fillId="34" borderId="126" xfId="59" applyNumberFormat="1" applyFont="1" applyFill="1" applyBorder="1" applyAlignment="1">
      <alignment horizontal="center" vertical="center" wrapText="1"/>
      <protection/>
    </xf>
    <xf numFmtId="168" fontId="12" fillId="34" borderId="127" xfId="59" applyNumberFormat="1" applyFont="1" applyFill="1" applyBorder="1" applyAlignment="1">
      <alignment horizontal="center" vertical="center" wrapText="1"/>
      <protection/>
    </xf>
    <xf numFmtId="0" fontId="10" fillId="33" borderId="76" xfId="59" applyFont="1" applyFill="1" applyBorder="1" applyAlignment="1">
      <alignment horizontal="center" vertical="center" wrapText="1"/>
      <protection/>
    </xf>
    <xf numFmtId="1" fontId="11" fillId="33" borderId="77" xfId="59" applyNumberFormat="1" applyFont="1" applyFill="1" applyBorder="1" applyAlignment="1">
      <alignment horizontal="center" vertical="center" wrapText="1"/>
      <protection/>
    </xf>
    <xf numFmtId="168" fontId="11" fillId="33" borderId="69" xfId="59" applyNumberFormat="1" applyFont="1" applyFill="1" applyBorder="1" applyAlignment="1">
      <alignment horizontal="center" vertical="center" wrapText="1"/>
      <protection/>
    </xf>
    <xf numFmtId="0" fontId="10" fillId="33" borderId="70" xfId="59" applyFont="1" applyFill="1" applyBorder="1" applyAlignment="1">
      <alignment horizontal="center" vertical="center" wrapText="1"/>
      <protection/>
    </xf>
    <xf numFmtId="1" fontId="11" fillId="33" borderId="71" xfId="59" applyNumberFormat="1" applyFont="1" applyFill="1" applyBorder="1" applyAlignment="1">
      <alignment horizontal="center" vertical="center" wrapText="1"/>
      <protection/>
    </xf>
    <xf numFmtId="1" fontId="11" fillId="33" borderId="0" xfId="59" applyNumberFormat="1" applyFont="1" applyFill="1" applyBorder="1" applyAlignment="1">
      <alignment horizontal="center" vertical="center" wrapText="1"/>
      <protection/>
    </xf>
    <xf numFmtId="0" fontId="11" fillId="33" borderId="77" xfId="59" applyFont="1" applyFill="1" applyBorder="1" applyAlignment="1">
      <alignment horizontal="center" vertical="center"/>
      <protection/>
    </xf>
    <xf numFmtId="168" fontId="11" fillId="33" borderId="77" xfId="59" applyNumberFormat="1" applyFont="1" applyFill="1" applyBorder="1" applyAlignment="1">
      <alignment horizontal="center" vertical="center" wrapText="1"/>
      <protection/>
    </xf>
    <xf numFmtId="0" fontId="11" fillId="33" borderId="68" xfId="59" applyFont="1" applyFill="1" applyBorder="1" applyAlignment="1">
      <alignment horizontal="center" vertical="center"/>
      <protection/>
    </xf>
    <xf numFmtId="168" fontId="11" fillId="33" borderId="56" xfId="59" applyNumberFormat="1" applyFont="1" applyFill="1" applyBorder="1" applyAlignment="1">
      <alignment horizontal="center" vertical="center" wrapText="1"/>
      <protection/>
    </xf>
    <xf numFmtId="0" fontId="10" fillId="33" borderId="128" xfId="59" applyFont="1" applyFill="1" applyBorder="1" applyAlignment="1">
      <alignment horizontal="center" vertical="center" wrapText="1"/>
      <protection/>
    </xf>
    <xf numFmtId="1" fontId="11" fillId="33" borderId="124" xfId="59" applyNumberFormat="1" applyFont="1" applyFill="1" applyBorder="1" applyAlignment="1">
      <alignment horizontal="center" vertical="center" wrapText="1"/>
      <protection/>
    </xf>
    <xf numFmtId="168" fontId="11" fillId="33" borderId="78" xfId="59" applyNumberFormat="1" applyFont="1" applyFill="1" applyBorder="1" applyAlignment="1">
      <alignment horizontal="center" vertical="center" wrapText="1"/>
      <protection/>
    </xf>
    <xf numFmtId="168" fontId="11" fillId="33" borderId="129" xfId="59" applyNumberFormat="1" applyFont="1" applyFill="1" applyBorder="1" applyAlignment="1">
      <alignment horizontal="center" vertical="center" wrapText="1"/>
      <protection/>
    </xf>
    <xf numFmtId="1" fontId="12" fillId="34" borderId="130" xfId="59" applyNumberFormat="1" applyFont="1" applyFill="1" applyBorder="1" applyAlignment="1">
      <alignment horizontal="center" vertical="center" wrapText="1"/>
      <protection/>
    </xf>
    <xf numFmtId="168" fontId="12" fillId="34" borderId="131" xfId="59" applyNumberFormat="1" applyFont="1" applyFill="1" applyBorder="1" applyAlignment="1">
      <alignment horizontal="center" vertical="center" wrapText="1"/>
      <protection/>
    </xf>
    <xf numFmtId="0" fontId="10" fillId="36" borderId="84" xfId="59" applyFont="1" applyFill="1" applyBorder="1" applyAlignment="1">
      <alignment horizontal="center" vertical="center" wrapText="1"/>
      <protection/>
    </xf>
    <xf numFmtId="168" fontId="11" fillId="36" borderId="77" xfId="59" applyNumberFormat="1" applyFont="1" applyFill="1" applyBorder="1" applyAlignment="1">
      <alignment horizontal="center" vertical="center" wrapText="1"/>
      <protection/>
    </xf>
    <xf numFmtId="168" fontId="11" fillId="36" borderId="122" xfId="59" applyNumberFormat="1" applyFont="1" applyFill="1" applyBorder="1" applyAlignment="1">
      <alignment horizontal="center" vertical="center" wrapText="1"/>
      <protection/>
    </xf>
    <xf numFmtId="0" fontId="10" fillId="36" borderId="67" xfId="59" applyFont="1" applyFill="1" applyBorder="1" applyAlignment="1">
      <alignment horizontal="center" vertical="center" wrapText="1"/>
      <protection/>
    </xf>
    <xf numFmtId="168" fontId="11" fillId="36" borderId="68" xfId="59" applyNumberFormat="1" applyFont="1" applyFill="1" applyBorder="1" applyAlignment="1">
      <alignment horizontal="center" vertical="center" wrapText="1"/>
      <protection/>
    </xf>
    <xf numFmtId="168" fontId="11" fillId="36" borderId="56" xfId="59" applyNumberFormat="1" applyFont="1" applyFill="1" applyBorder="1" applyAlignment="1">
      <alignment horizontal="center" vertical="center" wrapText="1"/>
      <protection/>
    </xf>
    <xf numFmtId="0" fontId="11" fillId="33" borderId="65" xfId="59" applyFont="1" applyFill="1" applyBorder="1" applyAlignment="1">
      <alignment horizontal="center" vertical="center"/>
      <protection/>
    </xf>
    <xf numFmtId="168" fontId="11" fillId="33" borderId="85" xfId="59" applyNumberFormat="1" applyFont="1" applyFill="1" applyBorder="1" applyAlignment="1">
      <alignment horizontal="center" vertical="center" wrapText="1"/>
      <protection/>
    </xf>
    <xf numFmtId="168" fontId="11" fillId="33" borderId="71" xfId="59" applyNumberFormat="1" applyFont="1" applyFill="1" applyBorder="1" applyAlignment="1">
      <alignment horizontal="center" vertical="center" wrapText="1"/>
      <protection/>
    </xf>
    <xf numFmtId="1" fontId="12" fillId="34" borderId="132" xfId="59" applyNumberFormat="1" applyFont="1" applyFill="1" applyBorder="1" applyAlignment="1">
      <alignment horizontal="center" vertical="center" wrapText="1"/>
      <protection/>
    </xf>
    <xf numFmtId="168" fontId="12" fillId="34" borderId="132" xfId="59" applyNumberFormat="1" applyFont="1" applyFill="1" applyBorder="1" applyAlignment="1">
      <alignment horizontal="center" vertical="center" wrapText="1"/>
      <protection/>
    </xf>
    <xf numFmtId="168" fontId="12" fillId="34" borderId="133" xfId="59" applyNumberFormat="1" applyFont="1" applyFill="1" applyBorder="1" applyAlignment="1">
      <alignment horizontal="center" vertical="center" wrapText="1"/>
      <protection/>
    </xf>
    <xf numFmtId="0" fontId="21" fillId="33" borderId="76" xfId="59" applyFont="1" applyFill="1" applyBorder="1" applyAlignment="1">
      <alignment horizontal="center" vertical="center" wrapText="1"/>
      <protection/>
    </xf>
    <xf numFmtId="168" fontId="11" fillId="33" borderId="134" xfId="59" applyNumberFormat="1" applyFont="1" applyFill="1" applyBorder="1" applyAlignment="1">
      <alignment horizontal="center" vertical="center" wrapText="1"/>
      <protection/>
    </xf>
    <xf numFmtId="168" fontId="12" fillId="34" borderId="135" xfId="59" applyNumberFormat="1" applyFont="1" applyFill="1" applyBorder="1" applyAlignment="1">
      <alignment horizontal="center" vertical="center" wrapText="1"/>
      <protection/>
    </xf>
    <xf numFmtId="1" fontId="12" fillId="34" borderId="78" xfId="59" applyNumberFormat="1" applyFont="1" applyFill="1" applyBorder="1" applyAlignment="1">
      <alignment horizontal="center" vertical="center" wrapText="1"/>
      <protection/>
    </xf>
    <xf numFmtId="168" fontId="12" fillId="34" borderId="78" xfId="59" applyNumberFormat="1" applyFont="1" applyFill="1" applyBorder="1" applyAlignment="1">
      <alignment horizontal="center" vertical="center" wrapText="1"/>
      <protection/>
    </xf>
    <xf numFmtId="168" fontId="12" fillId="34" borderId="123" xfId="59" applyNumberFormat="1" applyFont="1" applyFill="1" applyBorder="1" applyAlignment="1">
      <alignment horizontal="center" vertical="center" wrapText="1"/>
      <protection/>
    </xf>
    <xf numFmtId="0" fontId="21" fillId="33" borderId="128" xfId="59" applyFont="1" applyFill="1" applyBorder="1" applyAlignment="1">
      <alignment horizontal="center" vertical="center" wrapText="1"/>
      <protection/>
    </xf>
    <xf numFmtId="168" fontId="11" fillId="33" borderId="136" xfId="59" applyNumberFormat="1" applyFont="1" applyFill="1" applyBorder="1" applyAlignment="1">
      <alignment horizontal="center" vertical="center" wrapText="1"/>
      <protection/>
    </xf>
    <xf numFmtId="0" fontId="10" fillId="33" borderId="137" xfId="59" applyFont="1" applyFill="1" applyBorder="1" applyAlignment="1">
      <alignment horizontal="center" vertical="center" wrapText="1"/>
      <protection/>
    </xf>
    <xf numFmtId="168" fontId="12" fillId="34" borderId="138" xfId="59" applyNumberFormat="1" applyFont="1" applyFill="1" applyBorder="1" applyAlignment="1">
      <alignment horizontal="center" vertical="center" wrapText="1"/>
      <protection/>
    </xf>
    <xf numFmtId="0" fontId="97" fillId="33" borderId="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1" fontId="11" fillId="36" borderId="41" xfId="0" applyNumberFormat="1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2" fontId="11" fillId="36" borderId="48" xfId="0" applyNumberFormat="1" applyFont="1" applyFill="1" applyBorder="1" applyAlignment="1">
      <alignment horizontal="center" vertical="center"/>
    </xf>
    <xf numFmtId="168" fontId="11" fillId="33" borderId="66" xfId="59" applyNumberFormat="1" applyFont="1" applyFill="1" applyBorder="1" applyAlignment="1">
      <alignment horizontal="center" vertical="center" wrapText="1"/>
      <protection/>
    </xf>
    <xf numFmtId="0" fontId="11" fillId="36" borderId="0" xfId="0" applyFont="1" applyFill="1" applyAlignment="1">
      <alignment/>
    </xf>
    <xf numFmtId="2" fontId="19" fillId="34" borderId="29" xfId="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98" fillId="36" borderId="16" xfId="0" applyFont="1" applyFill="1" applyBorder="1" applyAlignment="1">
      <alignment horizontal="center" vertical="center" wrapText="1"/>
    </xf>
    <xf numFmtId="0" fontId="22" fillId="36" borderId="139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 vertical="center" wrapText="1"/>
    </xf>
    <xf numFmtId="0" fontId="10" fillId="36" borderId="6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22" fillId="36" borderId="41" xfId="0" applyFont="1" applyFill="1" applyBorder="1" applyAlignment="1">
      <alignment horizontal="center" vertical="center" wrapText="1"/>
    </xf>
    <xf numFmtId="0" fontId="48" fillId="36" borderId="41" xfId="0" applyFont="1" applyFill="1" applyBorder="1" applyAlignment="1">
      <alignment horizontal="center" vertical="center" wrapText="1"/>
    </xf>
    <xf numFmtId="2" fontId="48" fillId="36" borderId="41" xfId="0" applyNumberFormat="1" applyFont="1" applyFill="1" applyBorder="1" applyAlignment="1">
      <alignment horizontal="center" vertical="center" wrapText="1"/>
    </xf>
    <xf numFmtId="0" fontId="48" fillId="36" borderId="61" xfId="0" applyFont="1" applyFill="1" applyBorder="1" applyAlignment="1">
      <alignment horizontal="center" vertical="center" wrapText="1"/>
    </xf>
    <xf numFmtId="2" fontId="48" fillId="36" borderId="48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2" fontId="11" fillId="0" borderId="56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2" fontId="11" fillId="0" borderId="58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/>
    </xf>
    <xf numFmtId="168" fontId="11" fillId="0" borderId="4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140" xfId="0" applyFont="1" applyFill="1" applyBorder="1" applyAlignment="1">
      <alignment horizontal="center" vertical="center"/>
    </xf>
    <xf numFmtId="0" fontId="22" fillId="0" borderId="141" xfId="0" applyFont="1" applyFill="1" applyBorder="1" applyAlignment="1">
      <alignment horizontal="center" vertical="center" wrapText="1"/>
    </xf>
    <xf numFmtId="1" fontId="11" fillId="0" borderId="142" xfId="0" applyNumberFormat="1" applyFont="1" applyFill="1" applyBorder="1" applyAlignment="1">
      <alignment horizontal="center" vertical="center"/>
    </xf>
    <xf numFmtId="168" fontId="11" fillId="0" borderId="142" xfId="0" applyNumberFormat="1" applyFont="1" applyFill="1" applyBorder="1" applyAlignment="1">
      <alignment horizontal="center" vertical="center"/>
    </xf>
    <xf numFmtId="2" fontId="11" fillId="0" borderId="142" xfId="0" applyNumberFormat="1" applyFont="1" applyFill="1" applyBorder="1" applyAlignment="1">
      <alignment horizontal="center" vertical="center"/>
    </xf>
    <xf numFmtId="2" fontId="11" fillId="0" borderId="143" xfId="0" applyNumberFormat="1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68" fontId="11" fillId="0" borderId="45" xfId="0" applyNumberFormat="1" applyFont="1" applyFill="1" applyBorder="1" applyAlignment="1">
      <alignment horizontal="center" vertical="center"/>
    </xf>
    <xf numFmtId="2" fontId="11" fillId="0" borderId="6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168" fontId="19" fillId="0" borderId="41" xfId="0" applyNumberFormat="1" applyFont="1" applyFill="1" applyBorder="1" applyAlignment="1">
      <alignment horizontal="center" vertical="center"/>
    </xf>
    <xf numFmtId="169" fontId="11" fillId="0" borderId="41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168" fontId="11" fillId="0" borderId="4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168" fontId="11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" fillId="0" borderId="13" xfId="0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6" fillId="36" borderId="16" xfId="0" applyFont="1" applyFill="1" applyBorder="1" applyAlignment="1">
      <alignment horizontal="center" vertical="center" wrapText="1"/>
    </xf>
    <xf numFmtId="0" fontId="38" fillId="36" borderId="41" xfId="0" applyFont="1" applyFill="1" applyBorder="1" applyAlignment="1">
      <alignment horizontal="center" vertical="center" wrapText="1"/>
    </xf>
    <xf numFmtId="1" fontId="11" fillId="36" borderId="57" xfId="0" applyNumberFormat="1" applyFont="1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2" fontId="11" fillId="36" borderId="57" xfId="0" applyNumberFormat="1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0" fontId="48" fillId="0" borderId="144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2" fontId="48" fillId="0" borderId="62" xfId="0" applyNumberFormat="1" applyFont="1" applyBorder="1" applyAlignment="1">
      <alignment horizontal="center" vertical="center" wrapText="1"/>
    </xf>
    <xf numFmtId="2" fontId="48" fillId="0" borderId="145" xfId="0" applyNumberFormat="1" applyFont="1" applyBorder="1" applyAlignment="1">
      <alignment horizontal="center" vertical="center" wrapText="1"/>
    </xf>
    <xf numFmtId="0" fontId="11" fillId="36" borderId="146" xfId="0" applyFont="1" applyFill="1" applyBorder="1" applyAlignment="1">
      <alignment horizontal="center" vertical="center"/>
    </xf>
    <xf numFmtId="0" fontId="22" fillId="36" borderId="147" xfId="0" applyFont="1" applyFill="1" applyBorder="1" applyAlignment="1">
      <alignment horizontal="center" vertical="center" wrapText="1"/>
    </xf>
    <xf numFmtId="0" fontId="48" fillId="36" borderId="148" xfId="0" applyFont="1" applyFill="1" applyBorder="1" applyAlignment="1">
      <alignment horizontal="center" vertical="center" wrapText="1"/>
    </xf>
    <xf numFmtId="0" fontId="48" fillId="36" borderId="147" xfId="0" applyFont="1" applyFill="1" applyBorder="1" applyAlignment="1">
      <alignment horizontal="center" vertical="center" wrapText="1"/>
    </xf>
    <xf numFmtId="2" fontId="48" fillId="0" borderId="149" xfId="0" applyNumberFormat="1" applyFont="1" applyBorder="1" applyAlignment="1">
      <alignment horizontal="center" vertical="center" wrapText="1"/>
    </xf>
    <xf numFmtId="0" fontId="48" fillId="0" borderId="149" xfId="0" applyFont="1" applyBorder="1" applyAlignment="1">
      <alignment horizontal="center" vertical="center" wrapText="1"/>
    </xf>
    <xf numFmtId="2" fontId="48" fillId="0" borderId="150" xfId="0" applyNumberFormat="1" applyFont="1" applyBorder="1" applyAlignment="1">
      <alignment horizontal="center" vertical="center" wrapText="1"/>
    </xf>
    <xf numFmtId="168" fontId="11" fillId="33" borderId="151" xfId="59" applyNumberFormat="1" applyFont="1" applyFill="1" applyBorder="1" applyAlignment="1">
      <alignment horizontal="center" vertical="center" wrapText="1"/>
      <protection/>
    </xf>
    <xf numFmtId="168" fontId="11" fillId="33" borderId="81" xfId="59" applyNumberFormat="1" applyFont="1" applyFill="1" applyBorder="1" applyAlignment="1">
      <alignment horizontal="center" vertical="center" wrapText="1"/>
      <protection/>
    </xf>
    <xf numFmtId="0" fontId="10" fillId="33" borderId="104" xfId="59" applyFont="1" applyFill="1" applyBorder="1" applyAlignment="1">
      <alignment horizontal="center" vertical="center" wrapText="1"/>
      <protection/>
    </xf>
    <xf numFmtId="1" fontId="11" fillId="33" borderId="34" xfId="59" applyNumberFormat="1" applyFont="1" applyFill="1" applyBorder="1" applyAlignment="1">
      <alignment horizontal="center" vertical="center" wrapText="1"/>
      <protection/>
    </xf>
    <xf numFmtId="0" fontId="10" fillId="33" borderId="152" xfId="59" applyFont="1" applyFill="1" applyBorder="1" applyAlignment="1">
      <alignment horizontal="center" vertical="center" wrapText="1"/>
      <protection/>
    </xf>
    <xf numFmtId="1" fontId="11" fillId="33" borderId="78" xfId="59" applyNumberFormat="1" applyFont="1" applyFill="1" applyBorder="1" applyAlignment="1">
      <alignment horizontal="center" vertical="center" wrapText="1"/>
      <protection/>
    </xf>
    <xf numFmtId="0" fontId="10" fillId="36" borderId="114" xfId="59" applyFont="1" applyFill="1" applyBorder="1" applyAlignment="1">
      <alignment horizontal="center" vertical="center" wrapText="1"/>
      <protection/>
    </xf>
    <xf numFmtId="1" fontId="11" fillId="36" borderId="65" xfId="59" applyNumberFormat="1" applyFont="1" applyFill="1" applyBorder="1" applyAlignment="1">
      <alignment horizontal="center" vertical="center" wrapText="1"/>
      <protection/>
    </xf>
    <xf numFmtId="168" fontId="11" fillId="36" borderId="65" xfId="59" applyNumberFormat="1" applyFont="1" applyFill="1" applyBorder="1" applyAlignment="1">
      <alignment horizontal="center" vertical="center" wrapText="1"/>
      <protection/>
    </xf>
    <xf numFmtId="0" fontId="10" fillId="36" borderId="152" xfId="59" applyFont="1" applyFill="1" applyBorder="1" applyAlignment="1">
      <alignment horizontal="center" vertical="center" wrapText="1"/>
      <protection/>
    </xf>
    <xf numFmtId="1" fontId="11" fillId="36" borderId="78" xfId="59" applyNumberFormat="1" applyFont="1" applyFill="1" applyBorder="1" applyAlignment="1">
      <alignment horizontal="center" vertical="center" wrapText="1"/>
      <protection/>
    </xf>
    <xf numFmtId="168" fontId="11" fillId="36" borderId="134" xfId="59" applyNumberFormat="1" applyFont="1" applyFill="1" applyBorder="1" applyAlignment="1">
      <alignment horizontal="center" vertical="center" wrapText="1"/>
      <protection/>
    </xf>
    <xf numFmtId="168" fontId="11" fillId="33" borderId="153" xfId="59" applyNumberFormat="1" applyFont="1" applyFill="1" applyBorder="1" applyAlignment="1">
      <alignment horizontal="center" vertical="center" wrapText="1"/>
      <protection/>
    </xf>
    <xf numFmtId="0" fontId="21" fillId="33" borderId="152" xfId="59" applyFont="1" applyFill="1" applyBorder="1" applyAlignment="1">
      <alignment horizontal="center" vertical="center" wrapText="1"/>
      <protection/>
    </xf>
    <xf numFmtId="0" fontId="11" fillId="33" borderId="78" xfId="59" applyFont="1" applyFill="1" applyBorder="1" applyAlignment="1">
      <alignment horizontal="center" vertical="center"/>
      <protection/>
    </xf>
    <xf numFmtId="0" fontId="12" fillId="39" borderId="29" xfId="0" applyFont="1" applyFill="1" applyBorder="1" applyAlignment="1">
      <alignment horizontal="center" vertical="center"/>
    </xf>
    <xf numFmtId="168" fontId="12" fillId="39" borderId="29" xfId="0" applyNumberFormat="1" applyFont="1" applyFill="1" applyBorder="1" applyAlignment="1">
      <alignment horizontal="center" vertical="center"/>
    </xf>
    <xf numFmtId="2" fontId="12" fillId="39" borderId="37" xfId="0" applyNumberFormat="1" applyFont="1" applyFill="1" applyBorder="1" applyAlignment="1">
      <alignment horizontal="center" vertical="center"/>
    </xf>
    <xf numFmtId="0" fontId="12" fillId="34" borderId="118" xfId="0" applyFont="1" applyFill="1" applyBorder="1" applyAlignment="1">
      <alignment horizontal="center" vertical="center"/>
    </xf>
    <xf numFmtId="2" fontId="12" fillId="34" borderId="119" xfId="0" applyNumberFormat="1" applyFont="1" applyFill="1" applyBorder="1" applyAlignment="1">
      <alignment horizontal="center" vertical="center"/>
    </xf>
    <xf numFmtId="1" fontId="12" fillId="34" borderId="39" xfId="0" applyNumberFormat="1" applyFont="1" applyFill="1" applyBorder="1" applyAlignment="1">
      <alignment horizontal="center" vertical="center" wrapText="1"/>
    </xf>
    <xf numFmtId="2" fontId="12" fillId="34" borderId="39" xfId="0" applyNumberFormat="1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/>
    </xf>
    <xf numFmtId="0" fontId="38" fillId="36" borderId="42" xfId="0" applyFont="1" applyFill="1" applyBorder="1" applyAlignment="1">
      <alignment horizontal="center" vertical="center" wrapText="1"/>
    </xf>
    <xf numFmtId="1" fontId="11" fillId="36" borderId="42" xfId="0" applyNumberFormat="1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vertical="center" wrapText="1"/>
    </xf>
    <xf numFmtId="2" fontId="19" fillId="36" borderId="42" xfId="0" applyNumberFormat="1" applyFont="1" applyFill="1" applyBorder="1" applyAlignment="1">
      <alignment horizontal="center" vertical="center" wrapText="1"/>
    </xf>
    <xf numFmtId="0" fontId="19" fillId="36" borderId="59" xfId="0" applyFont="1" applyFill="1" applyBorder="1" applyAlignment="1">
      <alignment horizontal="center" vertical="center" wrapText="1"/>
    </xf>
    <xf numFmtId="0" fontId="36" fillId="40" borderId="29" xfId="0" applyFont="1" applyFill="1" applyBorder="1" applyAlignment="1">
      <alignment horizontal="center" vertical="center"/>
    </xf>
    <xf numFmtId="0" fontId="36" fillId="40" borderId="37" xfId="0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vertical="center"/>
    </xf>
    <xf numFmtId="0" fontId="12" fillId="41" borderId="37" xfId="0" applyFont="1" applyFill="1" applyBorder="1" applyAlignment="1">
      <alignment vertical="center"/>
    </xf>
    <xf numFmtId="1" fontId="12" fillId="41" borderId="29" xfId="0" applyNumberFormat="1" applyFont="1" applyFill="1" applyBorder="1" applyAlignment="1">
      <alignment horizontal="center" vertical="center"/>
    </xf>
    <xf numFmtId="1" fontId="12" fillId="41" borderId="37" xfId="0" applyNumberFormat="1" applyFont="1" applyFill="1" applyBorder="1" applyAlignment="1">
      <alignment vertical="center"/>
    </xf>
    <xf numFmtId="1" fontId="12" fillId="41" borderId="39" xfId="0" applyNumberFormat="1" applyFont="1" applyFill="1" applyBorder="1" applyAlignment="1">
      <alignment horizontal="center" vertical="center"/>
    </xf>
    <xf numFmtId="1" fontId="12" fillId="41" borderId="38" xfId="0" applyNumberFormat="1" applyFont="1" applyFill="1" applyBorder="1" applyAlignment="1">
      <alignment horizontal="center" vertical="center"/>
    </xf>
    <xf numFmtId="0" fontId="12" fillId="41" borderId="39" xfId="0" applyFont="1" applyFill="1" applyBorder="1" applyAlignment="1">
      <alignment horizontal="center" vertical="center"/>
    </xf>
    <xf numFmtId="0" fontId="12" fillId="41" borderId="38" xfId="0" applyFont="1" applyFill="1" applyBorder="1" applyAlignment="1">
      <alignment horizontal="center" vertical="center"/>
    </xf>
    <xf numFmtId="0" fontId="21" fillId="33" borderId="114" xfId="59" applyFont="1" applyFill="1" applyBorder="1" applyAlignment="1">
      <alignment horizontal="center" vertical="center" wrapText="1"/>
      <protection/>
    </xf>
    <xf numFmtId="0" fontId="8" fillId="0" borderId="97" xfId="0" applyFont="1" applyBorder="1" applyAlignment="1">
      <alignment horizontal="center" vertical="center" wrapText="1"/>
    </xf>
    <xf numFmtId="0" fontId="22" fillId="0" borderId="154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33" borderId="14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5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48" fillId="0" borderId="57" xfId="0" applyNumberFormat="1" applyFont="1" applyBorder="1" applyAlignment="1">
      <alignment horizontal="center" vertical="center" wrapText="1"/>
    </xf>
    <xf numFmtId="1" fontId="11" fillId="36" borderId="41" xfId="0" applyNumberFormat="1" applyFont="1" applyFill="1" applyBorder="1" applyAlignment="1">
      <alignment horizontal="center" vertical="center" wrapText="1"/>
    </xf>
    <xf numFmtId="1" fontId="11" fillId="36" borderId="49" xfId="0" applyNumberFormat="1" applyFont="1" applyFill="1" applyBorder="1" applyAlignment="1">
      <alignment horizontal="center" vertical="center" wrapText="1"/>
    </xf>
    <xf numFmtId="0" fontId="11" fillId="38" borderId="61" xfId="0" applyFont="1" applyFill="1" applyBorder="1" applyAlignment="1">
      <alignment horizontal="center" vertical="center"/>
    </xf>
    <xf numFmtId="0" fontId="10" fillId="33" borderId="0" xfId="59" applyFont="1" applyFill="1" applyBorder="1" applyAlignment="1">
      <alignment horizontal="right" vertical="center" wrapText="1"/>
      <protection/>
    </xf>
    <xf numFmtId="1" fontId="11" fillId="33" borderId="103" xfId="59" applyNumberFormat="1" applyFont="1" applyFill="1" applyBorder="1" applyAlignment="1">
      <alignment horizontal="center" vertical="center" wrapText="1"/>
      <protection/>
    </xf>
    <xf numFmtId="168" fontId="11" fillId="33" borderId="103" xfId="59" applyNumberFormat="1" applyFont="1" applyFill="1" applyBorder="1" applyAlignment="1">
      <alignment horizontal="center" vertical="center" wrapText="1"/>
      <protection/>
    </xf>
    <xf numFmtId="0" fontId="10" fillId="33" borderId="156" xfId="59" applyFont="1" applyFill="1" applyBorder="1" applyAlignment="1">
      <alignment horizontal="center" vertical="center" wrapText="1"/>
      <protection/>
    </xf>
    <xf numFmtId="0" fontId="11" fillId="33" borderId="0" xfId="59" applyFont="1" applyFill="1" applyBorder="1" applyAlignment="1">
      <alignment horizontal="center" vertical="center" wrapText="1"/>
      <protection/>
    </xf>
    <xf numFmtId="0" fontId="24" fillId="33" borderId="0" xfId="59" applyFont="1" applyFill="1" applyBorder="1" applyAlignment="1">
      <alignment horizontal="center" vertical="center" wrapText="1"/>
      <protection/>
    </xf>
    <xf numFmtId="0" fontId="12" fillId="33" borderId="0" xfId="59" applyFont="1" applyFill="1" applyBorder="1" applyAlignment="1">
      <alignment horizontal="center" vertical="center" wrapText="1"/>
      <protection/>
    </xf>
    <xf numFmtId="0" fontId="10" fillId="33" borderId="157" xfId="59" applyFont="1" applyFill="1" applyBorder="1" applyAlignment="1">
      <alignment horizontal="center" vertical="center" wrapText="1"/>
      <protection/>
    </xf>
    <xf numFmtId="0" fontId="21" fillId="33" borderId="84" xfId="59" applyFont="1" applyFill="1" applyBorder="1" applyAlignment="1">
      <alignment horizontal="center" vertical="center" wrapText="1"/>
      <protection/>
    </xf>
    <xf numFmtId="1" fontId="11" fillId="33" borderId="158" xfId="59" applyNumberFormat="1" applyFont="1" applyFill="1" applyBorder="1" applyAlignment="1">
      <alignment horizontal="center" vertical="center" wrapText="1"/>
      <protection/>
    </xf>
    <xf numFmtId="168" fontId="11" fillId="33" borderId="158" xfId="59" applyNumberFormat="1" applyFont="1" applyFill="1" applyBorder="1" applyAlignment="1">
      <alignment horizontal="center" vertical="center" wrapText="1"/>
      <protection/>
    </xf>
    <xf numFmtId="0" fontId="21" fillId="33" borderId="104" xfId="59" applyFont="1" applyFill="1" applyBorder="1" applyAlignment="1">
      <alignment horizontal="center" vertical="center" wrapText="1"/>
      <protection/>
    </xf>
    <xf numFmtId="0" fontId="21" fillId="33" borderId="157" xfId="59" applyFont="1" applyFill="1" applyBorder="1" applyAlignment="1">
      <alignment horizontal="center" vertical="center" wrapText="1"/>
      <protection/>
    </xf>
    <xf numFmtId="1" fontId="11" fillId="36" borderId="68" xfId="59" applyNumberFormat="1" applyFont="1" applyFill="1" applyBorder="1" applyAlignment="1">
      <alignment horizontal="center" vertical="center" wrapText="1"/>
      <protection/>
    </xf>
    <xf numFmtId="0" fontId="10" fillId="36" borderId="64" xfId="59" applyFont="1" applyFill="1" applyBorder="1" applyAlignment="1">
      <alignment horizontal="center" vertical="center" wrapText="1"/>
      <protection/>
    </xf>
    <xf numFmtId="1" fontId="11" fillId="36" borderId="65" xfId="59" applyNumberFormat="1" applyFont="1" applyFill="1" applyBorder="1" applyAlignment="1">
      <alignment horizontal="center" vertical="center" wrapText="1"/>
      <protection/>
    </xf>
    <xf numFmtId="168" fontId="11" fillId="36" borderId="65" xfId="59" applyNumberFormat="1" applyFont="1" applyFill="1" applyBorder="1" applyAlignment="1">
      <alignment horizontal="center" vertical="center" wrapText="1"/>
      <protection/>
    </xf>
    <xf numFmtId="168" fontId="11" fillId="36" borderId="122" xfId="59" applyNumberFormat="1" applyFont="1" applyFill="1" applyBorder="1" applyAlignment="1">
      <alignment horizontal="center" vertical="center" wrapText="1"/>
      <protection/>
    </xf>
    <xf numFmtId="0" fontId="10" fillId="36" borderId="67" xfId="59" applyFont="1" applyFill="1" applyBorder="1" applyAlignment="1">
      <alignment horizontal="center" vertical="center" wrapText="1"/>
      <protection/>
    </xf>
    <xf numFmtId="168" fontId="11" fillId="36" borderId="68" xfId="59" applyNumberFormat="1" applyFont="1" applyFill="1" applyBorder="1" applyAlignment="1">
      <alignment horizontal="center" vertical="center" wrapText="1"/>
      <protection/>
    </xf>
    <xf numFmtId="168" fontId="11" fillId="36" borderId="56" xfId="59" applyNumberFormat="1" applyFont="1" applyFill="1" applyBorder="1" applyAlignment="1">
      <alignment horizontal="center" vertical="center" wrapText="1"/>
      <protection/>
    </xf>
    <xf numFmtId="0" fontId="10" fillId="36" borderId="152" xfId="59" applyFont="1" applyFill="1" applyBorder="1" applyAlignment="1">
      <alignment horizontal="center" vertical="center" wrapText="1"/>
      <protection/>
    </xf>
    <xf numFmtId="1" fontId="11" fillId="36" borderId="78" xfId="59" applyNumberFormat="1" applyFont="1" applyFill="1" applyBorder="1" applyAlignment="1">
      <alignment horizontal="center" vertical="center" wrapText="1"/>
      <protection/>
    </xf>
    <xf numFmtId="168" fontId="11" fillId="36" borderId="78" xfId="59" applyNumberFormat="1" applyFont="1" applyFill="1" applyBorder="1" applyAlignment="1">
      <alignment horizontal="center" vertical="center" wrapText="1"/>
      <protection/>
    </xf>
    <xf numFmtId="168" fontId="11" fillId="36" borderId="123" xfId="59" applyNumberFormat="1" applyFont="1" applyFill="1" applyBorder="1" applyAlignment="1">
      <alignment horizontal="center" vertical="center" wrapText="1"/>
      <protection/>
    </xf>
    <xf numFmtId="0" fontId="9" fillId="36" borderId="0" xfId="59" applyFont="1" applyFill="1" applyBorder="1" applyAlignment="1">
      <alignment horizontal="center" vertical="center" wrapText="1"/>
      <protection/>
    </xf>
    <xf numFmtId="1" fontId="12" fillId="36" borderId="0" xfId="59" applyNumberFormat="1" applyFont="1" applyFill="1" applyBorder="1" applyAlignment="1">
      <alignment horizontal="center" vertical="center" wrapText="1"/>
      <protection/>
    </xf>
    <xf numFmtId="168" fontId="12" fillId="36" borderId="0" xfId="59" applyNumberFormat="1" applyFont="1" applyFill="1" applyBorder="1" applyAlignment="1">
      <alignment horizontal="center" vertical="center" wrapText="1"/>
      <protection/>
    </xf>
    <xf numFmtId="0" fontId="25" fillId="36" borderId="0" xfId="59" applyFont="1" applyFill="1" applyBorder="1" applyAlignment="1">
      <alignment horizontal="center" vertical="center" wrapText="1"/>
      <protection/>
    </xf>
    <xf numFmtId="0" fontId="10" fillId="36" borderId="84" xfId="59" applyFont="1" applyFill="1" applyBorder="1" applyAlignment="1">
      <alignment horizontal="center" vertical="center" wrapText="1"/>
      <protection/>
    </xf>
    <xf numFmtId="0" fontId="25" fillId="36" borderId="159" xfId="59" applyFont="1" applyFill="1" applyBorder="1" applyAlignment="1">
      <alignment horizontal="center" vertical="center" wrapText="1"/>
      <protection/>
    </xf>
    <xf numFmtId="0" fontId="25" fillId="36" borderId="160" xfId="59" applyFont="1" applyFill="1" applyBorder="1" applyAlignment="1">
      <alignment horizontal="center" vertical="center" wrapText="1"/>
      <protection/>
    </xf>
    <xf numFmtId="1" fontId="12" fillId="36" borderId="160" xfId="59" applyNumberFormat="1" applyFont="1" applyFill="1" applyBorder="1" applyAlignment="1">
      <alignment horizontal="center" vertical="center" wrapText="1"/>
      <protection/>
    </xf>
    <xf numFmtId="168" fontId="12" fillId="36" borderId="160" xfId="59" applyNumberFormat="1" applyFont="1" applyFill="1" applyBorder="1" applyAlignment="1">
      <alignment horizontal="center" vertical="center" wrapText="1"/>
      <protection/>
    </xf>
    <xf numFmtId="168" fontId="12" fillId="36" borderId="85" xfId="59" applyNumberFormat="1" applyFont="1" applyFill="1" applyBorder="1" applyAlignment="1">
      <alignment horizontal="center" vertical="center" wrapText="1"/>
      <protection/>
    </xf>
    <xf numFmtId="0" fontId="25" fillId="36" borderId="23" xfId="59" applyFont="1" applyFill="1" applyBorder="1" applyAlignment="1">
      <alignment horizontal="center" vertical="center" wrapText="1"/>
      <protection/>
    </xf>
    <xf numFmtId="168" fontId="12" fillId="36" borderId="123" xfId="59" applyNumberFormat="1" applyFont="1" applyFill="1" applyBorder="1" applyAlignment="1">
      <alignment horizontal="center" vertical="center" wrapText="1"/>
      <protection/>
    </xf>
    <xf numFmtId="0" fontId="10" fillId="36" borderId="104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8" fillId="0" borderId="27" xfId="59" applyFont="1" applyFill="1" applyBorder="1" applyAlignment="1">
      <alignment horizontal="center" vertical="center" wrapText="1"/>
      <protection/>
    </xf>
    <xf numFmtId="1" fontId="11" fillId="0" borderId="68" xfId="59" applyNumberFormat="1" applyFont="1" applyFill="1" applyBorder="1" applyAlignment="1">
      <alignment horizontal="center" vertical="center" wrapText="1"/>
      <protection/>
    </xf>
    <xf numFmtId="1" fontId="11" fillId="0" borderId="77" xfId="59" applyNumberFormat="1" applyFont="1" applyFill="1" applyBorder="1" applyAlignment="1">
      <alignment horizontal="center" vertical="center" wrapText="1"/>
      <protection/>
    </xf>
    <xf numFmtId="1" fontId="11" fillId="0" borderId="78" xfId="59" applyNumberFormat="1" applyFont="1" applyFill="1" applyBorder="1" applyAlignment="1">
      <alignment horizontal="center" vertical="center" wrapText="1"/>
      <protection/>
    </xf>
    <xf numFmtId="0" fontId="11" fillId="0" borderId="77" xfId="59" applyFont="1" applyFill="1" applyBorder="1" applyAlignment="1">
      <alignment horizontal="center" vertical="center"/>
      <protection/>
    </xf>
    <xf numFmtId="0" fontId="11" fillId="0" borderId="68" xfId="59" applyFont="1" applyFill="1" applyBorder="1" applyAlignment="1">
      <alignment horizontal="center" vertical="center"/>
      <protection/>
    </xf>
    <xf numFmtId="1" fontId="11" fillId="0" borderId="71" xfId="59" applyNumberFormat="1" applyFont="1" applyFill="1" applyBorder="1" applyAlignment="1">
      <alignment horizontal="center" vertical="center" wrapText="1"/>
      <protection/>
    </xf>
    <xf numFmtId="1" fontId="11" fillId="0" borderId="124" xfId="59" applyNumberFormat="1" applyFont="1" applyFill="1" applyBorder="1" applyAlignment="1">
      <alignment horizontal="center" vertical="center" wrapText="1"/>
      <protection/>
    </xf>
    <xf numFmtId="1" fontId="11" fillId="0" borderId="65" xfId="59" applyNumberFormat="1" applyFont="1" applyFill="1" applyBorder="1" applyAlignment="1">
      <alignment horizontal="center" vertical="center" wrapText="1"/>
      <protection/>
    </xf>
    <xf numFmtId="1" fontId="12" fillId="0" borderId="0" xfId="59" applyNumberFormat="1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1" fillId="0" borderId="65" xfId="59" applyFont="1" applyFill="1" applyBorder="1" applyAlignment="1">
      <alignment horizontal="center" vertical="center"/>
      <protection/>
    </xf>
    <xf numFmtId="1" fontId="11" fillId="0" borderId="103" xfId="59" applyNumberFormat="1" applyFont="1" applyFill="1" applyBorder="1" applyAlignment="1">
      <alignment horizontal="center" vertical="center" wrapText="1"/>
      <protection/>
    </xf>
    <xf numFmtId="1" fontId="11" fillId="0" borderId="158" xfId="59" applyNumberFormat="1" applyFont="1" applyFill="1" applyBorder="1" applyAlignment="1">
      <alignment horizontal="center" vertical="center" wrapText="1"/>
      <protection/>
    </xf>
    <xf numFmtId="0" fontId="11" fillId="0" borderId="78" xfId="59" applyFont="1" applyFill="1" applyBorder="1" applyAlignment="1">
      <alignment horizontal="center" vertical="center"/>
      <protection/>
    </xf>
    <xf numFmtId="1" fontId="12" fillId="0" borderId="160" xfId="59" applyNumberFormat="1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center" vertical="center"/>
      <protection/>
    </xf>
    <xf numFmtId="0" fontId="10" fillId="33" borderId="16" xfId="59" applyFont="1" applyFill="1" applyBorder="1" applyAlignment="1">
      <alignment horizontal="center" vertical="center"/>
      <protection/>
    </xf>
    <xf numFmtId="0" fontId="10" fillId="0" borderId="16" xfId="59" applyFont="1" applyFill="1" applyBorder="1" applyAlignment="1">
      <alignment horizontal="center" vertical="center"/>
      <protection/>
    </xf>
    <xf numFmtId="0" fontId="10" fillId="33" borderId="16" xfId="59" applyFont="1" applyFill="1" applyBorder="1" applyAlignment="1">
      <alignment horizontal="center" vertical="center" wrapText="1"/>
      <protection/>
    </xf>
    <xf numFmtId="0" fontId="11" fillId="33" borderId="16" xfId="59" applyFont="1" applyFill="1" applyBorder="1" applyAlignment="1">
      <alignment horizontal="center" vertical="center"/>
      <protection/>
    </xf>
    <xf numFmtId="0" fontId="11" fillId="0" borderId="16" xfId="59" applyFont="1" applyFill="1" applyBorder="1" applyAlignment="1">
      <alignment horizontal="center" vertical="center"/>
      <protection/>
    </xf>
    <xf numFmtId="168" fontId="11" fillId="33" borderId="16" xfId="59" applyNumberFormat="1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Alignment="1">
      <alignment/>
    </xf>
    <xf numFmtId="1" fontId="12" fillId="37" borderId="126" xfId="59" applyNumberFormat="1" applyFont="1" applyFill="1" applyBorder="1" applyAlignment="1">
      <alignment horizontal="center" vertical="center" wrapText="1"/>
      <protection/>
    </xf>
    <xf numFmtId="168" fontId="12" fillId="37" borderId="126" xfId="59" applyNumberFormat="1" applyFont="1" applyFill="1" applyBorder="1" applyAlignment="1">
      <alignment horizontal="center" vertical="center" wrapText="1"/>
      <protection/>
    </xf>
    <xf numFmtId="168" fontId="12" fillId="37" borderId="127" xfId="59" applyNumberFormat="1" applyFont="1" applyFill="1" applyBorder="1" applyAlignment="1">
      <alignment horizontal="center" vertical="center" wrapText="1"/>
      <protection/>
    </xf>
    <xf numFmtId="1" fontId="12" fillId="37" borderId="130" xfId="59" applyNumberFormat="1" applyFont="1" applyFill="1" applyBorder="1" applyAlignment="1">
      <alignment horizontal="center" vertical="center" wrapText="1"/>
      <protection/>
    </xf>
    <xf numFmtId="168" fontId="12" fillId="37" borderId="130" xfId="59" applyNumberFormat="1" applyFont="1" applyFill="1" applyBorder="1" applyAlignment="1">
      <alignment horizontal="center" vertical="center" wrapText="1"/>
      <protection/>
    </xf>
    <xf numFmtId="168" fontId="12" fillId="37" borderId="131" xfId="59" applyNumberFormat="1" applyFont="1" applyFill="1" applyBorder="1" applyAlignment="1">
      <alignment horizontal="center" vertical="center" wrapText="1"/>
      <protection/>
    </xf>
    <xf numFmtId="1" fontId="12" fillId="37" borderId="132" xfId="59" applyNumberFormat="1" applyFont="1" applyFill="1" applyBorder="1" applyAlignment="1">
      <alignment horizontal="center" vertical="center" wrapText="1"/>
      <protection/>
    </xf>
    <xf numFmtId="168" fontId="12" fillId="37" borderId="132" xfId="59" applyNumberFormat="1" applyFont="1" applyFill="1" applyBorder="1" applyAlignment="1">
      <alignment horizontal="center" vertical="center" wrapText="1"/>
      <protection/>
    </xf>
    <xf numFmtId="168" fontId="12" fillId="37" borderId="133" xfId="59" applyNumberFormat="1" applyFont="1" applyFill="1" applyBorder="1" applyAlignment="1">
      <alignment horizontal="center" vertical="center" wrapText="1"/>
      <protection/>
    </xf>
    <xf numFmtId="168" fontId="12" fillId="37" borderId="135" xfId="59" applyNumberFormat="1" applyFont="1" applyFill="1" applyBorder="1" applyAlignment="1">
      <alignment horizontal="center" vertical="center" wrapText="1"/>
      <protection/>
    </xf>
    <xf numFmtId="1" fontId="12" fillId="37" borderId="161" xfId="59" applyNumberFormat="1" applyFont="1" applyFill="1" applyBorder="1" applyAlignment="1">
      <alignment horizontal="center" vertical="center" wrapText="1"/>
      <protection/>
    </xf>
    <xf numFmtId="168" fontId="12" fillId="37" borderId="161" xfId="59" applyNumberFormat="1" applyFont="1" applyFill="1" applyBorder="1" applyAlignment="1">
      <alignment horizontal="center" vertical="center" wrapText="1"/>
      <protection/>
    </xf>
    <xf numFmtId="168" fontId="12" fillId="37" borderId="87" xfId="59" applyNumberFormat="1" applyFont="1" applyFill="1" applyBorder="1" applyAlignment="1">
      <alignment horizontal="center" vertical="center" wrapText="1"/>
      <protection/>
    </xf>
    <xf numFmtId="0" fontId="21" fillId="33" borderId="88" xfId="59" applyFont="1" applyFill="1" applyBorder="1" applyAlignment="1">
      <alignment horizontal="center" vertical="center" wrapText="1"/>
      <protection/>
    </xf>
    <xf numFmtId="1" fontId="11" fillId="33" borderId="88" xfId="59" applyNumberFormat="1" applyFont="1" applyFill="1" applyBorder="1" applyAlignment="1">
      <alignment horizontal="center" vertical="center" wrapText="1"/>
      <protection/>
    </xf>
    <xf numFmtId="1" fontId="11" fillId="0" borderId="88" xfId="59" applyNumberFormat="1" applyFont="1" applyFill="1" applyBorder="1" applyAlignment="1">
      <alignment horizontal="center" vertical="center" wrapText="1"/>
      <protection/>
    </xf>
    <xf numFmtId="168" fontId="11" fillId="33" borderId="88" xfId="59" applyNumberFormat="1" applyFont="1" applyFill="1" applyBorder="1" applyAlignment="1">
      <alignment horizontal="center" vertical="center" wrapText="1"/>
      <protection/>
    </xf>
    <xf numFmtId="168" fontId="12" fillId="37" borderId="138" xfId="59" applyNumberFormat="1" applyFont="1" applyFill="1" applyBorder="1" applyAlignment="1">
      <alignment horizontal="center" vertical="center" wrapText="1"/>
      <protection/>
    </xf>
    <xf numFmtId="2" fontId="11" fillId="33" borderId="45" xfId="0" applyNumberFormat="1" applyFont="1" applyFill="1" applyBorder="1" applyAlignment="1">
      <alignment horizontal="center" vertical="center" wrapText="1"/>
    </xf>
    <xf numFmtId="2" fontId="11" fillId="33" borderId="60" xfId="0" applyNumberFormat="1" applyFont="1" applyFill="1" applyBorder="1" applyAlignment="1">
      <alignment horizontal="center" vertical="center" wrapText="1"/>
    </xf>
    <xf numFmtId="2" fontId="12" fillId="37" borderId="29" xfId="0" applyNumberFormat="1" applyFont="1" applyFill="1" applyBorder="1" applyAlignment="1">
      <alignment horizontal="center" vertical="center" wrapText="1"/>
    </xf>
    <xf numFmtId="2" fontId="12" fillId="37" borderId="3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1" fillId="36" borderId="0" xfId="0" applyFont="1" applyFill="1" applyAlignment="1">
      <alignment/>
    </xf>
    <xf numFmtId="0" fontId="99" fillId="33" borderId="0" xfId="0" applyFont="1" applyFill="1" applyAlignment="1">
      <alignment vertical="center"/>
    </xf>
    <xf numFmtId="0" fontId="99" fillId="33" borderId="0" xfId="0" applyFont="1" applyFill="1" applyAlignment="1">
      <alignment horizontal="center" vertical="center"/>
    </xf>
    <xf numFmtId="0" fontId="100" fillId="33" borderId="0" xfId="0" applyFont="1" applyFill="1" applyAlignment="1">
      <alignment vertical="center"/>
    </xf>
    <xf numFmtId="0" fontId="101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7" fillId="0" borderId="0" xfId="0" applyFont="1" applyAlignment="1">
      <alignment/>
    </xf>
    <xf numFmtId="2" fontId="12" fillId="37" borderId="66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 wrapText="1"/>
    </xf>
    <xf numFmtId="1" fontId="11" fillId="33" borderId="60" xfId="0" applyNumberFormat="1" applyFont="1" applyFill="1" applyBorder="1" applyAlignment="1">
      <alignment horizontal="center" vertical="center"/>
    </xf>
    <xf numFmtId="2" fontId="94" fillId="33" borderId="57" xfId="0" applyNumberFormat="1" applyFont="1" applyFill="1" applyBorder="1" applyAlignment="1">
      <alignment horizontal="center" vertical="center"/>
    </xf>
    <xf numFmtId="2" fontId="94" fillId="33" borderId="4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15" fillId="33" borderId="146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162" xfId="0" applyFont="1" applyFill="1" applyBorder="1" applyAlignment="1">
      <alignment horizontal="center" vertical="center" wrapText="1"/>
    </xf>
    <xf numFmtId="0" fontId="15" fillId="33" borderId="163" xfId="0" applyFont="1" applyFill="1" applyBorder="1" applyAlignment="1">
      <alignment horizontal="center" vertical="center"/>
    </xf>
    <xf numFmtId="0" fontId="15" fillId="33" borderId="147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4" borderId="164" xfId="0" applyFont="1" applyFill="1" applyBorder="1" applyAlignment="1">
      <alignment horizontal="center" vertical="center" wrapText="1"/>
    </xf>
    <xf numFmtId="0" fontId="13" fillId="34" borderId="165" xfId="0" applyFont="1" applyFill="1" applyBorder="1" applyAlignment="1">
      <alignment horizontal="center" vertical="center" wrapText="1"/>
    </xf>
    <xf numFmtId="0" fontId="15" fillId="33" borderId="166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26" fillId="0" borderId="53" xfId="0" applyFont="1" applyBorder="1" applyAlignment="1">
      <alignment vertical="center"/>
    </xf>
    <xf numFmtId="0" fontId="10" fillId="33" borderId="93" xfId="0" applyFont="1" applyFill="1" applyBorder="1" applyAlignment="1">
      <alignment horizontal="left" vertical="center" wrapText="1"/>
    </xf>
    <xf numFmtId="0" fontId="12" fillId="34" borderId="164" xfId="0" applyFont="1" applyFill="1" applyBorder="1" applyAlignment="1">
      <alignment horizontal="center" vertical="center" wrapText="1"/>
    </xf>
    <xf numFmtId="0" fontId="12" fillId="34" borderId="165" xfId="0" applyFont="1" applyFill="1" applyBorder="1" applyAlignment="1">
      <alignment horizontal="center" vertical="center" wrapText="1"/>
    </xf>
    <xf numFmtId="0" fontId="8" fillId="33" borderId="14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4" borderId="164" xfId="0" applyFont="1" applyFill="1" applyBorder="1" applyAlignment="1">
      <alignment horizontal="center" vertical="center" wrapText="1"/>
    </xf>
    <xf numFmtId="0" fontId="9" fillId="34" borderId="165" xfId="0" applyFont="1" applyFill="1" applyBorder="1" applyAlignment="1">
      <alignment horizontal="center" vertical="center" wrapText="1"/>
    </xf>
    <xf numFmtId="0" fontId="8" fillId="0" borderId="14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9" fillId="33" borderId="146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8" fillId="33" borderId="162" xfId="0" applyFont="1" applyFill="1" applyBorder="1" applyAlignment="1">
      <alignment horizontal="center" vertical="center" wrapText="1"/>
    </xf>
    <xf numFmtId="0" fontId="8" fillId="33" borderId="163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10" fillId="0" borderId="93" xfId="0" applyFont="1" applyFill="1" applyBorder="1" applyAlignment="1">
      <alignment horizontal="left" vertical="center" wrapText="1"/>
    </xf>
    <xf numFmtId="0" fontId="11" fillId="0" borderId="9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13" fillId="34" borderId="164" xfId="0" applyFont="1" applyFill="1" applyBorder="1" applyAlignment="1">
      <alignment horizontal="center" vertical="center"/>
    </xf>
    <xf numFmtId="0" fontId="13" fillId="34" borderId="16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15" fillId="33" borderId="53" xfId="0" applyFont="1" applyFill="1" applyBorder="1" applyAlignment="1">
      <alignment vertical="center"/>
    </xf>
    <xf numFmtId="0" fontId="15" fillId="33" borderId="112" xfId="0" applyFont="1" applyFill="1" applyBorder="1" applyAlignment="1">
      <alignment vertical="center"/>
    </xf>
    <xf numFmtId="0" fontId="15" fillId="33" borderId="52" xfId="0" applyFont="1" applyFill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8" fillId="33" borderId="166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vertical="center"/>
    </xf>
    <xf numFmtId="0" fontId="13" fillId="37" borderId="164" xfId="0" applyFont="1" applyFill="1" applyBorder="1" applyAlignment="1">
      <alignment horizontal="center" vertical="center"/>
    </xf>
    <xf numFmtId="0" fontId="13" fillId="37" borderId="44" xfId="0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/>
    </xf>
    <xf numFmtId="0" fontId="13" fillId="34" borderId="16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3" fillId="37" borderId="16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3" borderId="93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/>
    </xf>
    <xf numFmtId="0" fontId="8" fillId="33" borderId="149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vertical="center"/>
    </xf>
    <xf numFmtId="0" fontId="8" fillId="33" borderId="150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vertical="center"/>
    </xf>
    <xf numFmtId="0" fontId="13" fillId="34" borderId="168" xfId="0" applyFont="1" applyFill="1" applyBorder="1" applyAlignment="1">
      <alignment horizontal="center" vertical="center"/>
    </xf>
    <xf numFmtId="0" fontId="13" fillId="34" borderId="169" xfId="0" applyFont="1" applyFill="1" applyBorder="1" applyAlignment="1">
      <alignment horizontal="center" vertical="center"/>
    </xf>
    <xf numFmtId="0" fontId="8" fillId="33" borderId="148" xfId="0" applyFont="1" applyFill="1" applyBorder="1" applyAlignment="1">
      <alignment horizontal="center" vertical="center" wrapText="1"/>
    </xf>
    <xf numFmtId="0" fontId="8" fillId="33" borderId="112" xfId="0" applyFont="1" applyFill="1" applyBorder="1" applyAlignment="1">
      <alignment horizontal="center" vertical="center"/>
    </xf>
    <xf numFmtId="0" fontId="15" fillId="0" borderId="112" xfId="0" applyFont="1" applyBorder="1" applyAlignment="1">
      <alignment vertical="center"/>
    </xf>
    <xf numFmtId="0" fontId="8" fillId="33" borderId="93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/>
    </xf>
    <xf numFmtId="0" fontId="13" fillId="34" borderId="168" xfId="0" applyFont="1" applyFill="1" applyBorder="1" applyAlignment="1">
      <alignment horizontal="center" vertical="center" wrapText="1"/>
    </xf>
    <xf numFmtId="0" fontId="13" fillId="34" borderId="170" xfId="0" applyFont="1" applyFill="1" applyBorder="1" applyAlignment="1">
      <alignment horizontal="center" vertical="center" wrapText="1"/>
    </xf>
    <xf numFmtId="0" fontId="8" fillId="0" borderId="147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3" fillId="37" borderId="168" xfId="0" applyFont="1" applyFill="1" applyBorder="1" applyAlignment="1">
      <alignment horizontal="center" vertical="center"/>
    </xf>
    <xf numFmtId="0" fontId="13" fillId="37" borderId="17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3" fillId="34" borderId="17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33" borderId="93" xfId="0" applyFont="1" applyFill="1" applyBorder="1" applyAlignment="1">
      <alignment horizontal="left" vertical="center"/>
    </xf>
    <xf numFmtId="0" fontId="13" fillId="39" borderId="168" xfId="0" applyFont="1" applyFill="1" applyBorder="1" applyAlignment="1">
      <alignment horizontal="center" vertical="center"/>
    </xf>
    <xf numFmtId="0" fontId="13" fillId="39" borderId="17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wrapText="1"/>
    </xf>
    <xf numFmtId="0" fontId="8" fillId="0" borderId="166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2" fillId="34" borderId="168" xfId="0" applyFont="1" applyFill="1" applyBorder="1" applyAlignment="1">
      <alignment horizontal="center" vertical="center"/>
    </xf>
    <xf numFmtId="0" fontId="12" fillId="34" borderId="170" xfId="0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1" fontId="8" fillId="33" borderId="147" xfId="0" applyNumberFormat="1" applyFont="1" applyFill="1" applyBorder="1" applyAlignment="1">
      <alignment horizontal="center" vertical="center" wrapText="1"/>
    </xf>
    <xf numFmtId="1" fontId="8" fillId="0" borderId="53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21" fillId="33" borderId="93" xfId="0" applyFont="1" applyFill="1" applyBorder="1" applyAlignment="1">
      <alignment vertical="center" wrapText="1"/>
    </xf>
    <xf numFmtId="0" fontId="8" fillId="33" borderId="171" xfId="0" applyFont="1" applyFill="1" applyBorder="1" applyAlignment="1">
      <alignment horizontal="center" vertical="center" wrapText="1"/>
    </xf>
    <xf numFmtId="0" fontId="8" fillId="33" borderId="107" xfId="0" applyFont="1" applyFill="1" applyBorder="1" applyAlignment="1">
      <alignment horizontal="center" vertical="center" wrapText="1"/>
    </xf>
    <xf numFmtId="0" fontId="8" fillId="33" borderId="17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vertical="center"/>
    </xf>
    <xf numFmtId="0" fontId="39" fillId="33" borderId="149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vertical="center"/>
    </xf>
    <xf numFmtId="0" fontId="13" fillId="34" borderId="174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5" fillId="0" borderId="42" xfId="0" applyFont="1" applyBorder="1" applyAlignment="1">
      <alignment horizontal="center" vertical="center" wrapText="1"/>
    </xf>
    <xf numFmtId="0" fontId="39" fillId="33" borderId="150" xfId="0" applyFont="1" applyFill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39" fillId="33" borderId="175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/>
    </xf>
    <xf numFmtId="0" fontId="37" fillId="33" borderId="149" xfId="0" applyFont="1" applyFill="1" applyBorder="1" applyAlignment="1">
      <alignment horizontal="center" vertical="center" wrapText="1"/>
    </xf>
    <xf numFmtId="0" fontId="37" fillId="0" borderId="150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9" fillId="34" borderId="174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33" borderId="17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42" xfId="0" applyFont="1" applyFill="1" applyBorder="1" applyAlignment="1">
      <alignment horizontal="center" vertical="center"/>
    </xf>
    <xf numFmtId="0" fontId="9" fillId="33" borderId="147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vertical="center"/>
    </xf>
    <xf numFmtId="0" fontId="9" fillId="33" borderId="166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vertical="center"/>
    </xf>
    <xf numFmtId="0" fontId="13" fillId="34" borderId="176" xfId="0" applyFont="1" applyFill="1" applyBorder="1" applyAlignment="1">
      <alignment horizontal="center" vertical="center"/>
    </xf>
    <xf numFmtId="0" fontId="13" fillId="34" borderId="177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33" borderId="178" xfId="0" applyFont="1" applyFill="1" applyBorder="1" applyAlignment="1">
      <alignment horizontal="center" vertical="center" wrapText="1"/>
    </xf>
    <xf numFmtId="0" fontId="12" fillId="33" borderId="179" xfId="0" applyFont="1" applyFill="1" applyBorder="1" applyAlignment="1">
      <alignment horizontal="center" vertical="center" wrapText="1"/>
    </xf>
    <xf numFmtId="0" fontId="12" fillId="33" borderId="180" xfId="0" applyFont="1" applyFill="1" applyBorder="1" applyAlignment="1">
      <alignment horizontal="center" vertical="center" wrapText="1"/>
    </xf>
    <xf numFmtId="0" fontId="11" fillId="33" borderId="1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81" xfId="0" applyFont="1" applyFill="1" applyBorder="1" applyAlignment="1">
      <alignment horizontal="center" vertical="center" wrapText="1"/>
    </xf>
    <xf numFmtId="0" fontId="12" fillId="33" borderId="182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center" vertical="center"/>
    </xf>
    <xf numFmtId="0" fontId="9" fillId="33" borderId="14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83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center" wrapText="1"/>
    </xf>
    <xf numFmtId="0" fontId="9" fillId="33" borderId="184" xfId="0" applyFont="1" applyFill="1" applyBorder="1" applyAlignment="1">
      <alignment horizontal="center" vertical="center" wrapText="1"/>
    </xf>
    <xf numFmtId="0" fontId="10" fillId="0" borderId="103" xfId="0" applyFont="1" applyBorder="1" applyAlignment="1">
      <alignment vertical="center"/>
    </xf>
    <xf numFmtId="0" fontId="9" fillId="33" borderId="185" xfId="0" applyFont="1" applyFill="1" applyBorder="1" applyAlignment="1">
      <alignment horizontal="center" vertical="center" wrapText="1"/>
    </xf>
    <xf numFmtId="0" fontId="10" fillId="0" borderId="151" xfId="0" applyFont="1" applyBorder="1" applyAlignment="1">
      <alignment vertical="center"/>
    </xf>
    <xf numFmtId="0" fontId="12" fillId="33" borderId="176" xfId="0" applyFont="1" applyFill="1" applyBorder="1" applyAlignment="1">
      <alignment horizontal="center" vertical="center"/>
    </xf>
    <xf numFmtId="0" fontId="12" fillId="33" borderId="126" xfId="0" applyFont="1" applyFill="1" applyBorder="1" applyAlignment="1">
      <alignment horizontal="center" vertical="center"/>
    </xf>
    <xf numFmtId="0" fontId="12" fillId="33" borderId="135" xfId="0" applyFont="1" applyFill="1" applyBorder="1" applyAlignment="1">
      <alignment horizontal="center" vertical="center"/>
    </xf>
    <xf numFmtId="0" fontId="12" fillId="33" borderId="186" xfId="0" applyFont="1" applyFill="1" applyBorder="1" applyAlignment="1">
      <alignment horizontal="center" vertical="center"/>
    </xf>
    <xf numFmtId="0" fontId="12" fillId="33" borderId="78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187" xfId="0" applyFont="1" applyFill="1" applyBorder="1" applyAlignment="1">
      <alignment horizontal="center" vertical="center" wrapText="1"/>
    </xf>
    <xf numFmtId="0" fontId="11" fillId="0" borderId="188" xfId="0" applyFont="1" applyBorder="1" applyAlignment="1">
      <alignment horizontal="center" vertical="center" wrapText="1"/>
    </xf>
    <xf numFmtId="0" fontId="11" fillId="0" borderId="189" xfId="0" applyFont="1" applyBorder="1" applyAlignment="1">
      <alignment horizontal="center" vertical="center" wrapText="1"/>
    </xf>
    <xf numFmtId="0" fontId="11" fillId="34" borderId="12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1" xfId="0" applyFont="1" applyFill="1" applyBorder="1" applyAlignment="1">
      <alignment horizontal="center" vertical="center" wrapText="1"/>
    </xf>
    <xf numFmtId="0" fontId="9" fillId="33" borderId="162" xfId="0" applyFont="1" applyFill="1" applyBorder="1" applyAlignment="1">
      <alignment horizontal="center" vertical="center" wrapText="1"/>
    </xf>
    <xf numFmtId="0" fontId="9" fillId="33" borderId="163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22" fillId="36" borderId="147" xfId="0" applyFont="1" applyFill="1" applyBorder="1" applyAlignment="1">
      <alignment horizontal="center" vertical="center" wrapText="1"/>
    </xf>
    <xf numFmtId="0" fontId="40" fillId="0" borderId="53" xfId="0" applyFont="1" applyBorder="1" applyAlignment="1">
      <alignment vertical="center"/>
    </xf>
    <xf numFmtId="0" fontId="22" fillId="33" borderId="166" xfId="0" applyFont="1" applyFill="1" applyBorder="1" applyAlignment="1">
      <alignment horizontal="center" vertical="center" wrapText="1"/>
    </xf>
    <xf numFmtId="0" fontId="40" fillId="0" borderId="54" xfId="0" applyFont="1" applyBorder="1" applyAlignment="1">
      <alignment vertical="center"/>
    </xf>
    <xf numFmtId="0" fontId="22" fillId="33" borderId="147" xfId="0" applyFont="1" applyFill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textRotation="90"/>
    </xf>
    <xf numFmtId="0" fontId="15" fillId="0" borderId="53" xfId="0" applyFont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22" fillId="33" borderId="146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93" xfId="0" applyFont="1" applyFill="1" applyBorder="1" applyAlignment="1">
      <alignment horizontal="center" vertical="center" wrapText="1"/>
    </xf>
    <xf numFmtId="0" fontId="22" fillId="33" borderId="52" xfId="0" applyFont="1" applyFill="1" applyBorder="1" applyAlignment="1">
      <alignment horizontal="center" vertical="center"/>
    </xf>
    <xf numFmtId="0" fontId="40" fillId="0" borderId="53" xfId="0" applyFont="1" applyBorder="1" applyAlignment="1">
      <alignment vertical="center" textRotation="90"/>
    </xf>
    <xf numFmtId="0" fontId="11" fillId="0" borderId="0" xfId="0" applyFont="1" applyAlignment="1">
      <alignment vertical="center" wrapText="1"/>
    </xf>
    <xf numFmtId="0" fontId="25" fillId="0" borderId="93" xfId="0" applyFont="1" applyFill="1" applyBorder="1" applyAlignment="1">
      <alignment horizontal="left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33" fillId="33" borderId="146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93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13" fillId="34" borderId="190" xfId="0" applyFont="1" applyFill="1" applyBorder="1" applyAlignment="1">
      <alignment horizontal="center" vertical="center"/>
    </xf>
    <xf numFmtId="0" fontId="13" fillId="34" borderId="191" xfId="0" applyFont="1" applyFill="1" applyBorder="1" applyAlignment="1">
      <alignment horizontal="center" vertical="center"/>
    </xf>
    <xf numFmtId="0" fontId="40" fillId="35" borderId="53" xfId="0" applyFont="1" applyFill="1" applyBorder="1" applyAlignment="1">
      <alignment vertical="center"/>
    </xf>
    <xf numFmtId="0" fontId="40" fillId="35" borderId="54" xfId="0" applyFont="1" applyFill="1" applyBorder="1" applyAlignment="1">
      <alignment vertical="center"/>
    </xf>
    <xf numFmtId="0" fontId="15" fillId="35" borderId="53" xfId="0" applyFont="1" applyFill="1" applyBorder="1" applyAlignment="1">
      <alignment horizontal="center" vertical="center" textRotation="90"/>
    </xf>
    <xf numFmtId="0" fontId="15" fillId="35" borderId="5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0" fillId="35" borderId="53" xfId="0" applyFont="1" applyFill="1" applyBorder="1" applyAlignment="1">
      <alignment vertical="center" textRotation="90"/>
    </xf>
    <xf numFmtId="0" fontId="15" fillId="35" borderId="53" xfId="0" applyFont="1" applyFill="1" applyBorder="1" applyAlignment="1">
      <alignment vertical="center"/>
    </xf>
    <xf numFmtId="0" fontId="33" fillId="33" borderId="147" xfId="0" applyFont="1" applyFill="1" applyBorder="1" applyAlignment="1">
      <alignment horizontal="center" vertical="center" wrapText="1"/>
    </xf>
    <xf numFmtId="0" fontId="38" fillId="0" borderId="53" xfId="0" applyFont="1" applyBorder="1" applyAlignment="1">
      <alignment vertical="center"/>
    </xf>
    <xf numFmtId="0" fontId="38" fillId="0" borderId="53" xfId="0" applyFont="1" applyBorder="1" applyAlignment="1">
      <alignment horizontal="center" vertical="center" wrapText="1"/>
    </xf>
    <xf numFmtId="0" fontId="33" fillId="33" borderId="166" xfId="0" applyFont="1" applyFill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3" fillId="33" borderId="93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/>
    </xf>
    <xf numFmtId="0" fontId="9" fillId="37" borderId="192" xfId="59" applyFont="1" applyFill="1" applyBorder="1" applyAlignment="1">
      <alignment horizontal="center" vertical="center" wrapText="1"/>
      <protection/>
    </xf>
    <xf numFmtId="0" fontId="9" fillId="37" borderId="193" xfId="59" applyFont="1" applyFill="1" applyBorder="1" applyAlignment="1">
      <alignment horizontal="center" vertical="center" wrapText="1"/>
      <protection/>
    </xf>
    <xf numFmtId="0" fontId="9" fillId="36" borderId="187" xfId="59" applyFont="1" applyFill="1" applyBorder="1" applyAlignment="1">
      <alignment horizontal="center" vertical="center" wrapText="1"/>
      <protection/>
    </xf>
    <xf numFmtId="0" fontId="9" fillId="36" borderId="188" xfId="59" applyFont="1" applyFill="1" applyBorder="1" applyAlignment="1">
      <alignment horizontal="center" vertical="center" wrapText="1"/>
      <protection/>
    </xf>
    <xf numFmtId="0" fontId="9" fillId="36" borderId="189" xfId="59" applyFont="1" applyFill="1" applyBorder="1" applyAlignment="1">
      <alignment horizontal="center" vertical="center" wrapText="1"/>
      <protection/>
    </xf>
    <xf numFmtId="0" fontId="9" fillId="37" borderId="164" xfId="59" applyFont="1" applyFill="1" applyBorder="1" applyAlignment="1">
      <alignment horizontal="center" vertical="center" wrapText="1"/>
      <protection/>
    </xf>
    <xf numFmtId="0" fontId="9" fillId="37" borderId="194" xfId="59" applyFont="1" applyFill="1" applyBorder="1" applyAlignment="1">
      <alignment horizontal="center" vertical="center" wrapText="1"/>
      <protection/>
    </xf>
    <xf numFmtId="0" fontId="10" fillId="33" borderId="121" xfId="59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0" fillId="33" borderId="30" xfId="59" applyFont="1" applyFill="1" applyBorder="1" applyAlignment="1">
      <alignment horizontal="center" vertical="center" wrapText="1"/>
      <protection/>
    </xf>
    <xf numFmtId="0" fontId="12" fillId="33" borderId="0" xfId="59" applyFont="1" applyFill="1" applyAlignment="1" applyProtection="1">
      <alignment horizontal="center" vertical="center" wrapText="1"/>
      <protection locked="0"/>
    </xf>
    <xf numFmtId="0" fontId="39" fillId="33" borderId="146" xfId="59" applyFont="1" applyFill="1" applyBorder="1" applyAlignment="1">
      <alignment horizontal="center" vertical="center" wrapText="1"/>
      <protection/>
    </xf>
    <xf numFmtId="0" fontId="39" fillId="33" borderId="30" xfId="59" applyFont="1" applyFill="1" applyBorder="1" applyAlignment="1">
      <alignment horizontal="center" vertical="center" wrapText="1"/>
      <protection/>
    </xf>
    <xf numFmtId="0" fontId="11" fillId="33" borderId="183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0" fontId="39" fillId="33" borderId="183" xfId="59" applyFont="1" applyFill="1" applyBorder="1" applyAlignment="1">
      <alignment horizontal="center" vertical="center" wrapText="1"/>
      <protection/>
    </xf>
    <xf numFmtId="0" fontId="39" fillId="0" borderId="102" xfId="0" applyFont="1" applyBorder="1" applyAlignment="1">
      <alignment horizontal="center" vertical="center" wrapText="1"/>
    </xf>
    <xf numFmtId="0" fontId="33" fillId="33" borderId="184" xfId="59" applyFont="1" applyFill="1" applyBorder="1" applyAlignment="1">
      <alignment horizontal="center" vertical="center" wrapText="1"/>
      <protection/>
    </xf>
    <xf numFmtId="0" fontId="39" fillId="0" borderId="103" xfId="0" applyFont="1" applyBorder="1" applyAlignment="1">
      <alignment horizontal="center" vertical="center" wrapText="1"/>
    </xf>
    <xf numFmtId="0" fontId="33" fillId="0" borderId="184" xfId="59" applyFont="1" applyFill="1" applyBorder="1" applyAlignment="1">
      <alignment horizontal="center" vertical="center" wrapText="1"/>
      <protection/>
    </xf>
    <xf numFmtId="0" fontId="39" fillId="0" borderId="103" xfId="0" applyFont="1" applyFill="1" applyBorder="1" applyAlignment="1">
      <alignment horizontal="center" vertical="center" wrapText="1"/>
    </xf>
    <xf numFmtId="0" fontId="39" fillId="0" borderId="103" xfId="0" applyFont="1" applyBorder="1" applyAlignment="1">
      <alignment/>
    </xf>
    <xf numFmtId="0" fontId="33" fillId="33" borderId="185" xfId="59" applyFont="1" applyFill="1" applyBorder="1" applyAlignment="1">
      <alignment horizontal="center" vertical="center" wrapText="1"/>
      <protection/>
    </xf>
    <xf numFmtId="0" fontId="39" fillId="0" borderId="151" xfId="0" applyFont="1" applyBorder="1" applyAlignment="1">
      <alignment horizontal="center" vertical="center" wrapText="1"/>
    </xf>
    <xf numFmtId="0" fontId="9" fillId="33" borderId="192" xfId="59" applyFont="1" applyFill="1" applyBorder="1" applyAlignment="1">
      <alignment horizontal="center" vertical="center" wrapText="1"/>
      <protection/>
    </xf>
    <xf numFmtId="0" fontId="9" fillId="33" borderId="195" xfId="59" applyFont="1" applyFill="1" applyBorder="1" applyAlignment="1">
      <alignment horizontal="center" vertical="center" wrapText="1"/>
      <protection/>
    </xf>
    <xf numFmtId="0" fontId="9" fillId="33" borderId="127" xfId="59" applyFont="1" applyFill="1" applyBorder="1" applyAlignment="1">
      <alignment horizontal="center" vertical="center" wrapText="1"/>
      <protection/>
    </xf>
    <xf numFmtId="0" fontId="9" fillId="36" borderId="196" xfId="59" applyFont="1" applyFill="1" applyBorder="1" applyAlignment="1">
      <alignment horizontal="center" vertical="center" wrapText="1"/>
      <protection/>
    </xf>
    <xf numFmtId="0" fontId="9" fillId="36" borderId="197" xfId="59" applyFont="1" applyFill="1" applyBorder="1" applyAlignment="1">
      <alignment horizontal="center" vertical="center" wrapText="1"/>
      <protection/>
    </xf>
    <xf numFmtId="0" fontId="9" fillId="36" borderId="198" xfId="59" applyFont="1" applyFill="1" applyBorder="1" applyAlignment="1">
      <alignment horizontal="center" vertical="center" wrapText="1"/>
      <protection/>
    </xf>
    <xf numFmtId="0" fontId="9" fillId="33" borderId="187" xfId="59" applyFont="1" applyFill="1" applyBorder="1" applyAlignment="1">
      <alignment horizontal="center" vertical="center"/>
      <protection/>
    </xf>
    <xf numFmtId="0" fontId="9" fillId="33" borderId="188" xfId="59" applyFont="1" applyFill="1" applyBorder="1" applyAlignment="1">
      <alignment horizontal="center" vertical="center"/>
      <protection/>
    </xf>
    <xf numFmtId="0" fontId="9" fillId="33" borderId="189" xfId="59" applyFont="1" applyFill="1" applyBorder="1" applyAlignment="1">
      <alignment horizontal="center" vertical="center"/>
      <protection/>
    </xf>
    <xf numFmtId="0" fontId="15" fillId="33" borderId="121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>
      <alignment horizontal="center" vertical="center" wrapText="1"/>
      <protection/>
    </xf>
    <xf numFmtId="0" fontId="15" fillId="33" borderId="30" xfId="59" applyFont="1" applyFill="1" applyBorder="1" applyAlignment="1">
      <alignment horizontal="center" vertical="center" wrapText="1"/>
      <protection/>
    </xf>
    <xf numFmtId="0" fontId="12" fillId="37" borderId="192" xfId="59" applyFont="1" applyFill="1" applyBorder="1" applyAlignment="1">
      <alignment horizontal="center" vertical="center" wrapText="1"/>
      <protection/>
    </xf>
    <xf numFmtId="0" fontId="12" fillId="37" borderId="199" xfId="59" applyFont="1" applyFill="1" applyBorder="1" applyAlignment="1">
      <alignment horizontal="center" vertical="center" wrapText="1"/>
      <protection/>
    </xf>
    <xf numFmtId="0" fontId="12" fillId="33" borderId="0" xfId="59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59" applyFont="1" applyFill="1" applyBorder="1" applyAlignment="1">
      <alignment horizontal="right" vertical="center" wrapText="1"/>
      <protection/>
    </xf>
    <xf numFmtId="0" fontId="9" fillId="33" borderId="196" xfId="59" applyFont="1" applyFill="1" applyBorder="1" applyAlignment="1">
      <alignment horizontal="center" vertical="center"/>
      <protection/>
    </xf>
    <xf numFmtId="0" fontId="9" fillId="33" borderId="197" xfId="59" applyFont="1" applyFill="1" applyBorder="1" applyAlignment="1">
      <alignment horizontal="center" vertical="center"/>
      <protection/>
    </xf>
    <xf numFmtId="0" fontId="9" fillId="33" borderId="198" xfId="59" applyFont="1" applyFill="1" applyBorder="1" applyAlignment="1">
      <alignment horizontal="center" vertical="center"/>
      <protection/>
    </xf>
    <xf numFmtId="0" fontId="9" fillId="33" borderId="200" xfId="59" applyFont="1" applyFill="1" applyBorder="1" applyAlignment="1">
      <alignment horizontal="center" vertical="center"/>
      <protection/>
    </xf>
    <xf numFmtId="0" fontId="9" fillId="33" borderId="15" xfId="59" applyFont="1" applyFill="1" applyBorder="1" applyAlignment="1">
      <alignment horizontal="center" vertical="center"/>
      <protection/>
    </xf>
    <xf numFmtId="0" fontId="9" fillId="33" borderId="131" xfId="59" applyFont="1" applyFill="1" applyBorder="1" applyAlignment="1">
      <alignment horizontal="center" vertical="center"/>
      <protection/>
    </xf>
    <xf numFmtId="0" fontId="25" fillId="37" borderId="167" xfId="59" applyFont="1" applyFill="1" applyBorder="1" applyAlignment="1">
      <alignment horizontal="center" vertical="center" wrapText="1"/>
      <protection/>
    </xf>
    <xf numFmtId="0" fontId="25" fillId="37" borderId="86" xfId="59" applyFont="1" applyFill="1" applyBorder="1" applyAlignment="1">
      <alignment horizontal="center" vertical="center" wrapText="1"/>
      <protection/>
    </xf>
    <xf numFmtId="0" fontId="25" fillId="37" borderId="192" xfId="59" applyFont="1" applyFill="1" applyBorder="1" applyAlignment="1">
      <alignment horizontal="center" vertical="center" wrapText="1"/>
      <protection/>
    </xf>
    <xf numFmtId="0" fontId="25" fillId="37" borderId="193" xfId="59" applyFont="1" applyFill="1" applyBorder="1" applyAlignment="1">
      <alignment horizontal="center" vertical="center" wrapText="1"/>
      <protection/>
    </xf>
    <xf numFmtId="0" fontId="9" fillId="0" borderId="187" xfId="0" applyFont="1" applyBorder="1" applyAlignment="1">
      <alignment horizontal="center"/>
    </xf>
    <xf numFmtId="0" fontId="9" fillId="0" borderId="188" xfId="0" applyFont="1" applyBorder="1" applyAlignment="1">
      <alignment horizontal="center"/>
    </xf>
    <xf numFmtId="0" fontId="9" fillId="0" borderId="189" xfId="0" applyFont="1" applyBorder="1" applyAlignment="1">
      <alignment horizontal="center"/>
    </xf>
    <xf numFmtId="0" fontId="25" fillId="37" borderId="164" xfId="59" applyFont="1" applyFill="1" applyBorder="1" applyAlignment="1">
      <alignment horizontal="center" vertical="center" wrapText="1"/>
      <protection/>
    </xf>
    <xf numFmtId="0" fontId="25" fillId="37" borderId="194" xfId="59" applyFont="1" applyFill="1" applyBorder="1" applyAlignment="1">
      <alignment horizontal="center" vertical="center" wrapText="1"/>
      <protection/>
    </xf>
    <xf numFmtId="0" fontId="25" fillId="34" borderId="164" xfId="59" applyFont="1" applyFill="1" applyBorder="1" applyAlignment="1">
      <alignment horizontal="center" vertical="center" wrapText="1"/>
      <protection/>
    </xf>
    <xf numFmtId="0" fontId="25" fillId="34" borderId="194" xfId="59" applyFont="1" applyFill="1" applyBorder="1" applyAlignment="1">
      <alignment horizontal="center" vertical="center" wrapText="1"/>
      <protection/>
    </xf>
    <xf numFmtId="0" fontId="25" fillId="34" borderId="192" xfId="59" applyFont="1" applyFill="1" applyBorder="1" applyAlignment="1">
      <alignment horizontal="center" vertical="center" wrapText="1"/>
      <protection/>
    </xf>
    <xf numFmtId="0" fontId="25" fillId="34" borderId="193" xfId="59" applyFont="1" applyFill="1" applyBorder="1" applyAlignment="1">
      <alignment horizontal="center" vertical="center" wrapText="1"/>
      <protection/>
    </xf>
    <xf numFmtId="0" fontId="9" fillId="34" borderId="192" xfId="59" applyFont="1" applyFill="1" applyBorder="1" applyAlignment="1">
      <alignment horizontal="center" vertical="center" wrapText="1"/>
      <protection/>
    </xf>
    <xf numFmtId="0" fontId="9" fillId="34" borderId="193" xfId="59" applyFont="1" applyFill="1" applyBorder="1" applyAlignment="1">
      <alignment horizontal="center" vertical="center" wrapText="1"/>
      <protection/>
    </xf>
    <xf numFmtId="1" fontId="11" fillId="33" borderId="71" xfId="59" applyNumberFormat="1" applyFont="1" applyFill="1" applyBorder="1" applyAlignment="1">
      <alignment horizontal="center" vertical="center" wrapText="1"/>
      <protection/>
    </xf>
    <xf numFmtId="1" fontId="11" fillId="33" borderId="103" xfId="59" applyNumberFormat="1" applyFont="1" applyFill="1" applyBorder="1" applyAlignment="1">
      <alignment horizontal="center" vertical="center" wrapText="1"/>
      <protection/>
    </xf>
    <xf numFmtId="168" fontId="11" fillId="33" borderId="71" xfId="59" applyNumberFormat="1" applyFont="1" applyFill="1" applyBorder="1" applyAlignment="1">
      <alignment horizontal="center" vertical="center" wrapText="1"/>
      <protection/>
    </xf>
    <xf numFmtId="168" fontId="11" fillId="33" borderId="103" xfId="59" applyNumberFormat="1" applyFont="1" applyFill="1" applyBorder="1" applyAlignment="1">
      <alignment horizontal="center" vertical="center" wrapText="1"/>
      <protection/>
    </xf>
    <xf numFmtId="168" fontId="11" fillId="33" borderId="72" xfId="59" applyNumberFormat="1" applyFont="1" applyFill="1" applyBorder="1" applyAlignment="1">
      <alignment horizontal="center" vertical="center" wrapText="1"/>
      <protection/>
    </xf>
    <xf numFmtId="168" fontId="11" fillId="33" borderId="151" xfId="59" applyNumberFormat="1" applyFont="1" applyFill="1" applyBorder="1" applyAlignment="1">
      <alignment horizontal="center" vertical="center" wrapText="1"/>
      <protection/>
    </xf>
    <xf numFmtId="0" fontId="25" fillId="34" borderId="201" xfId="59" applyFont="1" applyFill="1" applyBorder="1" applyAlignment="1">
      <alignment horizontal="center" vertical="center" wrapText="1"/>
      <protection/>
    </xf>
    <xf numFmtId="0" fontId="25" fillId="34" borderId="152" xfId="59" applyFont="1" applyFill="1" applyBorder="1" applyAlignment="1">
      <alignment horizontal="center" vertical="center" wrapText="1"/>
      <protection/>
    </xf>
    <xf numFmtId="0" fontId="9" fillId="0" borderId="20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10" fillId="33" borderId="70" xfId="59" applyFont="1" applyFill="1" applyBorder="1" applyAlignment="1">
      <alignment horizontal="center" vertical="center" wrapText="1"/>
      <protection/>
    </xf>
    <xf numFmtId="0" fontId="10" fillId="33" borderId="102" xfId="59" applyFont="1" applyFill="1" applyBorder="1" applyAlignment="1">
      <alignment horizontal="center" vertical="center" wrapText="1"/>
      <protection/>
    </xf>
    <xf numFmtId="0" fontId="9" fillId="34" borderId="164" xfId="59" applyFont="1" applyFill="1" applyBorder="1" applyAlignment="1">
      <alignment horizontal="center" vertical="center" wrapText="1"/>
      <protection/>
    </xf>
    <xf numFmtId="0" fontId="9" fillId="34" borderId="194" xfId="59" applyFont="1" applyFill="1" applyBorder="1" applyAlignment="1">
      <alignment horizontal="center" vertical="center" wrapText="1"/>
      <protection/>
    </xf>
    <xf numFmtId="0" fontId="12" fillId="34" borderId="192" xfId="59" applyFont="1" applyFill="1" applyBorder="1" applyAlignment="1">
      <alignment horizontal="center" vertical="center" wrapText="1"/>
      <protection/>
    </xf>
    <xf numFmtId="0" fontId="12" fillId="34" borderId="193" xfId="59" applyFont="1" applyFill="1" applyBorder="1" applyAlignment="1">
      <alignment horizontal="center" vertical="center" wrapText="1"/>
      <protection/>
    </xf>
    <xf numFmtId="0" fontId="47" fillId="33" borderId="147" xfId="0" applyFont="1" applyFill="1" applyBorder="1" applyAlignment="1">
      <alignment horizontal="center" vertical="center" wrapText="1"/>
    </xf>
    <xf numFmtId="0" fontId="47" fillId="33" borderId="53" xfId="0" applyFont="1" applyFill="1" applyBorder="1" applyAlignment="1">
      <alignment horizontal="center" vertical="center" wrapText="1"/>
    </xf>
    <xf numFmtId="0" fontId="14" fillId="34" borderId="164" xfId="0" applyFont="1" applyFill="1" applyBorder="1" applyAlignment="1">
      <alignment horizontal="center" vertical="center"/>
    </xf>
    <xf numFmtId="0" fontId="14" fillId="34" borderId="165" xfId="0" applyFont="1" applyFill="1" applyBorder="1" applyAlignment="1">
      <alignment horizontal="center" vertical="center"/>
    </xf>
    <xf numFmtId="0" fontId="47" fillId="33" borderId="150" xfId="0" applyFont="1" applyFill="1" applyBorder="1" applyAlignment="1">
      <alignment horizontal="center" vertical="center" wrapText="1"/>
    </xf>
    <xf numFmtId="0" fontId="47" fillId="33" borderId="59" xfId="0" applyFont="1" applyFill="1" applyBorder="1" applyAlignment="1">
      <alignment horizontal="center" vertical="center" wrapText="1"/>
    </xf>
    <xf numFmtId="0" fontId="47" fillId="33" borderId="146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02" xfId="0" applyFont="1" applyFill="1" applyBorder="1" applyAlignment="1">
      <alignment horizontal="center" vertical="center" wrapText="1"/>
    </xf>
    <xf numFmtId="0" fontId="47" fillId="33" borderId="55" xfId="0" applyFont="1" applyFill="1" applyBorder="1" applyAlignment="1">
      <alignment horizontal="center" vertical="center" wrapText="1"/>
    </xf>
    <xf numFmtId="0" fontId="47" fillId="33" borderId="149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7" fillId="33" borderId="12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74" xfId="0" applyFont="1" applyFill="1" applyBorder="1" applyAlignment="1">
      <alignment horizontal="center" vertical="center" wrapText="1"/>
    </xf>
    <xf numFmtId="0" fontId="47" fillId="33" borderId="159" xfId="0" applyFont="1" applyFill="1" applyBorder="1" applyAlignment="1">
      <alignment horizontal="center" vertical="center" wrapText="1"/>
    </xf>
    <xf numFmtId="0" fontId="47" fillId="33" borderId="160" xfId="0" applyFont="1" applyFill="1" applyBorder="1" applyAlignment="1">
      <alignment horizontal="center" vertical="center" wrapText="1"/>
    </xf>
    <xf numFmtId="0" fontId="47" fillId="33" borderId="85" xfId="0" applyFont="1" applyFill="1" applyBorder="1" applyAlignment="1">
      <alignment horizontal="center" vertical="center" wrapText="1"/>
    </xf>
    <xf numFmtId="0" fontId="47" fillId="33" borderId="20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33" borderId="183" xfId="0" applyFont="1" applyFill="1" applyBorder="1" applyAlignment="1">
      <alignment horizontal="center" vertical="center" wrapText="1"/>
    </xf>
    <xf numFmtId="0" fontId="8" fillId="33" borderId="152" xfId="0" applyFont="1" applyFill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 vertical="center" wrapText="1"/>
    </xf>
    <xf numFmtId="0" fontId="22" fillId="33" borderId="203" xfId="0" applyFont="1" applyFill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22" fillId="33" borderId="185" xfId="0" applyFont="1" applyFill="1" applyBorder="1" applyAlignment="1">
      <alignment horizontal="center" vertical="center" wrapText="1"/>
    </xf>
    <xf numFmtId="0" fontId="22" fillId="33" borderId="80" xfId="0" applyFont="1" applyFill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50" fillId="33" borderId="9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15" fillId="0" borderId="147" xfId="0" applyFont="1" applyBorder="1" applyAlignment="1">
      <alignment horizontal="center" vertical="center" textRotation="90" wrapText="1"/>
    </xf>
    <xf numFmtId="0" fontId="15" fillId="0" borderId="45" xfId="0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textRotation="90" wrapText="1"/>
    </xf>
    <xf numFmtId="0" fontId="15" fillId="0" borderId="90" xfId="0" applyFont="1" applyBorder="1" applyAlignment="1">
      <alignment horizontal="center" vertical="center" textRotation="90" wrapText="1"/>
    </xf>
    <xf numFmtId="0" fontId="15" fillId="0" borderId="60" xfId="0" applyFont="1" applyBorder="1" applyAlignment="1">
      <alignment horizontal="center" vertical="center" textRotation="90" wrapText="1"/>
    </xf>
    <xf numFmtId="0" fontId="15" fillId="0" borderId="54" xfId="0" applyFont="1" applyBorder="1" applyAlignment="1">
      <alignment horizontal="center" vertical="center" textRotation="90" wrapText="1"/>
    </xf>
    <xf numFmtId="0" fontId="15" fillId="0" borderId="162" xfId="0" applyFont="1" applyBorder="1" applyAlignment="1">
      <alignment horizontal="center" vertical="center" textRotation="90" wrapText="1"/>
    </xf>
    <xf numFmtId="0" fontId="15" fillId="0" borderId="204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123" xfId="0" applyFont="1" applyBorder="1" applyAlignment="1">
      <alignment horizontal="center" vertical="center" textRotation="90" wrapText="1"/>
    </xf>
    <xf numFmtId="0" fontId="15" fillId="0" borderId="205" xfId="0" applyFont="1" applyBorder="1" applyAlignment="1">
      <alignment horizontal="center" vertical="center" textRotation="90" wrapText="1"/>
    </xf>
    <xf numFmtId="0" fontId="15" fillId="0" borderId="131" xfId="0" applyFont="1" applyBorder="1" applyAlignment="1">
      <alignment horizontal="center" vertical="center" textRotation="90" wrapText="1"/>
    </xf>
    <xf numFmtId="0" fontId="15" fillId="0" borderId="89" xfId="0" applyFont="1" applyBorder="1" applyAlignment="1">
      <alignment horizontal="center" vertical="center" textRotation="90" wrapText="1"/>
    </xf>
    <xf numFmtId="0" fontId="25" fillId="0" borderId="147" xfId="0" applyFont="1" applyBorder="1" applyAlignment="1">
      <alignment horizontal="center" vertical="center" wrapText="1" readingOrder="2"/>
    </xf>
    <xf numFmtId="0" fontId="25" fillId="0" borderId="45" xfId="0" applyFont="1" applyBorder="1" applyAlignment="1">
      <alignment horizontal="center" vertical="center" wrapText="1" readingOrder="2"/>
    </xf>
    <xf numFmtId="0" fontId="25" fillId="0" borderId="53" xfId="0" applyFont="1" applyBorder="1" applyAlignment="1">
      <alignment horizontal="center" vertical="center" wrapText="1" readingOrder="2"/>
    </xf>
    <xf numFmtId="0" fontId="15" fillId="33" borderId="147" xfId="0" applyFont="1" applyFill="1" applyBorder="1" applyAlignment="1">
      <alignment horizontal="center" vertical="center" textRotation="90" wrapText="1"/>
    </xf>
    <xf numFmtId="0" fontId="15" fillId="33" borderId="45" xfId="0" applyFont="1" applyFill="1" applyBorder="1" applyAlignment="1">
      <alignment horizontal="center" vertical="center" textRotation="90" wrapText="1"/>
    </xf>
    <xf numFmtId="0" fontId="15" fillId="33" borderId="53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148" xfId="0" applyFont="1" applyBorder="1" applyAlignment="1">
      <alignment horizontal="center" vertical="center" wrapText="1"/>
    </xf>
    <xf numFmtId="0" fontId="15" fillId="0" borderId="20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6" xfId="0" applyFont="1" applyBorder="1" applyAlignment="1">
      <alignment horizontal="center" vertical="center" wrapText="1"/>
    </xf>
    <xf numFmtId="0" fontId="15" fillId="0" borderId="148" xfId="0" applyFont="1" applyBorder="1" applyAlignment="1">
      <alignment horizontal="center" vertical="center" textRotation="90" wrapText="1"/>
    </xf>
    <xf numFmtId="0" fontId="15" fillId="0" borderId="97" xfId="0" applyFont="1" applyBorder="1" applyAlignment="1">
      <alignment horizontal="center" vertical="center" textRotation="90" wrapText="1"/>
    </xf>
    <xf numFmtId="0" fontId="15" fillId="0" borderId="206" xfId="0" applyFont="1" applyBorder="1" applyAlignment="1">
      <alignment horizontal="center" vertical="center" textRotation="90" wrapText="1"/>
    </xf>
    <xf numFmtId="0" fontId="15" fillId="0" borderId="89" xfId="0" applyFont="1" applyBorder="1" applyAlignment="1">
      <alignment horizontal="justify" vertical="justify" textRotation="90" wrapText="1"/>
    </xf>
    <xf numFmtId="0" fontId="15" fillId="0" borderId="45" xfId="0" applyFont="1" applyBorder="1" applyAlignment="1">
      <alignment horizontal="justify" vertical="justify" textRotation="90" wrapText="1"/>
    </xf>
    <xf numFmtId="0" fontId="15" fillId="0" borderId="53" xfId="0" applyFont="1" applyBorder="1" applyAlignment="1">
      <alignment horizontal="justify" vertical="justify" textRotation="90" wrapText="1"/>
    </xf>
    <xf numFmtId="0" fontId="15" fillId="0" borderId="207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15" fillId="0" borderId="208" xfId="0" applyFont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/>
    </xf>
    <xf numFmtId="0" fontId="21" fillId="0" borderId="208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10" fillId="0" borderId="171" xfId="0" applyFont="1" applyBorder="1" applyAlignment="1">
      <alignment horizontal="center" vertical="center" wrapText="1"/>
    </xf>
    <xf numFmtId="0" fontId="10" fillId="0" borderId="20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25" fillId="0" borderId="197" xfId="0" applyFont="1" applyBorder="1" applyAlignment="1">
      <alignment horizontal="center" vertical="center" wrapText="1"/>
    </xf>
    <xf numFmtId="0" fontId="25" fillId="0" borderId="198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39" fillId="33" borderId="172" xfId="0" applyFont="1" applyFill="1" applyBorder="1" applyAlignment="1">
      <alignment horizontal="center" vertical="center" wrapText="1"/>
    </xf>
    <xf numFmtId="0" fontId="37" fillId="0" borderId="172" xfId="0" applyFont="1" applyBorder="1" applyAlignment="1">
      <alignment horizontal="center" vertical="center" wrapText="1"/>
    </xf>
    <xf numFmtId="0" fontId="37" fillId="0" borderId="172" xfId="0" applyFont="1" applyBorder="1" applyAlignment="1">
      <alignment wrapText="1"/>
    </xf>
    <xf numFmtId="0" fontId="37" fillId="0" borderId="173" xfId="0" applyFont="1" applyBorder="1" applyAlignment="1">
      <alignment wrapText="1"/>
    </xf>
    <xf numFmtId="0" fontId="39" fillId="33" borderId="162" xfId="0" applyFont="1" applyFill="1" applyBorder="1" applyAlignment="1">
      <alignment horizontal="left" vertical="center" wrapText="1"/>
    </xf>
    <xf numFmtId="0" fontId="39" fillId="33" borderId="163" xfId="0" applyFont="1" applyFill="1" applyBorder="1" applyAlignment="1">
      <alignment horizontal="left" vertical="center"/>
    </xf>
    <xf numFmtId="1" fontId="11" fillId="33" borderId="210" xfId="0" applyNumberFormat="1" applyFont="1" applyFill="1" applyBorder="1" applyAlignment="1">
      <alignment horizontal="center" vertical="center"/>
    </xf>
    <xf numFmtId="1" fontId="11" fillId="33" borderId="211" xfId="0" applyNumberFormat="1" applyFont="1" applyFill="1" applyBorder="1" applyAlignment="1">
      <alignment horizontal="center" vertical="center"/>
    </xf>
    <xf numFmtId="1" fontId="11" fillId="33" borderId="212" xfId="0" applyNumberFormat="1" applyFont="1" applyFill="1" applyBorder="1" applyAlignment="1">
      <alignment horizontal="center" vertical="center"/>
    </xf>
    <xf numFmtId="1" fontId="11" fillId="33" borderId="96" xfId="0" applyNumberFormat="1" applyFont="1" applyFill="1" applyBorder="1" applyAlignment="1">
      <alignment horizontal="center" vertical="center"/>
    </xf>
    <xf numFmtId="1" fontId="11" fillId="33" borderId="203" xfId="0" applyNumberFormat="1" applyFont="1" applyFill="1" applyBorder="1" applyAlignment="1">
      <alignment horizontal="center" vertical="center"/>
    </xf>
    <xf numFmtId="1" fontId="11" fillId="33" borderId="134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1" fontId="11" fillId="33" borderId="34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externalLink" Target="externalLinks/externalLink3.xml" /><Relationship Id="rId52" Type="http://schemas.openxmlformats.org/officeDocument/2006/relationships/externalLink" Target="externalLinks/externalLink4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jelija.neskovic\Local%20Settings\Temporary%20Internet%20Files\Content.Outlook\OQ0FLYVF\vremenske%20serije%202015%20d\2%20SPEC%20PREGLEDI%20NIVO%20USTANOVE%202007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jelija.neskovic\AppData\Local\Microsoft\Windows\INetCache\Content.Outlook\6A8X4SDK\KVALITET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jela.kuljanin\AppData\Local\Microsoft\Windows\INetCache\Content.Outlook\5EHPWXEI\KVALITET%202018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jela.kuljanin\AppData\Local\Microsoft\Windows\INetCache\Content.Outlook\5EHPWXEI\KVALITET%202018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 tabela"/>
      <sheetName val="24 tabela"/>
      <sheetName val="25 tabela"/>
      <sheetName val="26 tabela"/>
      <sheetName val="27 tabela"/>
      <sheetName val="28 tabela"/>
      <sheetName val="29 tabela"/>
      <sheetName val="30 tabela"/>
      <sheetName val="31 tabela"/>
      <sheetName val="32 tabela"/>
      <sheetName val="33 tabela"/>
      <sheetName val="34 tabela"/>
    </sheetNames>
    <sheetDataSet>
      <sheetData sheetId="5">
        <row r="28">
          <cell r="G28">
            <v>7811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леталитет"/>
      <sheetName val="обдукције"/>
      <sheetName val="дужина лечења"/>
      <sheetName val="сестринска нега"/>
      <sheetName val="интерна леталитет"/>
      <sheetName val="интерна обдукције"/>
      <sheetName val="интерна дужина лечења"/>
      <sheetName val="педијатрија леталитет"/>
      <sheetName val="педијатрија обдукције"/>
      <sheetName val="педијатрија дужина лечења"/>
      <sheetName val="гин леталитет"/>
      <sheetName val="гин дужина лечења"/>
      <sheetName val="гин обдукције"/>
      <sheetName val="хирургија леталитет"/>
      <sheetName val="хирургија обдукције"/>
      <sheetName val="хирургија дужина лечења"/>
      <sheetName val="преоперативни дани"/>
      <sheetName val="пацијенти који су добили сепсу"/>
      <sheetName val="инфаркт"/>
      <sheetName val="цви"/>
      <sheetName val="царски рез и партнер"/>
      <sheetName val="повреде породиља и деце"/>
      <sheetName val="труднице и деца умрли "/>
      <sheetName val="ургентна"/>
      <sheetName val="збрињавање траума"/>
      <sheetName val="безбедност"/>
      <sheetName val="безбедност у хирургији"/>
      <sheetName val="болничке инфекције"/>
      <sheetName val="инфекције оп места 1"/>
      <sheetName val="инфекције оп места 2"/>
      <sheetName val="стерилизација"/>
      <sheetName val="специјалистички"/>
      <sheetName val="интерна спец"/>
      <sheetName val="хирургија спец"/>
      <sheetName val="педијатрија спец"/>
      <sheetName val="гин спец"/>
      <sheetName val="психијатрија спец"/>
      <sheetName val="стр усавршавање"/>
      <sheetName val="листа чекања - министарство"/>
      <sheetName val="листа чекана"/>
      <sheetName val="прикупљање крви"/>
      <sheetName val="компоненте крви"/>
      <sheetName val="комисија"/>
      <sheetName val="унапређење"/>
      <sheetName val="приговори"/>
    </sheetNames>
    <sheetDataSet>
      <sheetData sheetId="32">
        <row r="28">
          <cell r="C28">
            <v>117534</v>
          </cell>
          <cell r="D28">
            <v>104596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леталитет"/>
      <sheetName val="обдукције"/>
      <sheetName val="дужина лечења"/>
      <sheetName val="сестринска нега"/>
      <sheetName val="интерна леталитет"/>
      <sheetName val="интерна обдукције"/>
      <sheetName val="интерна дужина лечења"/>
      <sheetName val="педијатрија леталитет"/>
      <sheetName val="педијатрија обдукције"/>
      <sheetName val="педијатрија дужина лечења"/>
      <sheetName val="гин леталитет"/>
      <sheetName val="гин дужина лечења"/>
      <sheetName val="гин обдукције"/>
      <sheetName val="хирургија леталитет"/>
      <sheetName val="хирургија обдукције"/>
      <sheetName val="хирургија дужина лечења"/>
      <sheetName val="преоперативни дани"/>
      <sheetName val="пацијенти који су добили сепсу"/>
      <sheetName val="инфаркт"/>
      <sheetName val="цви"/>
      <sheetName val="царски рез и партнер"/>
      <sheetName val="повреде породиља и деце"/>
      <sheetName val="труднице и деца умрли "/>
      <sheetName val="ургентна"/>
      <sheetName val="збрињавање траума"/>
      <sheetName val="безбедност"/>
      <sheetName val="безбедност у хирургији"/>
      <sheetName val="болничке инфекције"/>
      <sheetName val="инфекције оп места 1"/>
      <sheetName val="инфекције оп места 2"/>
      <sheetName val="стерилизација"/>
      <sheetName val="специјалистички"/>
      <sheetName val="интерна спец"/>
      <sheetName val="хирургија спец"/>
      <sheetName val="педијатрија спец"/>
      <sheetName val="гин спец"/>
      <sheetName val="психијатрија спец"/>
      <sheetName val="стр усавршавање"/>
      <sheetName val="листа чекања - министарство"/>
      <sheetName val="листа чекана"/>
      <sheetName val="прикупљање крви"/>
      <sheetName val="компоненте крви"/>
      <sheetName val="комисија"/>
      <sheetName val="унапређење"/>
      <sheetName val="приговори"/>
    </sheetNames>
    <sheetDataSet>
      <sheetData sheetId="32">
        <row r="24">
          <cell r="C24">
            <v>10859</v>
          </cell>
          <cell r="D24">
            <v>2835</v>
          </cell>
          <cell r="E24">
            <v>2000</v>
          </cell>
          <cell r="F24">
            <v>60000</v>
          </cell>
          <cell r="G24">
            <v>10000</v>
          </cell>
          <cell r="H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леталитет"/>
      <sheetName val="обдукције"/>
      <sheetName val="дужина лечења"/>
      <sheetName val="сестринска нега"/>
      <sheetName val="интерна леталитет"/>
      <sheetName val="интерна обдукције"/>
      <sheetName val="интерна дужина лечења"/>
      <sheetName val="педијатрија леталитет"/>
      <sheetName val="педијатрија обдукције"/>
      <sheetName val="педијатрија дужина лечења"/>
      <sheetName val="гин леталитет"/>
      <sheetName val="гин дужина лечења"/>
      <sheetName val="гин обдукције"/>
      <sheetName val="хирургија леталитет"/>
      <sheetName val="хирургија обдукције"/>
      <sheetName val="хирургија дужина лечења"/>
      <sheetName val="преоперативни дани"/>
      <sheetName val="пацијенти који су добили сепсу"/>
      <sheetName val="инфаркт"/>
      <sheetName val="цви"/>
      <sheetName val="царски рез и партнер"/>
      <sheetName val="повреде породиља и деце"/>
      <sheetName val="труднице и деца умрли "/>
      <sheetName val="ургентна"/>
      <sheetName val="збрињавање траума"/>
      <sheetName val="безбедност"/>
      <sheetName val="безбедност у хирургији"/>
      <sheetName val="болничке инфекције"/>
      <sheetName val="инфекције оп места 1"/>
      <sheetName val="инфекције оп места 2"/>
      <sheetName val="стерилизација"/>
      <sheetName val="специјалистички"/>
      <sheetName val="интерна спец"/>
      <sheetName val="хирургија спец"/>
      <sheetName val="педијатрија спец"/>
      <sheetName val="гин спец"/>
      <sheetName val="психијатрија спец"/>
      <sheetName val="стр усавршавање"/>
      <sheetName val="листа чекања - министарство"/>
      <sheetName val="листа чекана"/>
      <sheetName val="прикупљање крви"/>
      <sheetName val="компоненте крви"/>
      <sheetName val="комисија"/>
      <sheetName val="унапређење"/>
      <sheetName val="приговори"/>
    </sheetNames>
    <sheetDataSet>
      <sheetData sheetId="32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17">
          <cell r="C17">
            <v>64024</v>
          </cell>
          <cell r="D17">
            <v>0</v>
          </cell>
          <cell r="E17">
            <v>0</v>
          </cell>
          <cell r="F17">
            <v>0</v>
          </cell>
          <cell r="G17">
            <v>51741</v>
          </cell>
          <cell r="H17">
            <v>51741</v>
          </cell>
        </row>
        <row r="18">
          <cell r="C18">
            <v>121662</v>
          </cell>
          <cell r="D18">
            <v>74222</v>
          </cell>
          <cell r="E18">
            <v>55666</v>
          </cell>
          <cell r="F18">
            <v>834990</v>
          </cell>
          <cell r="G18">
            <v>100002</v>
          </cell>
          <cell r="H18">
            <v>75803</v>
          </cell>
        </row>
        <row r="20">
          <cell r="C20">
            <v>31774</v>
          </cell>
          <cell r="D20">
            <v>24160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2">
          <cell r="C22">
            <v>29550</v>
          </cell>
          <cell r="D22">
            <v>14840</v>
          </cell>
          <cell r="E22">
            <v>14840</v>
          </cell>
          <cell r="F22">
            <v>193662</v>
          </cell>
          <cell r="G22">
            <v>29505</v>
          </cell>
          <cell r="H22">
            <v>23846</v>
          </cell>
        </row>
        <row r="23">
          <cell r="C23">
            <v>19809</v>
          </cell>
          <cell r="D23">
            <v>9827</v>
          </cell>
          <cell r="E23">
            <v>9608</v>
          </cell>
          <cell r="F23">
            <v>249808</v>
          </cell>
          <cell r="G23">
            <v>19712</v>
          </cell>
          <cell r="H23">
            <v>19380</v>
          </cell>
        </row>
        <row r="25">
          <cell r="C25">
            <v>3990</v>
          </cell>
          <cell r="D25">
            <v>1901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7">
          <cell r="C27">
            <v>17701</v>
          </cell>
          <cell r="D27">
            <v>7122</v>
          </cell>
          <cell r="E27">
            <v>6215</v>
          </cell>
          <cell r="F27">
            <v>34481</v>
          </cell>
          <cell r="G27">
            <v>15739</v>
          </cell>
          <cell r="H27">
            <v>12814</v>
          </cell>
        </row>
        <row r="31">
          <cell r="C31">
            <v>16665</v>
          </cell>
          <cell r="D31">
            <v>16615</v>
          </cell>
          <cell r="E31">
            <v>943</v>
          </cell>
          <cell r="F31">
            <v>0</v>
          </cell>
          <cell r="G31">
            <v>4039</v>
          </cell>
          <cell r="H31">
            <v>4039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M50"/>
  <sheetViews>
    <sheetView zoomScalePageLayoutView="0" workbookViewId="0" topLeftCell="A22">
      <selection activeCell="A2" sqref="A2:K2"/>
    </sheetView>
  </sheetViews>
  <sheetFormatPr defaultColWidth="9.140625" defaultRowHeight="12.75"/>
  <cols>
    <col min="1" max="11" width="12.7109375" style="354" customWidth="1"/>
    <col min="12" max="12" width="20.140625" style="352" customWidth="1"/>
    <col min="13" max="13" width="11.7109375" style="352" customWidth="1"/>
    <col min="14" max="16384" width="9.140625" style="354" customWidth="1"/>
  </cols>
  <sheetData>
    <row r="1" spans="1:13" s="351" customFormat="1" ht="18">
      <c r="A1" s="828" t="s">
        <v>320</v>
      </c>
      <c r="B1" s="829"/>
      <c r="C1" s="348"/>
      <c r="D1" s="348"/>
      <c r="E1" s="348"/>
      <c r="F1" s="348"/>
      <c r="G1" s="348"/>
      <c r="H1" s="348"/>
      <c r="I1" s="348"/>
      <c r="J1" s="348"/>
      <c r="K1" s="349"/>
      <c r="L1" s="350" t="s">
        <v>321</v>
      </c>
      <c r="M1" s="350" t="s">
        <v>322</v>
      </c>
    </row>
    <row r="2" spans="1:13" s="355" customFormat="1" ht="30" customHeight="1">
      <c r="A2" s="831" t="s">
        <v>323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347" t="s">
        <v>324</v>
      </c>
      <c r="M2" s="347">
        <v>1</v>
      </c>
    </row>
    <row r="3" spans="1:13" s="355" customFormat="1" ht="30" customHeight="1">
      <c r="A3" s="830" t="s">
        <v>326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347" t="s">
        <v>483</v>
      </c>
      <c r="M3" s="347">
        <v>2</v>
      </c>
    </row>
    <row r="4" spans="1:13" s="355" customFormat="1" ht="30" customHeight="1">
      <c r="A4" s="830" t="s">
        <v>463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347" t="s">
        <v>325</v>
      </c>
      <c r="M4" s="347">
        <v>3</v>
      </c>
    </row>
    <row r="5" spans="1:13" s="355" customFormat="1" ht="30" customHeight="1">
      <c r="A5" s="831" t="s">
        <v>328</v>
      </c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347" t="s">
        <v>327</v>
      </c>
      <c r="M5" s="347">
        <v>4</v>
      </c>
    </row>
    <row r="6" spans="1:13" s="355" customFormat="1" ht="30" customHeight="1">
      <c r="A6" s="831" t="s">
        <v>330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347" t="s">
        <v>329</v>
      </c>
      <c r="M6" s="347">
        <v>5</v>
      </c>
    </row>
    <row r="7" spans="1:13" s="355" customFormat="1" ht="30" customHeight="1">
      <c r="A7" s="831" t="s">
        <v>331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347" t="s">
        <v>332</v>
      </c>
      <c r="M7" s="347">
        <v>6</v>
      </c>
    </row>
    <row r="8" spans="1:13" s="355" customFormat="1" ht="30" customHeight="1">
      <c r="A8" s="830" t="s">
        <v>462</v>
      </c>
      <c r="B8" s="830"/>
      <c r="C8" s="830"/>
      <c r="D8" s="830"/>
      <c r="E8" s="830"/>
      <c r="F8" s="830"/>
      <c r="G8" s="830"/>
      <c r="H8" s="830"/>
      <c r="I8" s="830"/>
      <c r="J8" s="830"/>
      <c r="K8" s="830"/>
      <c r="L8" s="347" t="s">
        <v>333</v>
      </c>
      <c r="M8" s="347">
        <v>7</v>
      </c>
    </row>
    <row r="9" spans="1:13" s="355" customFormat="1" ht="30" customHeight="1">
      <c r="A9" s="831" t="s">
        <v>335</v>
      </c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347" t="s">
        <v>334</v>
      </c>
      <c r="M9" s="347">
        <v>8</v>
      </c>
    </row>
    <row r="10" spans="1:13" s="355" customFormat="1" ht="30" customHeight="1">
      <c r="A10" s="831" t="s">
        <v>336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347" t="s">
        <v>337</v>
      </c>
      <c r="M10" s="347">
        <v>9</v>
      </c>
    </row>
    <row r="11" spans="1:13" s="355" customFormat="1" ht="30" customHeight="1">
      <c r="A11" s="830" t="s">
        <v>460</v>
      </c>
      <c r="B11" s="830"/>
      <c r="C11" s="830"/>
      <c r="D11" s="830"/>
      <c r="E11" s="830"/>
      <c r="F11" s="830"/>
      <c r="G11" s="830"/>
      <c r="H11" s="830"/>
      <c r="I11" s="830"/>
      <c r="J11" s="830"/>
      <c r="K11" s="830"/>
      <c r="L11" s="347" t="s">
        <v>338</v>
      </c>
      <c r="M11" s="347">
        <v>10</v>
      </c>
    </row>
    <row r="12" spans="1:13" s="355" customFormat="1" ht="30" customHeight="1">
      <c r="A12" s="831" t="s">
        <v>339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347" t="s">
        <v>340</v>
      </c>
      <c r="M12" s="347">
        <v>11</v>
      </c>
    </row>
    <row r="13" spans="1:13" s="355" customFormat="1" ht="30" customHeight="1">
      <c r="A13" s="831" t="s">
        <v>341</v>
      </c>
      <c r="B13" s="831"/>
      <c r="C13" s="831"/>
      <c r="D13" s="831"/>
      <c r="E13" s="831"/>
      <c r="F13" s="831"/>
      <c r="G13" s="831"/>
      <c r="H13" s="831"/>
      <c r="I13" s="831"/>
      <c r="J13" s="831"/>
      <c r="K13" s="831"/>
      <c r="L13" s="347" t="s">
        <v>342</v>
      </c>
      <c r="M13" s="347">
        <v>12</v>
      </c>
    </row>
    <row r="14" spans="1:13" s="355" customFormat="1" ht="30" customHeight="1">
      <c r="A14" s="830" t="s">
        <v>442</v>
      </c>
      <c r="B14" s="830"/>
      <c r="C14" s="830"/>
      <c r="D14" s="830"/>
      <c r="E14" s="830"/>
      <c r="F14" s="830"/>
      <c r="G14" s="830"/>
      <c r="H14" s="830"/>
      <c r="I14" s="830"/>
      <c r="J14" s="830"/>
      <c r="K14" s="830"/>
      <c r="L14" s="347" t="s">
        <v>343</v>
      </c>
      <c r="M14" s="347">
        <v>13</v>
      </c>
    </row>
    <row r="15" spans="1:13" s="355" customFormat="1" ht="30" customHeight="1">
      <c r="A15" s="831" t="s">
        <v>344</v>
      </c>
      <c r="B15" s="831"/>
      <c r="C15" s="831"/>
      <c r="D15" s="831"/>
      <c r="E15" s="831"/>
      <c r="F15" s="831"/>
      <c r="G15" s="831"/>
      <c r="H15" s="831"/>
      <c r="I15" s="831"/>
      <c r="J15" s="831"/>
      <c r="K15" s="831"/>
      <c r="L15" s="347" t="s">
        <v>345</v>
      </c>
      <c r="M15" s="347">
        <v>14</v>
      </c>
    </row>
    <row r="16" spans="1:13" s="355" customFormat="1" ht="30" customHeight="1">
      <c r="A16" s="831" t="s">
        <v>348</v>
      </c>
      <c r="B16" s="831"/>
      <c r="C16" s="831"/>
      <c r="D16" s="831"/>
      <c r="E16" s="831"/>
      <c r="F16" s="831"/>
      <c r="G16" s="831"/>
      <c r="H16" s="831"/>
      <c r="I16" s="831"/>
      <c r="J16" s="831"/>
      <c r="K16" s="831"/>
      <c r="L16" s="347" t="s">
        <v>346</v>
      </c>
      <c r="M16" s="347">
        <v>15</v>
      </c>
    </row>
    <row r="17" spans="1:13" s="355" customFormat="1" ht="30" customHeight="1">
      <c r="A17" s="830" t="s">
        <v>459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347" t="s">
        <v>347</v>
      </c>
      <c r="M17" s="347">
        <v>16</v>
      </c>
    </row>
    <row r="18" spans="1:13" s="355" customFormat="1" ht="30" customHeight="1">
      <c r="A18" s="831" t="s">
        <v>349</v>
      </c>
      <c r="B18" s="831"/>
      <c r="C18" s="831"/>
      <c r="D18" s="831"/>
      <c r="E18" s="831"/>
      <c r="F18" s="831"/>
      <c r="G18" s="831"/>
      <c r="H18" s="831"/>
      <c r="I18" s="831"/>
      <c r="J18" s="831"/>
      <c r="K18" s="831"/>
      <c r="L18" s="347" t="s">
        <v>350</v>
      </c>
      <c r="M18" s="347">
        <v>17</v>
      </c>
    </row>
    <row r="19" spans="1:13" s="355" customFormat="1" ht="30" customHeight="1">
      <c r="A19" s="830" t="s">
        <v>461</v>
      </c>
      <c r="B19" s="830"/>
      <c r="C19" s="830"/>
      <c r="D19" s="830"/>
      <c r="E19" s="830"/>
      <c r="F19" s="830"/>
      <c r="G19" s="830"/>
      <c r="H19" s="830"/>
      <c r="I19" s="830"/>
      <c r="J19" s="830"/>
      <c r="K19" s="830"/>
      <c r="L19" s="347" t="s">
        <v>351</v>
      </c>
      <c r="M19" s="347">
        <v>18</v>
      </c>
    </row>
    <row r="20" spans="1:13" s="355" customFormat="1" ht="30" customHeight="1">
      <c r="A20" s="831" t="s">
        <v>352</v>
      </c>
      <c r="B20" s="831"/>
      <c r="C20" s="831"/>
      <c r="D20" s="831"/>
      <c r="E20" s="831"/>
      <c r="F20" s="831"/>
      <c r="G20" s="831"/>
      <c r="H20" s="831"/>
      <c r="I20" s="831"/>
      <c r="J20" s="831"/>
      <c r="K20" s="831"/>
      <c r="L20" s="347" t="s">
        <v>353</v>
      </c>
      <c r="M20" s="347">
        <v>19</v>
      </c>
    </row>
    <row r="21" spans="1:13" s="355" customFormat="1" ht="30" customHeight="1">
      <c r="A21" s="831" t="s">
        <v>354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  <c r="L21" s="347" t="s">
        <v>355</v>
      </c>
      <c r="M21" s="347">
        <v>20</v>
      </c>
    </row>
    <row r="22" spans="1:13" s="355" customFormat="1" ht="30" customHeight="1">
      <c r="A22" s="831" t="s">
        <v>356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  <c r="L22" s="347" t="s">
        <v>357</v>
      </c>
      <c r="M22" s="347">
        <v>21</v>
      </c>
    </row>
    <row r="23" spans="1:13" s="355" customFormat="1" ht="30" customHeight="1">
      <c r="A23" s="830" t="s">
        <v>386</v>
      </c>
      <c r="B23" s="831"/>
      <c r="C23" s="831"/>
      <c r="D23" s="831"/>
      <c r="E23" s="831"/>
      <c r="F23" s="831"/>
      <c r="G23" s="831"/>
      <c r="H23" s="831"/>
      <c r="I23" s="831"/>
      <c r="J23" s="831"/>
      <c r="K23" s="831"/>
      <c r="L23" s="347" t="s">
        <v>358</v>
      </c>
      <c r="M23" s="347">
        <v>22</v>
      </c>
    </row>
    <row r="24" spans="1:13" s="355" customFormat="1" ht="30" customHeight="1">
      <c r="A24" s="830" t="s">
        <v>478</v>
      </c>
      <c r="B24" s="830"/>
      <c r="C24" s="830"/>
      <c r="D24" s="830"/>
      <c r="E24" s="830"/>
      <c r="F24" s="830"/>
      <c r="G24" s="830"/>
      <c r="H24" s="830"/>
      <c r="I24" s="830"/>
      <c r="J24" s="830"/>
      <c r="K24" s="830"/>
      <c r="L24" s="347" t="s">
        <v>359</v>
      </c>
      <c r="M24" s="347">
        <v>23</v>
      </c>
    </row>
    <row r="25" spans="1:13" s="355" customFormat="1" ht="30" customHeight="1">
      <c r="A25" s="831" t="s">
        <v>479</v>
      </c>
      <c r="B25" s="831"/>
      <c r="C25" s="831"/>
      <c r="D25" s="831"/>
      <c r="E25" s="831"/>
      <c r="F25" s="831"/>
      <c r="G25" s="831"/>
      <c r="H25" s="831"/>
      <c r="I25" s="831"/>
      <c r="J25" s="831"/>
      <c r="K25" s="831"/>
      <c r="L25" s="347" t="s">
        <v>480</v>
      </c>
      <c r="M25" s="347">
        <v>24</v>
      </c>
    </row>
    <row r="26" spans="1:13" s="355" customFormat="1" ht="30" customHeight="1">
      <c r="A26" s="831" t="s">
        <v>481</v>
      </c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347" t="s">
        <v>482</v>
      </c>
      <c r="M26" s="347">
        <v>25</v>
      </c>
    </row>
    <row r="27" spans="1:13" s="355" customFormat="1" ht="30" customHeight="1">
      <c r="A27" s="831" t="s">
        <v>360</v>
      </c>
      <c r="B27" s="831"/>
      <c r="C27" s="831"/>
      <c r="D27" s="831"/>
      <c r="E27" s="831"/>
      <c r="F27" s="831"/>
      <c r="G27" s="831"/>
      <c r="H27" s="831"/>
      <c r="I27" s="831"/>
      <c r="J27" s="831"/>
      <c r="K27" s="831"/>
      <c r="L27" s="347" t="s">
        <v>361</v>
      </c>
      <c r="M27" s="347">
        <v>26</v>
      </c>
    </row>
    <row r="28" spans="1:13" s="355" customFormat="1" ht="30" customHeight="1">
      <c r="A28" s="831" t="s">
        <v>375</v>
      </c>
      <c r="B28" s="831"/>
      <c r="C28" s="831"/>
      <c r="D28" s="831"/>
      <c r="E28" s="831"/>
      <c r="F28" s="831"/>
      <c r="G28" s="831"/>
      <c r="H28" s="831"/>
      <c r="I28" s="831"/>
      <c r="J28" s="831"/>
      <c r="K28" s="831"/>
      <c r="L28" s="347" t="s">
        <v>362</v>
      </c>
      <c r="M28" s="347">
        <v>27</v>
      </c>
    </row>
    <row r="29" spans="1:13" s="355" customFormat="1" ht="30" customHeight="1">
      <c r="A29" s="831" t="s">
        <v>376</v>
      </c>
      <c r="B29" s="831"/>
      <c r="C29" s="831"/>
      <c r="D29" s="831"/>
      <c r="E29" s="831"/>
      <c r="F29" s="831"/>
      <c r="G29" s="831"/>
      <c r="H29" s="831"/>
      <c r="I29" s="831"/>
      <c r="J29" s="831"/>
      <c r="K29" s="831"/>
      <c r="L29" s="347" t="s">
        <v>363</v>
      </c>
      <c r="M29" s="347">
        <v>28</v>
      </c>
    </row>
    <row r="30" spans="1:13" s="355" customFormat="1" ht="30" customHeight="1">
      <c r="A30" s="831" t="s">
        <v>364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1"/>
      <c r="L30" s="347" t="s">
        <v>365</v>
      </c>
      <c r="M30" s="347">
        <v>29</v>
      </c>
    </row>
    <row r="31" spans="1:13" s="355" customFormat="1" ht="30" customHeight="1">
      <c r="A31" s="831" t="s">
        <v>364</v>
      </c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356" t="s">
        <v>441</v>
      </c>
      <c r="M31" s="347">
        <v>30</v>
      </c>
    </row>
    <row r="32" spans="1:13" s="355" customFormat="1" ht="30" customHeight="1">
      <c r="A32" s="831" t="s">
        <v>407</v>
      </c>
      <c r="B32" s="831"/>
      <c r="C32" s="831"/>
      <c r="D32" s="831"/>
      <c r="E32" s="831"/>
      <c r="F32" s="831"/>
      <c r="G32" s="831"/>
      <c r="H32" s="831"/>
      <c r="I32" s="831"/>
      <c r="J32" s="831"/>
      <c r="K32" s="831"/>
      <c r="L32" s="347" t="s">
        <v>366</v>
      </c>
      <c r="M32" s="347">
        <v>31</v>
      </c>
    </row>
    <row r="33" spans="1:13" s="355" customFormat="1" ht="30" customHeight="1">
      <c r="A33" s="831" t="s">
        <v>377</v>
      </c>
      <c r="B33" s="831"/>
      <c r="C33" s="831"/>
      <c r="D33" s="831"/>
      <c r="E33" s="831"/>
      <c r="F33" s="831"/>
      <c r="G33" s="831"/>
      <c r="H33" s="831"/>
      <c r="I33" s="831"/>
      <c r="J33" s="831"/>
      <c r="K33" s="831"/>
      <c r="L33" s="347" t="s">
        <v>367</v>
      </c>
      <c r="M33" s="347">
        <v>32</v>
      </c>
    </row>
    <row r="34" spans="1:13" s="355" customFormat="1" ht="30" customHeight="1">
      <c r="A34" s="832" t="s">
        <v>378</v>
      </c>
      <c r="B34" s="832"/>
      <c r="C34" s="832"/>
      <c r="D34" s="832"/>
      <c r="E34" s="832"/>
      <c r="F34" s="832"/>
      <c r="G34" s="832"/>
      <c r="H34" s="832"/>
      <c r="I34" s="832"/>
      <c r="J34" s="832"/>
      <c r="K34" s="832"/>
      <c r="L34" s="347" t="s">
        <v>368</v>
      </c>
      <c r="M34" s="347">
        <v>33</v>
      </c>
    </row>
    <row r="35" spans="1:13" s="355" customFormat="1" ht="30" customHeight="1">
      <c r="A35" s="831" t="s">
        <v>379</v>
      </c>
      <c r="B35" s="831"/>
      <c r="C35" s="831"/>
      <c r="D35" s="831"/>
      <c r="E35" s="831"/>
      <c r="F35" s="831"/>
      <c r="G35" s="831"/>
      <c r="H35" s="831"/>
      <c r="I35" s="831"/>
      <c r="J35" s="831"/>
      <c r="K35" s="831"/>
      <c r="L35" s="347" t="s">
        <v>369</v>
      </c>
      <c r="M35" s="347">
        <v>34</v>
      </c>
    </row>
    <row r="36" spans="1:13" s="355" customFormat="1" ht="30" customHeight="1">
      <c r="A36" s="831" t="s">
        <v>380</v>
      </c>
      <c r="B36" s="831"/>
      <c r="C36" s="831"/>
      <c r="D36" s="831"/>
      <c r="E36" s="831"/>
      <c r="F36" s="831"/>
      <c r="G36" s="831"/>
      <c r="H36" s="831"/>
      <c r="I36" s="831"/>
      <c r="J36" s="831"/>
      <c r="K36" s="831"/>
      <c r="L36" s="347" t="s">
        <v>370</v>
      </c>
      <c r="M36" s="347">
        <v>35</v>
      </c>
    </row>
    <row r="37" spans="1:13" s="355" customFormat="1" ht="30" customHeight="1">
      <c r="A37" s="831" t="s">
        <v>381</v>
      </c>
      <c r="B37" s="831"/>
      <c r="C37" s="831"/>
      <c r="D37" s="831"/>
      <c r="E37" s="831"/>
      <c r="F37" s="831"/>
      <c r="G37" s="831"/>
      <c r="H37" s="831"/>
      <c r="I37" s="831"/>
      <c r="J37" s="831"/>
      <c r="K37" s="831"/>
      <c r="L37" s="347" t="s">
        <v>371</v>
      </c>
      <c r="M37" s="347">
        <v>36</v>
      </c>
    </row>
    <row r="38" spans="1:13" s="355" customFormat="1" ht="30" customHeight="1">
      <c r="A38" s="831" t="s">
        <v>387</v>
      </c>
      <c r="B38" s="831"/>
      <c r="C38" s="831"/>
      <c r="D38" s="831"/>
      <c r="E38" s="831"/>
      <c r="F38" s="831"/>
      <c r="G38" s="831"/>
      <c r="H38" s="831"/>
      <c r="I38" s="831"/>
      <c r="J38" s="831"/>
      <c r="K38" s="831"/>
      <c r="L38" s="347" t="s">
        <v>372</v>
      </c>
      <c r="M38" s="347">
        <v>37</v>
      </c>
    </row>
    <row r="39" spans="1:13" s="355" customFormat="1" ht="30" customHeight="1">
      <c r="A39" s="831" t="s">
        <v>388</v>
      </c>
      <c r="B39" s="831"/>
      <c r="C39" s="831"/>
      <c r="D39" s="831"/>
      <c r="E39" s="831"/>
      <c r="F39" s="831"/>
      <c r="G39" s="831"/>
      <c r="H39" s="831"/>
      <c r="I39" s="831"/>
      <c r="J39" s="831"/>
      <c r="K39" s="831"/>
      <c r="L39" s="347" t="s">
        <v>373</v>
      </c>
      <c r="M39" s="347">
        <v>38</v>
      </c>
    </row>
    <row r="40" spans="1:13" s="355" customFormat="1" ht="30" customHeight="1">
      <c r="A40" s="831" t="s">
        <v>389</v>
      </c>
      <c r="B40" s="831"/>
      <c r="C40" s="831"/>
      <c r="D40" s="831"/>
      <c r="E40" s="831"/>
      <c r="F40" s="831"/>
      <c r="G40" s="831"/>
      <c r="H40" s="831"/>
      <c r="I40" s="831"/>
      <c r="J40" s="831"/>
      <c r="K40" s="831"/>
      <c r="L40" s="347" t="s">
        <v>374</v>
      </c>
      <c r="M40" s="347">
        <v>39</v>
      </c>
    </row>
    <row r="41" spans="1:13" s="355" customFormat="1" ht="30" customHeight="1">
      <c r="A41" s="831" t="s">
        <v>390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347" t="s">
        <v>391</v>
      </c>
      <c r="M41" s="347">
        <v>40</v>
      </c>
    </row>
    <row r="42" spans="1:13" s="355" customFormat="1" ht="30" customHeight="1">
      <c r="A42" s="831" t="s">
        <v>393</v>
      </c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347" t="s">
        <v>392</v>
      </c>
      <c r="M42" s="347">
        <v>41</v>
      </c>
    </row>
    <row r="43" spans="1:13" s="355" customFormat="1" ht="30" customHeight="1">
      <c r="A43" s="831" t="s">
        <v>395</v>
      </c>
      <c r="B43" s="831"/>
      <c r="C43" s="831"/>
      <c r="D43" s="831"/>
      <c r="E43" s="831"/>
      <c r="F43" s="831"/>
      <c r="G43" s="831"/>
      <c r="H43" s="831"/>
      <c r="I43" s="831"/>
      <c r="J43" s="831"/>
      <c r="K43" s="831"/>
      <c r="L43" s="347" t="s">
        <v>394</v>
      </c>
      <c r="M43" s="347">
        <v>42</v>
      </c>
    </row>
    <row r="44" spans="1:13" s="355" customFormat="1" ht="30" customHeight="1">
      <c r="A44" s="831" t="s">
        <v>436</v>
      </c>
      <c r="B44" s="831"/>
      <c r="C44" s="831"/>
      <c r="D44" s="831"/>
      <c r="E44" s="831"/>
      <c r="F44" s="831"/>
      <c r="G44" s="831"/>
      <c r="H44" s="831"/>
      <c r="I44" s="831"/>
      <c r="J44" s="831"/>
      <c r="K44" s="831"/>
      <c r="L44" s="347" t="s">
        <v>397</v>
      </c>
      <c r="M44" s="347">
        <v>43</v>
      </c>
    </row>
    <row r="45" spans="1:13" s="355" customFormat="1" ht="30" customHeight="1">
      <c r="A45" s="831" t="s">
        <v>396</v>
      </c>
      <c r="B45" s="831"/>
      <c r="C45" s="831"/>
      <c r="D45" s="831"/>
      <c r="E45" s="831"/>
      <c r="F45" s="831"/>
      <c r="G45" s="831"/>
      <c r="H45" s="831"/>
      <c r="I45" s="831"/>
      <c r="J45" s="831"/>
      <c r="K45" s="831"/>
      <c r="L45" s="347" t="s">
        <v>437</v>
      </c>
      <c r="M45" s="347">
        <v>44</v>
      </c>
    </row>
    <row r="46" ht="18">
      <c r="M46" s="353"/>
    </row>
    <row r="47" ht="18">
      <c r="M47" s="353"/>
    </row>
    <row r="48" ht="18">
      <c r="M48" s="353"/>
    </row>
    <row r="49" ht="18">
      <c r="M49" s="353"/>
    </row>
    <row r="50" ht="18">
      <c r="M50" s="353"/>
    </row>
  </sheetData>
  <sheetProtection/>
  <mergeCells count="45">
    <mergeCell ref="A42:K42"/>
    <mergeCell ref="A43:K43"/>
    <mergeCell ref="A44:K44"/>
    <mergeCell ref="A45:K45"/>
    <mergeCell ref="A39:K39"/>
    <mergeCell ref="A40:K40"/>
    <mergeCell ref="A41:K41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2:K22"/>
    <mergeCell ref="A23:K23"/>
    <mergeCell ref="A25:K25"/>
    <mergeCell ref="A26:K26"/>
    <mergeCell ref="A24:K24"/>
    <mergeCell ref="A18:K18"/>
    <mergeCell ref="A20:K20"/>
    <mergeCell ref="A21:K21"/>
    <mergeCell ref="A17:K17"/>
    <mergeCell ref="A19:K19"/>
    <mergeCell ref="A27:K27"/>
    <mergeCell ref="A12:K12"/>
    <mergeCell ref="A13:K13"/>
    <mergeCell ref="A15:K15"/>
    <mergeCell ref="A14:K14"/>
    <mergeCell ref="A3:K3"/>
    <mergeCell ref="A16:K16"/>
    <mergeCell ref="A1:B1"/>
    <mergeCell ref="A11:K11"/>
    <mergeCell ref="A8:K8"/>
    <mergeCell ref="A4:K4"/>
    <mergeCell ref="A2:K2"/>
    <mergeCell ref="A5:K5"/>
    <mergeCell ref="A6:K6"/>
    <mergeCell ref="A7:K7"/>
    <mergeCell ref="A9:K9"/>
    <mergeCell ref="A10:K10"/>
  </mergeCells>
  <printOptions verticalCentered="1"/>
  <pageMargins left="0.1968503937007874" right="0" top="0" bottom="0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466" customWidth="1"/>
    <col min="6" max="8" width="12.7109375" style="6" customWidth="1"/>
    <col min="9" max="16384" width="9.140625" style="6" customWidth="1"/>
  </cols>
  <sheetData>
    <row r="1" spans="1:9" ht="30" customHeight="1">
      <c r="A1" s="877" t="s">
        <v>574</v>
      </c>
      <c r="B1" s="877"/>
      <c r="C1" s="877"/>
      <c r="D1" s="877"/>
      <c r="E1" s="877"/>
      <c r="F1" s="877"/>
      <c r="G1" s="877"/>
      <c r="H1" s="877"/>
      <c r="I1" s="877"/>
    </row>
    <row r="2" spans="1:9" s="40" customFormat="1" ht="15.75" customHeight="1">
      <c r="A2" s="856" t="s">
        <v>51</v>
      </c>
      <c r="B2" s="856"/>
      <c r="C2" s="856"/>
      <c r="D2" s="856"/>
      <c r="E2" s="856"/>
      <c r="F2" s="856"/>
      <c r="G2" s="856"/>
      <c r="H2" s="856"/>
      <c r="I2" s="856"/>
    </row>
    <row r="3" spans="1:9" s="40" customFormat="1" ht="15.75" customHeight="1">
      <c r="A3" s="98"/>
      <c r="B3" s="98"/>
      <c r="C3" s="98"/>
      <c r="D3" s="98"/>
      <c r="E3" s="599"/>
      <c r="F3" s="98"/>
      <c r="G3" s="98"/>
      <c r="H3" s="98"/>
      <c r="I3" s="98"/>
    </row>
    <row r="4" spans="1:8" s="40" customFormat="1" ht="14.25" customHeight="1" thickBot="1">
      <c r="A4" s="876"/>
      <c r="B4" s="876"/>
      <c r="C4" s="876"/>
      <c r="D4" s="876"/>
      <c r="E4" s="876"/>
      <c r="F4" s="876"/>
      <c r="G4" s="876"/>
      <c r="H4" s="19" t="s">
        <v>70</v>
      </c>
    </row>
    <row r="5" spans="1:8" ht="39.75" customHeight="1">
      <c r="A5" s="891" t="s">
        <v>55</v>
      </c>
      <c r="B5" s="870" t="s">
        <v>49</v>
      </c>
      <c r="C5" s="855" t="s">
        <v>53</v>
      </c>
      <c r="D5" s="855" t="s">
        <v>519</v>
      </c>
      <c r="E5" s="855" t="s">
        <v>520</v>
      </c>
      <c r="F5" s="855" t="s">
        <v>162</v>
      </c>
      <c r="G5" s="855" t="s">
        <v>52</v>
      </c>
      <c r="H5" s="887" t="s">
        <v>522</v>
      </c>
    </row>
    <row r="6" spans="1:8" ht="39.75" customHeight="1" thickBot="1">
      <c r="A6" s="892"/>
      <c r="B6" s="871"/>
      <c r="C6" s="839"/>
      <c r="D6" s="839"/>
      <c r="E6" s="839"/>
      <c r="F6" s="897"/>
      <c r="G6" s="839"/>
      <c r="H6" s="845"/>
    </row>
    <row r="7" spans="1:8" s="30" customFormat="1" ht="11.25" customHeight="1" thickBot="1" thickTop="1">
      <c r="A7" s="29">
        <v>0</v>
      </c>
      <c r="B7" s="60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6">
        <v>7</v>
      </c>
    </row>
    <row r="8" spans="1:8" ht="24.75" customHeight="1" thickTop="1">
      <c r="A8" s="39">
        <v>1</v>
      </c>
      <c r="B8" s="56" t="s">
        <v>516</v>
      </c>
      <c r="C8" s="603">
        <v>1</v>
      </c>
      <c r="D8" s="192">
        <v>0</v>
      </c>
      <c r="E8" s="191">
        <v>0</v>
      </c>
      <c r="F8" s="191">
        <v>0</v>
      </c>
      <c r="G8" s="76" t="e">
        <f aca="true" t="shared" si="0" ref="G8:G18">E8/F8*100</f>
        <v>#DIV/0!</v>
      </c>
      <c r="H8" s="197">
        <v>0</v>
      </c>
    </row>
    <row r="9" spans="1:8" ht="24.75" customHeight="1">
      <c r="A9" s="39">
        <v>2</v>
      </c>
      <c r="B9" s="395" t="s">
        <v>271</v>
      </c>
      <c r="C9" s="603">
        <v>1</v>
      </c>
      <c r="D9" s="192">
        <v>0</v>
      </c>
      <c r="E9" s="191">
        <v>0</v>
      </c>
      <c r="F9" s="191">
        <v>0</v>
      </c>
      <c r="G9" s="76" t="e">
        <f t="shared" si="0"/>
        <v>#DIV/0!</v>
      </c>
      <c r="H9" s="197">
        <v>0</v>
      </c>
    </row>
    <row r="10" spans="1:8" ht="24.75" customHeight="1">
      <c r="A10" s="39">
        <v>3</v>
      </c>
      <c r="B10" s="395" t="s">
        <v>488</v>
      </c>
      <c r="C10" s="603">
        <v>0</v>
      </c>
      <c r="D10" s="192">
        <v>0</v>
      </c>
      <c r="E10" s="191">
        <v>0</v>
      </c>
      <c r="F10" s="191">
        <v>0</v>
      </c>
      <c r="G10" s="76" t="e">
        <f t="shared" si="0"/>
        <v>#DIV/0!</v>
      </c>
      <c r="H10" s="197">
        <v>0</v>
      </c>
    </row>
    <row r="11" spans="1:8" ht="24.75" customHeight="1">
      <c r="A11" s="39">
        <v>4</v>
      </c>
      <c r="B11" s="396" t="s">
        <v>491</v>
      </c>
      <c r="C11" s="603">
        <v>28</v>
      </c>
      <c r="D11" s="192">
        <v>14</v>
      </c>
      <c r="E11" s="191">
        <v>14</v>
      </c>
      <c r="F11" s="191">
        <v>14</v>
      </c>
      <c r="G11" s="76">
        <f t="shared" si="0"/>
        <v>100</v>
      </c>
      <c r="H11" s="197">
        <f>D11/C11*100</f>
        <v>50</v>
      </c>
    </row>
    <row r="12" spans="1:8" ht="24.75" customHeight="1">
      <c r="A12" s="39">
        <v>5</v>
      </c>
      <c r="B12" s="396" t="s">
        <v>509</v>
      </c>
      <c r="C12" s="603">
        <v>63</v>
      </c>
      <c r="D12" s="192">
        <v>22</v>
      </c>
      <c r="E12" s="191">
        <v>20</v>
      </c>
      <c r="F12" s="191">
        <v>20</v>
      </c>
      <c r="G12" s="76">
        <f t="shared" si="0"/>
        <v>100</v>
      </c>
      <c r="H12" s="197">
        <f>D12/C12*100</f>
        <v>34.92063492063492</v>
      </c>
    </row>
    <row r="13" spans="1:8" ht="24.75" customHeight="1">
      <c r="A13" s="39">
        <v>6</v>
      </c>
      <c r="B13" s="396" t="s">
        <v>510</v>
      </c>
      <c r="C13" s="603">
        <v>1</v>
      </c>
      <c r="D13" s="192">
        <v>0</v>
      </c>
      <c r="E13" s="191">
        <v>0</v>
      </c>
      <c r="F13" s="191">
        <v>0</v>
      </c>
      <c r="G13" s="76" t="e">
        <f t="shared" si="0"/>
        <v>#DIV/0!</v>
      </c>
      <c r="H13" s="197">
        <v>0</v>
      </c>
    </row>
    <row r="14" spans="1:8" ht="24.75" customHeight="1">
      <c r="A14" s="39">
        <v>7</v>
      </c>
      <c r="B14" s="396" t="s">
        <v>495</v>
      </c>
      <c r="C14" s="603">
        <v>39</v>
      </c>
      <c r="D14" s="192">
        <v>38</v>
      </c>
      <c r="E14" s="191">
        <v>31</v>
      </c>
      <c r="F14" s="191">
        <v>31</v>
      </c>
      <c r="G14" s="76">
        <f t="shared" si="0"/>
        <v>100</v>
      </c>
      <c r="H14" s="197">
        <f>D14/C14*100</f>
        <v>97.43589743589743</v>
      </c>
    </row>
    <row r="15" spans="1:8" ht="24.75" customHeight="1">
      <c r="A15" s="39">
        <v>8</v>
      </c>
      <c r="B15" s="396" t="s">
        <v>524</v>
      </c>
      <c r="C15" s="603">
        <v>0</v>
      </c>
      <c r="D15" s="192">
        <v>0</v>
      </c>
      <c r="E15" s="191">
        <v>0</v>
      </c>
      <c r="F15" s="191">
        <v>0</v>
      </c>
      <c r="G15" s="76" t="e">
        <f t="shared" si="0"/>
        <v>#DIV/0!</v>
      </c>
      <c r="H15" s="197">
        <v>0</v>
      </c>
    </row>
    <row r="16" spans="1:8" ht="26.25" customHeight="1">
      <c r="A16" s="39">
        <v>9</v>
      </c>
      <c r="B16" s="396" t="s">
        <v>517</v>
      </c>
      <c r="C16" s="603">
        <v>4</v>
      </c>
      <c r="D16" s="192">
        <v>0</v>
      </c>
      <c r="E16" s="191">
        <v>0</v>
      </c>
      <c r="F16" s="191">
        <v>0</v>
      </c>
      <c r="G16" s="76" t="e">
        <f t="shared" si="0"/>
        <v>#DIV/0!</v>
      </c>
      <c r="H16" s="197">
        <v>0</v>
      </c>
    </row>
    <row r="17" spans="1:8" ht="26.25" customHeight="1" thickBot="1">
      <c r="A17" s="39">
        <v>10</v>
      </c>
      <c r="B17" s="397" t="s">
        <v>3</v>
      </c>
      <c r="C17" s="603">
        <v>0</v>
      </c>
      <c r="D17" s="200">
        <v>0</v>
      </c>
      <c r="E17" s="193">
        <v>0</v>
      </c>
      <c r="F17" s="193">
        <v>0</v>
      </c>
      <c r="G17" s="76" t="e">
        <f t="shared" si="0"/>
        <v>#DIV/0!</v>
      </c>
      <c r="H17" s="197">
        <v>0</v>
      </c>
    </row>
    <row r="18" spans="1:8" ht="28.5" customHeight="1" thickBot="1" thickTop="1">
      <c r="A18" s="842" t="s">
        <v>486</v>
      </c>
      <c r="B18" s="843"/>
      <c r="C18" s="69">
        <f>SUM(C8:C17)</f>
        <v>137</v>
      </c>
      <c r="D18" s="69">
        <f>SUM(D8:D17)</f>
        <v>74</v>
      </c>
      <c r="E18" s="69">
        <f>SUM(E8:E17)</f>
        <v>65</v>
      </c>
      <c r="F18" s="69">
        <f>SUM(F8:F17)</f>
        <v>65</v>
      </c>
      <c r="G18" s="67">
        <f t="shared" si="0"/>
        <v>100</v>
      </c>
      <c r="H18" s="68">
        <f>D18/C18*100</f>
        <v>54.01459854014598</v>
      </c>
    </row>
    <row r="19" spans="1:10" s="28" customFormat="1" ht="15" customHeight="1">
      <c r="A19" s="849" t="s">
        <v>9</v>
      </c>
      <c r="B19" s="849"/>
      <c r="C19" s="849"/>
      <c r="D19" s="849"/>
      <c r="E19" s="849"/>
      <c r="F19" s="849"/>
      <c r="G19" s="849"/>
      <c r="H19" s="849"/>
      <c r="I19" s="849"/>
      <c r="J19" s="99"/>
    </row>
    <row r="20" spans="1:9" ht="15" customHeight="1">
      <c r="A20" s="880" t="s">
        <v>48</v>
      </c>
      <c r="B20" s="880"/>
      <c r="C20" s="880"/>
      <c r="D20" s="880"/>
      <c r="E20" s="880"/>
      <c r="F20" s="880"/>
      <c r="G20" s="880"/>
      <c r="H20" s="880"/>
      <c r="I20" s="880"/>
    </row>
    <row r="21" spans="1:9" ht="15.75" customHeight="1">
      <c r="A21" s="840" t="s">
        <v>295</v>
      </c>
      <c r="B21" s="840"/>
      <c r="C21" s="840"/>
      <c r="D21" s="840"/>
      <c r="E21" s="840"/>
      <c r="F21" s="840"/>
      <c r="G21" s="840"/>
      <c r="H21" s="840"/>
      <c r="I21" s="840"/>
    </row>
  </sheetData>
  <sheetProtection/>
  <mergeCells count="15">
    <mergeCell ref="A18:B18"/>
    <mergeCell ref="A4:G4"/>
    <mergeCell ref="A5:A6"/>
    <mergeCell ref="H5:H6"/>
    <mergeCell ref="B5:B6"/>
    <mergeCell ref="D5:D6"/>
    <mergeCell ref="E5:E6"/>
    <mergeCell ref="G5:G6"/>
    <mergeCell ref="C5:C6"/>
    <mergeCell ref="A21:I21"/>
    <mergeCell ref="A1:I1"/>
    <mergeCell ref="A2:I2"/>
    <mergeCell ref="A20:I20"/>
    <mergeCell ref="A19:I19"/>
    <mergeCell ref="F5:F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zoomScalePageLayoutView="0" workbookViewId="0" topLeftCell="A4">
      <selection activeCell="L18" sqref="L18"/>
    </sheetView>
  </sheetViews>
  <sheetFormatPr defaultColWidth="9.140625" defaultRowHeight="12.75"/>
  <cols>
    <col min="1" max="1" width="3.710937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32.25" customHeight="1">
      <c r="A1" s="877" t="s">
        <v>576</v>
      </c>
      <c r="B1" s="900"/>
      <c r="C1" s="900"/>
      <c r="D1" s="900"/>
      <c r="E1" s="900"/>
      <c r="F1" s="900"/>
      <c r="G1" s="900"/>
      <c r="H1" s="901"/>
      <c r="I1" s="901"/>
      <c r="J1" s="901"/>
    </row>
    <row r="2" spans="1:10" s="182" customFormat="1" ht="15" customHeight="1">
      <c r="A2" s="902" t="s">
        <v>99</v>
      </c>
      <c r="B2" s="902"/>
      <c r="C2" s="902"/>
      <c r="D2" s="902"/>
      <c r="E2" s="902"/>
      <c r="F2" s="902"/>
      <c r="G2" s="902"/>
      <c r="H2" s="902"/>
      <c r="I2" s="902"/>
      <c r="J2" s="902"/>
    </row>
    <row r="3" spans="1:10" s="40" customFormat="1" ht="12" customHeight="1" thickBot="1">
      <c r="A3" s="881"/>
      <c r="B3" s="881"/>
      <c r="C3" s="881"/>
      <c r="D3" s="881"/>
      <c r="E3" s="881"/>
      <c r="F3" s="881"/>
      <c r="G3" s="882"/>
      <c r="H3" s="881"/>
      <c r="I3" s="881"/>
      <c r="J3" s="19" t="s">
        <v>75</v>
      </c>
    </row>
    <row r="4" spans="1:10" ht="35.25" customHeight="1">
      <c r="A4" s="891" t="s">
        <v>50</v>
      </c>
      <c r="B4" s="870" t="s">
        <v>49</v>
      </c>
      <c r="C4" s="855" t="s">
        <v>171</v>
      </c>
      <c r="D4" s="855" t="s">
        <v>499</v>
      </c>
      <c r="E4" s="855" t="s">
        <v>7</v>
      </c>
      <c r="F4" s="855" t="s">
        <v>172</v>
      </c>
      <c r="G4" s="870" t="s">
        <v>247</v>
      </c>
      <c r="H4" s="855" t="s">
        <v>173</v>
      </c>
      <c r="I4" s="855" t="s">
        <v>501</v>
      </c>
      <c r="J4" s="887" t="s">
        <v>170</v>
      </c>
    </row>
    <row r="5" spans="1:10" ht="69" customHeight="1" thickBot="1">
      <c r="A5" s="892"/>
      <c r="B5" s="871"/>
      <c r="C5" s="883"/>
      <c r="D5" s="883"/>
      <c r="E5" s="884"/>
      <c r="F5" s="884"/>
      <c r="G5" s="885"/>
      <c r="H5" s="883"/>
      <c r="I5" s="883"/>
      <c r="J5" s="888"/>
    </row>
    <row r="6" spans="1:10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1.75" customHeight="1" thickTop="1">
      <c r="A7" s="403">
        <v>1</v>
      </c>
      <c r="B7" s="56" t="s">
        <v>516</v>
      </c>
      <c r="C7" s="151">
        <v>1763</v>
      </c>
      <c r="D7" s="149">
        <v>7937</v>
      </c>
      <c r="E7" s="227">
        <v>30</v>
      </c>
      <c r="F7" s="149">
        <v>305</v>
      </c>
      <c r="G7" s="151">
        <v>5</v>
      </c>
      <c r="H7" s="75">
        <f>G7/F7*100</f>
        <v>1.639344262295082</v>
      </c>
      <c r="I7" s="75">
        <f>D7/C7</f>
        <v>4.501985252410663</v>
      </c>
      <c r="J7" s="228">
        <f>E7*365/D7</f>
        <v>1.379614463903238</v>
      </c>
    </row>
    <row r="8" spans="1:10" ht="21.75" customHeight="1">
      <c r="A8" s="403">
        <v>2</v>
      </c>
      <c r="B8" s="57" t="s">
        <v>487</v>
      </c>
      <c r="C8" s="146">
        <v>1687</v>
      </c>
      <c r="D8" s="146">
        <v>9445</v>
      </c>
      <c r="E8" s="203">
        <v>18.7</v>
      </c>
      <c r="F8" s="146">
        <v>60</v>
      </c>
      <c r="G8" s="146">
        <v>4</v>
      </c>
      <c r="H8" s="215">
        <f aca="true" t="shared" si="0" ref="H8:H17">G8/F8*100</f>
        <v>6.666666666666667</v>
      </c>
      <c r="I8" s="215">
        <f aca="true" t="shared" si="1" ref="I8:I17">D8/C8</f>
        <v>5.598695909899229</v>
      </c>
      <c r="J8" s="222">
        <f>E8*365/D8</f>
        <v>0.7226574907358391</v>
      </c>
    </row>
    <row r="9" spans="1:10" ht="21.75" customHeight="1">
      <c r="A9" s="403">
        <v>3</v>
      </c>
      <c r="B9" s="57" t="s">
        <v>488</v>
      </c>
      <c r="C9" s="146">
        <v>566</v>
      </c>
      <c r="D9" s="146">
        <v>3064</v>
      </c>
      <c r="E9" s="203">
        <v>11</v>
      </c>
      <c r="F9" s="146">
        <v>0</v>
      </c>
      <c r="G9" s="146">
        <v>0</v>
      </c>
      <c r="H9" s="215" t="e">
        <f t="shared" si="0"/>
        <v>#DIV/0!</v>
      </c>
      <c r="I9" s="215">
        <f t="shared" si="1"/>
        <v>5.413427561837456</v>
      </c>
      <c r="J9" s="222">
        <f aca="true" t="shared" si="2" ref="J9:J16">E9*365/D9</f>
        <v>1.310378590078329</v>
      </c>
    </row>
    <row r="10" spans="1:10" ht="21.75" customHeight="1">
      <c r="A10" s="403">
        <v>4</v>
      </c>
      <c r="B10" s="56" t="s">
        <v>491</v>
      </c>
      <c r="C10" s="146">
        <v>5788</v>
      </c>
      <c r="D10" s="146">
        <v>36925</v>
      </c>
      <c r="E10" s="203">
        <v>101</v>
      </c>
      <c r="F10" s="146">
        <v>298</v>
      </c>
      <c r="G10" s="146">
        <v>12</v>
      </c>
      <c r="H10" s="215">
        <f t="shared" si="0"/>
        <v>4.026845637583892</v>
      </c>
      <c r="I10" s="215">
        <f t="shared" si="1"/>
        <v>6.379578438147893</v>
      </c>
      <c r="J10" s="222">
        <f t="shared" si="2"/>
        <v>0.9983750846310088</v>
      </c>
    </row>
    <row r="11" spans="1:10" ht="28.5" customHeight="1">
      <c r="A11" s="403">
        <v>5</v>
      </c>
      <c r="B11" s="56" t="s">
        <v>509</v>
      </c>
      <c r="C11" s="146">
        <v>10103</v>
      </c>
      <c r="D11" s="146">
        <v>52965</v>
      </c>
      <c r="E11" s="203">
        <v>145</v>
      </c>
      <c r="F11" s="146">
        <v>703</v>
      </c>
      <c r="G11" s="146">
        <v>0</v>
      </c>
      <c r="H11" s="215">
        <f t="shared" si="0"/>
        <v>0</v>
      </c>
      <c r="I11" s="215">
        <f t="shared" si="1"/>
        <v>5.242502227061269</v>
      </c>
      <c r="J11" s="222">
        <f t="shared" si="2"/>
        <v>0.9992447842915133</v>
      </c>
    </row>
    <row r="12" spans="1:10" ht="26.25" customHeight="1">
      <c r="A12" s="403">
        <v>6</v>
      </c>
      <c r="B12" s="56" t="s">
        <v>510</v>
      </c>
      <c r="C12" s="146">
        <v>719</v>
      </c>
      <c r="D12" s="146">
        <v>7090</v>
      </c>
      <c r="E12" s="203">
        <v>20</v>
      </c>
      <c r="F12" s="146">
        <v>0</v>
      </c>
      <c r="G12" s="146">
        <v>0</v>
      </c>
      <c r="H12" s="215" t="e">
        <f t="shared" si="0"/>
        <v>#DIV/0!</v>
      </c>
      <c r="I12" s="215">
        <f t="shared" si="1"/>
        <v>9.860917941585535</v>
      </c>
      <c r="J12" s="222">
        <f t="shared" si="2"/>
        <v>1.0296191819464033</v>
      </c>
    </row>
    <row r="13" spans="1:10" ht="21.75" customHeight="1">
      <c r="A13" s="403">
        <v>7</v>
      </c>
      <c r="B13" s="56" t="s">
        <v>517</v>
      </c>
      <c r="C13" s="146">
        <v>711</v>
      </c>
      <c r="D13" s="146">
        <v>4128</v>
      </c>
      <c r="E13" s="203">
        <v>15</v>
      </c>
      <c r="F13" s="146">
        <v>67</v>
      </c>
      <c r="G13" s="146">
        <v>0</v>
      </c>
      <c r="H13" s="215">
        <f t="shared" si="0"/>
        <v>0</v>
      </c>
      <c r="I13" s="215">
        <f t="shared" si="1"/>
        <v>5.805907172995781</v>
      </c>
      <c r="J13" s="222">
        <f t="shared" si="2"/>
        <v>1.3263081395348837</v>
      </c>
    </row>
    <row r="14" spans="1:10" ht="28.5" customHeight="1">
      <c r="A14" s="403">
        <v>8</v>
      </c>
      <c r="B14" s="56" t="s">
        <v>3</v>
      </c>
      <c r="C14" s="146">
        <v>591</v>
      </c>
      <c r="D14" s="146">
        <v>8354</v>
      </c>
      <c r="E14" s="203">
        <v>7</v>
      </c>
      <c r="F14" s="146">
        <v>0</v>
      </c>
      <c r="G14" s="146">
        <v>0</v>
      </c>
      <c r="H14" s="215" t="e">
        <f t="shared" si="0"/>
        <v>#DIV/0!</v>
      </c>
      <c r="I14" s="215">
        <f t="shared" si="1"/>
        <v>14.135363790186124</v>
      </c>
      <c r="J14" s="222">
        <f t="shared" si="2"/>
        <v>0.30584151304764184</v>
      </c>
    </row>
    <row r="15" spans="1:10" ht="21.75" customHeight="1">
      <c r="A15" s="403">
        <v>9</v>
      </c>
      <c r="B15" s="56" t="s">
        <v>495</v>
      </c>
      <c r="C15" s="146">
        <v>808</v>
      </c>
      <c r="D15" s="146">
        <v>37545</v>
      </c>
      <c r="E15" s="203">
        <v>144</v>
      </c>
      <c r="F15" s="146">
        <v>682</v>
      </c>
      <c r="G15" s="146">
        <v>34</v>
      </c>
      <c r="H15" s="215">
        <f t="shared" si="0"/>
        <v>4.9853372434017595</v>
      </c>
      <c r="I15" s="215">
        <f t="shared" si="1"/>
        <v>46.46658415841584</v>
      </c>
      <c r="J15" s="222">
        <f t="shared" si="2"/>
        <v>1.399920095884938</v>
      </c>
    </row>
    <row r="16" spans="1:10" ht="30.75" customHeight="1" thickBot="1">
      <c r="A16" s="403">
        <v>10</v>
      </c>
      <c r="B16" s="56" t="s">
        <v>0</v>
      </c>
      <c r="C16" s="146">
        <v>270</v>
      </c>
      <c r="D16" s="220">
        <v>21496</v>
      </c>
      <c r="E16" s="203">
        <v>29</v>
      </c>
      <c r="F16" s="220">
        <v>0</v>
      </c>
      <c r="G16" s="146">
        <v>0</v>
      </c>
      <c r="H16" s="215" t="e">
        <f t="shared" si="0"/>
        <v>#DIV/0!</v>
      </c>
      <c r="I16" s="213">
        <f t="shared" si="1"/>
        <v>79.61481481481482</v>
      </c>
      <c r="J16" s="222">
        <f t="shared" si="2"/>
        <v>0.4924171938965389</v>
      </c>
    </row>
    <row r="17" spans="1:10" ht="27.75" customHeight="1" thickBot="1" thickTop="1">
      <c r="A17" s="889" t="s">
        <v>486</v>
      </c>
      <c r="B17" s="899"/>
      <c r="C17" s="486">
        <f>SUM(C7:C16)</f>
        <v>23006</v>
      </c>
      <c r="D17" s="486">
        <f>SUM(D7:D16)</f>
        <v>188949</v>
      </c>
      <c r="E17" s="487">
        <f>SUM(E7:E16)</f>
        <v>520.7</v>
      </c>
      <c r="F17" s="486">
        <f>SUM(F7:F16)</f>
        <v>2115</v>
      </c>
      <c r="G17" s="486">
        <f>SUM(G7:G16)</f>
        <v>55</v>
      </c>
      <c r="H17" s="484">
        <f t="shared" si="0"/>
        <v>2.6004728132387704</v>
      </c>
      <c r="I17" s="484">
        <f t="shared" si="1"/>
        <v>8.213031383117448</v>
      </c>
      <c r="J17" s="485">
        <f>E17*365/D17</f>
        <v>1.0058560775659042</v>
      </c>
    </row>
    <row r="18" spans="1:10" s="13" customFormat="1" ht="15" customHeight="1">
      <c r="A18" s="846" t="s">
        <v>287</v>
      </c>
      <c r="B18" s="846"/>
      <c r="C18" s="846"/>
      <c r="D18" s="846"/>
      <c r="E18" s="846"/>
      <c r="F18" s="846"/>
      <c r="G18" s="846"/>
      <c r="H18" s="898"/>
      <c r="I18" s="898"/>
      <c r="J18" s="898"/>
    </row>
    <row r="19" s="13" customFormat="1" ht="15" customHeight="1">
      <c r="A19" s="13" t="s">
        <v>48</v>
      </c>
    </row>
    <row r="20" spans="1:10" ht="15" customHeight="1">
      <c r="A20" s="896" t="s">
        <v>296</v>
      </c>
      <c r="B20" s="896"/>
      <c r="C20" s="896"/>
      <c r="D20" s="896"/>
      <c r="E20" s="896"/>
      <c r="F20" s="896"/>
      <c r="G20" s="896"/>
      <c r="H20" s="896"/>
      <c r="I20" s="896"/>
      <c r="J20" s="896"/>
    </row>
    <row r="21" spans="1:10" ht="90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</row>
  </sheetData>
  <sheetProtection/>
  <mergeCells count="16">
    <mergeCell ref="A1:J1"/>
    <mergeCell ref="A4:A5"/>
    <mergeCell ref="B4:B5"/>
    <mergeCell ref="C4:C5"/>
    <mergeCell ref="D4:D5"/>
    <mergeCell ref="E4:E5"/>
    <mergeCell ref="F4:F5"/>
    <mergeCell ref="A3:I3"/>
    <mergeCell ref="A2:J2"/>
    <mergeCell ref="A20:J20"/>
    <mergeCell ref="A18:J18"/>
    <mergeCell ref="G4:G5"/>
    <mergeCell ref="H4:H5"/>
    <mergeCell ref="I4:I5"/>
    <mergeCell ref="J4:J5"/>
    <mergeCell ref="A17:B17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833" t="s">
        <v>577</v>
      </c>
      <c r="B1" s="833"/>
      <c r="C1" s="833"/>
      <c r="D1" s="833"/>
      <c r="E1" s="833"/>
      <c r="F1" s="833"/>
      <c r="G1" s="833"/>
    </row>
    <row r="2" spans="1:7" s="40" customFormat="1" ht="15" customHeight="1">
      <c r="A2" s="903" t="s">
        <v>6</v>
      </c>
      <c r="B2" s="904"/>
      <c r="C2" s="904"/>
      <c r="D2" s="904"/>
      <c r="E2" s="904"/>
      <c r="F2" s="904"/>
      <c r="G2" s="904"/>
    </row>
    <row r="3" spans="1:7" s="40" customFormat="1" ht="14.25" customHeight="1" thickBot="1">
      <c r="A3" s="21"/>
      <c r="B3" s="41"/>
      <c r="C3" s="41"/>
      <c r="D3" s="41"/>
      <c r="E3" s="41"/>
      <c r="F3" s="41"/>
      <c r="G3" s="19" t="s">
        <v>64</v>
      </c>
    </row>
    <row r="4" spans="1:7" ht="45" customHeight="1">
      <c r="A4" s="834" t="s">
        <v>55</v>
      </c>
      <c r="B4" s="905" t="s">
        <v>49</v>
      </c>
      <c r="C4" s="838" t="s">
        <v>494</v>
      </c>
      <c r="D4" s="838" t="s">
        <v>503</v>
      </c>
      <c r="E4" s="838" t="s">
        <v>100</v>
      </c>
      <c r="F4" s="838" t="s">
        <v>290</v>
      </c>
      <c r="G4" s="844" t="s">
        <v>505</v>
      </c>
    </row>
    <row r="5" spans="1:7" ht="45" customHeight="1" thickBot="1">
      <c r="A5" s="835"/>
      <c r="B5" s="906"/>
      <c r="C5" s="839"/>
      <c r="D5" s="839"/>
      <c r="E5" s="839"/>
      <c r="F5" s="839"/>
      <c r="G5" s="845"/>
    </row>
    <row r="6" spans="1:7" s="30" customFormat="1" ht="9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30" customHeight="1" thickTop="1">
      <c r="A7" s="8">
        <v>1</v>
      </c>
      <c r="B7" s="413" t="s">
        <v>515</v>
      </c>
      <c r="C7" s="192">
        <v>13663</v>
      </c>
      <c r="D7" s="192">
        <v>0</v>
      </c>
      <c r="E7" s="191">
        <v>6</v>
      </c>
      <c r="F7" s="75">
        <f aca="true" t="shared" si="0" ref="F7:F13">E7/C7*100</f>
        <v>0.04391422088853107</v>
      </c>
      <c r="G7" s="194">
        <f aca="true" t="shared" si="1" ref="G7:G13">D7/E7*100</f>
        <v>0</v>
      </c>
    </row>
    <row r="8" spans="1:7" ht="30" customHeight="1">
      <c r="A8" s="9">
        <v>2</v>
      </c>
      <c r="B8" s="414" t="s">
        <v>516</v>
      </c>
      <c r="C8" s="192">
        <v>3018</v>
      </c>
      <c r="D8" s="192">
        <v>0</v>
      </c>
      <c r="E8" s="191">
        <v>1</v>
      </c>
      <c r="F8" s="76">
        <f t="shared" si="0"/>
        <v>0.03313452617627568</v>
      </c>
      <c r="G8" s="197">
        <v>0</v>
      </c>
    </row>
    <row r="9" spans="1:7" ht="30" customHeight="1">
      <c r="A9" s="9">
        <v>3</v>
      </c>
      <c r="B9" s="415" t="s">
        <v>487</v>
      </c>
      <c r="C9" s="192">
        <v>4328</v>
      </c>
      <c r="D9" s="192">
        <v>1</v>
      </c>
      <c r="E9" s="191">
        <v>1</v>
      </c>
      <c r="F9" s="76">
        <f t="shared" si="0"/>
        <v>0.02310536044362292</v>
      </c>
      <c r="G9" s="197">
        <v>0</v>
      </c>
    </row>
    <row r="10" spans="1:7" ht="30" customHeight="1">
      <c r="A10" s="9">
        <v>4</v>
      </c>
      <c r="B10" s="415" t="s">
        <v>488</v>
      </c>
      <c r="C10" s="191">
        <v>3184</v>
      </c>
      <c r="D10" s="191">
        <v>1</v>
      </c>
      <c r="E10" s="191">
        <v>1</v>
      </c>
      <c r="F10" s="76">
        <f t="shared" si="0"/>
        <v>0.031407035175879394</v>
      </c>
      <c r="G10" s="197">
        <f t="shared" si="1"/>
        <v>100</v>
      </c>
    </row>
    <row r="11" spans="1:7" ht="30" customHeight="1">
      <c r="A11" s="9">
        <v>5</v>
      </c>
      <c r="B11" s="415" t="s">
        <v>490</v>
      </c>
      <c r="C11" s="192">
        <v>16758</v>
      </c>
      <c r="D11" s="192">
        <v>0</v>
      </c>
      <c r="E11" s="191">
        <v>0</v>
      </c>
      <c r="F11" s="76">
        <f t="shared" si="0"/>
        <v>0</v>
      </c>
      <c r="G11" s="197"/>
    </row>
    <row r="12" spans="1:7" ht="32.25" customHeight="1" thickBot="1">
      <c r="A12" s="9">
        <v>6</v>
      </c>
      <c r="B12" s="414" t="s">
        <v>509</v>
      </c>
      <c r="C12" s="225">
        <v>1888</v>
      </c>
      <c r="D12" s="225">
        <v>0</v>
      </c>
      <c r="E12" s="229">
        <v>0</v>
      </c>
      <c r="F12" s="77">
        <f t="shared" si="0"/>
        <v>0</v>
      </c>
      <c r="G12" s="223">
        <v>0</v>
      </c>
    </row>
    <row r="13" spans="1:7" ht="39.75" customHeight="1" thickBot="1" thickTop="1">
      <c r="A13" s="842" t="s">
        <v>486</v>
      </c>
      <c r="B13" s="843"/>
      <c r="C13" s="69">
        <f>SUM(C7:C12)</f>
        <v>42839</v>
      </c>
      <c r="D13" s="69">
        <f>SUM(D7:D12)</f>
        <v>2</v>
      </c>
      <c r="E13" s="69">
        <f>SUM(E7:E12)</f>
        <v>9</v>
      </c>
      <c r="F13" s="71">
        <f t="shared" si="0"/>
        <v>0.021008893765027195</v>
      </c>
      <c r="G13" s="70">
        <f t="shared" si="1"/>
        <v>22.22222222222222</v>
      </c>
    </row>
    <row r="14" spans="1:7" ht="24.75" customHeight="1">
      <c r="A14" s="102"/>
      <c r="B14" s="102"/>
      <c r="C14" s="31"/>
      <c r="D14" s="31"/>
      <c r="E14" s="31"/>
      <c r="F14" s="103"/>
      <c r="G14" s="103"/>
    </row>
    <row r="15" spans="1:7" ht="26.25" customHeight="1">
      <c r="A15" s="840" t="s">
        <v>299</v>
      </c>
      <c r="B15" s="840"/>
      <c r="C15" s="840"/>
      <c r="D15" s="840"/>
      <c r="E15" s="840"/>
      <c r="F15" s="840"/>
      <c r="G15" s="840"/>
    </row>
    <row r="16" s="28" customFormat="1" ht="15" customHeight="1"/>
    <row r="17" s="13" customFormat="1" ht="12.75"/>
  </sheetData>
  <sheetProtection/>
  <mergeCells count="11">
    <mergeCell ref="E4:E5"/>
    <mergeCell ref="F4:F5"/>
    <mergeCell ref="G4:G5"/>
    <mergeCell ref="A15:G15"/>
    <mergeCell ref="A13:B13"/>
    <mergeCell ref="A2:G2"/>
    <mergeCell ref="A1:G1"/>
    <mergeCell ref="A4:A5"/>
    <mergeCell ref="B4:B5"/>
    <mergeCell ref="C4:C5"/>
    <mergeCell ref="D4:D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185" customFormat="1" ht="37.5" customHeight="1">
      <c r="A1" s="877" t="s">
        <v>578</v>
      </c>
      <c r="B1" s="900"/>
      <c r="C1" s="900"/>
      <c r="D1" s="900"/>
      <c r="E1" s="900"/>
      <c r="F1" s="900"/>
      <c r="G1" s="900"/>
      <c r="H1" s="900"/>
      <c r="I1" s="900"/>
      <c r="J1" s="900"/>
    </row>
    <row r="2" spans="1:10" s="15" customFormat="1" ht="13.5" customHeight="1">
      <c r="A2" s="877" t="s">
        <v>6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3:10" s="40" customFormat="1" ht="14.25" customHeight="1" thickBot="1">
      <c r="C3" s="165"/>
      <c r="D3" s="165"/>
      <c r="E3" s="165"/>
      <c r="F3" s="165"/>
      <c r="G3" s="4"/>
      <c r="H3" s="165"/>
      <c r="I3" s="165"/>
      <c r="J3" s="19" t="s">
        <v>74</v>
      </c>
    </row>
    <row r="4" spans="1:10" ht="49.5" customHeight="1">
      <c r="A4" s="891" t="s">
        <v>96</v>
      </c>
      <c r="B4" s="870" t="s">
        <v>49</v>
      </c>
      <c r="C4" s="907" t="s">
        <v>171</v>
      </c>
      <c r="D4" s="907" t="s">
        <v>499</v>
      </c>
      <c r="E4" s="907" t="s">
        <v>7</v>
      </c>
      <c r="F4" s="907" t="s">
        <v>172</v>
      </c>
      <c r="G4" s="907" t="s">
        <v>247</v>
      </c>
      <c r="H4" s="907" t="s">
        <v>173</v>
      </c>
      <c r="I4" s="907" t="s">
        <v>501</v>
      </c>
      <c r="J4" s="909" t="s">
        <v>170</v>
      </c>
    </row>
    <row r="5" spans="1:10" ht="48" customHeight="1" thickBot="1">
      <c r="A5" s="892"/>
      <c r="B5" s="871"/>
      <c r="C5" s="908"/>
      <c r="D5" s="908"/>
      <c r="E5" s="908"/>
      <c r="F5" s="908"/>
      <c r="G5" s="908"/>
      <c r="H5" s="908"/>
      <c r="I5" s="908"/>
      <c r="J5" s="910"/>
    </row>
    <row r="6" spans="1:10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2.5" customHeight="1" thickTop="1">
      <c r="A7" s="404">
        <v>1</v>
      </c>
      <c r="B7" s="55" t="s">
        <v>515</v>
      </c>
      <c r="C7" s="230">
        <v>13663</v>
      </c>
      <c r="D7" s="230">
        <v>71748</v>
      </c>
      <c r="E7" s="231">
        <v>209</v>
      </c>
      <c r="F7" s="230">
        <v>7831</v>
      </c>
      <c r="G7" s="230">
        <v>4</v>
      </c>
      <c r="H7" s="215">
        <f>G7/F7*100</f>
        <v>0.051079044821861826</v>
      </c>
      <c r="I7" s="215">
        <f aca="true" t="shared" si="0" ref="I7:I13">D7/C7</f>
        <v>5.251262533850546</v>
      </c>
      <c r="J7" s="222">
        <f aca="true" t="shared" si="1" ref="J7:J13">E7*365/D7</f>
        <v>1.0632352121313486</v>
      </c>
    </row>
    <row r="8" spans="1:10" ht="22.5" customHeight="1">
      <c r="A8" s="403">
        <v>2</v>
      </c>
      <c r="B8" s="56" t="s">
        <v>516</v>
      </c>
      <c r="C8" s="146">
        <v>3018</v>
      </c>
      <c r="D8" s="146">
        <v>13774</v>
      </c>
      <c r="E8" s="203">
        <v>31</v>
      </c>
      <c r="F8" s="146">
        <v>963</v>
      </c>
      <c r="G8" s="146">
        <v>0</v>
      </c>
      <c r="H8" s="76">
        <f aca="true" t="shared" si="2" ref="H8:H13">G8/F8*100</f>
        <v>0</v>
      </c>
      <c r="I8" s="76">
        <f t="shared" si="0"/>
        <v>4.5639496355202125</v>
      </c>
      <c r="J8" s="197">
        <f t="shared" si="1"/>
        <v>0.8214752432118484</v>
      </c>
    </row>
    <row r="9" spans="1:10" ht="22.5" customHeight="1">
      <c r="A9" s="403">
        <v>3</v>
      </c>
      <c r="B9" s="57" t="s">
        <v>487</v>
      </c>
      <c r="C9" s="146">
        <v>4328</v>
      </c>
      <c r="D9" s="146">
        <v>16103</v>
      </c>
      <c r="E9" s="203">
        <v>41.1</v>
      </c>
      <c r="F9" s="146">
        <v>844</v>
      </c>
      <c r="G9" s="146">
        <v>1</v>
      </c>
      <c r="H9" s="76">
        <f>G9/F9*100</f>
        <v>0.11848341232227488</v>
      </c>
      <c r="I9" s="76">
        <f>D9/C9</f>
        <v>3.720656192236599</v>
      </c>
      <c r="J9" s="197">
        <f>E9*365/D9</f>
        <v>0.9315965969074086</v>
      </c>
    </row>
    <row r="10" spans="1:10" ht="22.5" customHeight="1">
      <c r="A10" s="403">
        <v>4</v>
      </c>
      <c r="B10" s="57" t="s">
        <v>488</v>
      </c>
      <c r="C10" s="146">
        <v>3184</v>
      </c>
      <c r="D10" s="146">
        <v>11693</v>
      </c>
      <c r="E10" s="203">
        <v>27</v>
      </c>
      <c r="F10" s="146">
        <v>514</v>
      </c>
      <c r="G10" s="146">
        <v>3</v>
      </c>
      <c r="H10" s="76">
        <f t="shared" si="2"/>
        <v>0.5836575875486382</v>
      </c>
      <c r="I10" s="76">
        <f t="shared" si="0"/>
        <v>3.6724246231155777</v>
      </c>
      <c r="J10" s="197">
        <f t="shared" si="1"/>
        <v>0.8428119387667835</v>
      </c>
    </row>
    <row r="11" spans="1:10" ht="22.5" customHeight="1">
      <c r="A11" s="403">
        <v>5</v>
      </c>
      <c r="B11" s="57" t="s">
        <v>490</v>
      </c>
      <c r="C11" s="146">
        <v>16758</v>
      </c>
      <c r="D11" s="146">
        <v>75028</v>
      </c>
      <c r="E11" s="203">
        <v>200</v>
      </c>
      <c r="F11" s="146">
        <v>4248</v>
      </c>
      <c r="G11" s="146">
        <v>0</v>
      </c>
      <c r="H11" s="76">
        <f t="shared" si="2"/>
        <v>0</v>
      </c>
      <c r="I11" s="76">
        <f t="shared" si="0"/>
        <v>4.477145244062537</v>
      </c>
      <c r="J11" s="197">
        <f t="shared" si="1"/>
        <v>0.9729700911659647</v>
      </c>
    </row>
    <row r="12" spans="1:10" ht="23.25" thickBot="1">
      <c r="A12" s="403">
        <v>6</v>
      </c>
      <c r="B12" s="56" t="s">
        <v>509</v>
      </c>
      <c r="C12" s="157">
        <v>1888</v>
      </c>
      <c r="D12" s="157">
        <v>5772</v>
      </c>
      <c r="E12" s="206">
        <v>10</v>
      </c>
      <c r="F12" s="157">
        <v>0</v>
      </c>
      <c r="G12" s="157">
        <v>0</v>
      </c>
      <c r="H12" s="76">
        <v>0</v>
      </c>
      <c r="I12" s="217">
        <f t="shared" si="0"/>
        <v>3.0572033898305087</v>
      </c>
      <c r="J12" s="197">
        <f t="shared" si="1"/>
        <v>0.6323631323631324</v>
      </c>
    </row>
    <row r="13" spans="1:10" ht="41.25" customHeight="1" thickBot="1" thickTop="1">
      <c r="A13" s="842" t="s">
        <v>486</v>
      </c>
      <c r="B13" s="843"/>
      <c r="C13" s="72">
        <f>SUM(C7:C12)</f>
        <v>42839</v>
      </c>
      <c r="D13" s="72">
        <f>SUM(D7:D12)</f>
        <v>194118</v>
      </c>
      <c r="E13" s="69">
        <f>SUM(E7:E12)</f>
        <v>518.1</v>
      </c>
      <c r="F13" s="72">
        <f>SUM(F7:F12)</f>
        <v>14400</v>
      </c>
      <c r="G13" s="72">
        <f>SUM(G7:G12)</f>
        <v>8</v>
      </c>
      <c r="H13" s="67">
        <f t="shared" si="2"/>
        <v>0.05555555555555555</v>
      </c>
      <c r="I13" s="67">
        <f t="shared" si="0"/>
        <v>4.531338266532832</v>
      </c>
      <c r="J13" s="68">
        <f t="shared" si="1"/>
        <v>0.9741832287577659</v>
      </c>
    </row>
    <row r="14" spans="1:10" ht="15" customHeight="1">
      <c r="A14" s="11"/>
      <c r="B14" s="31"/>
      <c r="C14" s="32"/>
      <c r="D14" s="37"/>
      <c r="E14" s="32"/>
      <c r="F14" s="37"/>
      <c r="G14" s="32"/>
      <c r="H14" s="37"/>
      <c r="I14" s="32"/>
      <c r="J14" s="186"/>
    </row>
    <row r="15" ht="15" customHeight="1"/>
    <row r="18" spans="1:10" ht="12.75">
      <c r="A18" s="840" t="s">
        <v>300</v>
      </c>
      <c r="B18" s="840"/>
      <c r="C18" s="840"/>
      <c r="D18" s="840"/>
      <c r="E18" s="840"/>
      <c r="F18" s="840"/>
      <c r="G18" s="840"/>
      <c r="H18" s="840"/>
      <c r="I18" s="840"/>
      <c r="J18" s="840"/>
    </row>
  </sheetData>
  <sheetProtection/>
  <mergeCells count="14"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J2"/>
    <mergeCell ref="J4:J5"/>
    <mergeCell ref="A18:J18"/>
    <mergeCell ref="A13:B13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7">
      <selection activeCell="M15" sqref="M15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877" t="s">
        <v>574</v>
      </c>
      <c r="B1" s="877"/>
      <c r="C1" s="877"/>
      <c r="D1" s="877"/>
      <c r="E1" s="877"/>
      <c r="F1" s="877"/>
      <c r="G1" s="877"/>
      <c r="H1" s="877"/>
    </row>
    <row r="2" spans="1:8" ht="19.5" customHeight="1">
      <c r="A2" s="903" t="s">
        <v>6</v>
      </c>
      <c r="B2" s="904"/>
      <c r="C2" s="904"/>
      <c r="D2" s="904"/>
      <c r="E2" s="904"/>
      <c r="F2" s="904"/>
      <c r="G2" s="904"/>
      <c r="H2" s="904"/>
    </row>
    <row r="3" spans="1:8" ht="19.5" customHeight="1">
      <c r="A3" s="100"/>
      <c r="B3" s="101"/>
      <c r="C3" s="101"/>
      <c r="D3" s="101"/>
      <c r="E3" s="101"/>
      <c r="F3" s="101"/>
      <c r="G3" s="101"/>
      <c r="H3" s="101"/>
    </row>
    <row r="4" spans="1:8" ht="19.5" customHeight="1">
      <c r="A4" s="100"/>
      <c r="B4" s="101"/>
      <c r="C4" s="101"/>
      <c r="D4" s="101"/>
      <c r="E4" s="101"/>
      <c r="F4" s="101"/>
      <c r="G4" s="101"/>
      <c r="H4" s="101"/>
    </row>
    <row r="5" spans="1:8" ht="19.5" customHeight="1" thickBot="1">
      <c r="A5" s="3"/>
      <c r="B5" s="2"/>
      <c r="C5" s="2"/>
      <c r="D5" s="2"/>
      <c r="E5" s="2"/>
      <c r="F5" s="2"/>
      <c r="G5" s="2"/>
      <c r="H5" s="19" t="s">
        <v>98</v>
      </c>
    </row>
    <row r="6" spans="1:8" ht="49.5" customHeight="1">
      <c r="A6" s="891" t="s">
        <v>96</v>
      </c>
      <c r="B6" s="913" t="s">
        <v>49</v>
      </c>
      <c r="C6" s="913" t="s">
        <v>100</v>
      </c>
      <c r="D6" s="855" t="s">
        <v>519</v>
      </c>
      <c r="E6" s="855" t="s">
        <v>520</v>
      </c>
      <c r="F6" s="855" t="s">
        <v>162</v>
      </c>
      <c r="G6" s="855" t="s">
        <v>52</v>
      </c>
      <c r="H6" s="887" t="s">
        <v>156</v>
      </c>
    </row>
    <row r="7" spans="1:8" ht="15.75" customHeight="1" thickBot="1">
      <c r="A7" s="892"/>
      <c r="B7" s="914"/>
      <c r="C7" s="915"/>
      <c r="D7" s="839"/>
      <c r="E7" s="839"/>
      <c r="F7" s="897"/>
      <c r="G7" s="839"/>
      <c r="H7" s="845"/>
    </row>
    <row r="8" spans="1:8" ht="9.75" customHeight="1" thickBot="1" thickTop="1">
      <c r="A8" s="23">
        <v>0</v>
      </c>
      <c r="B8" s="25">
        <v>1</v>
      </c>
      <c r="C8" s="25">
        <v>2</v>
      </c>
      <c r="D8" s="24">
        <v>3</v>
      </c>
      <c r="E8" s="24">
        <v>4</v>
      </c>
      <c r="F8" s="24">
        <v>5</v>
      </c>
      <c r="G8" s="24">
        <v>6</v>
      </c>
      <c r="H8" s="26">
        <v>7</v>
      </c>
    </row>
    <row r="9" spans="1:8" ht="24.75" customHeight="1" thickTop="1">
      <c r="A9" s="8">
        <v>1</v>
      </c>
      <c r="B9" s="398" t="s">
        <v>515</v>
      </c>
      <c r="C9" s="728">
        <v>6</v>
      </c>
      <c r="D9" s="232">
        <v>0</v>
      </c>
      <c r="E9" s="232">
        <v>0</v>
      </c>
      <c r="F9" s="232">
        <v>0</v>
      </c>
      <c r="G9" s="75" t="e">
        <f>E9/F9*100</f>
        <v>#DIV/0!</v>
      </c>
      <c r="H9" s="194">
        <f>D9/C9*100</f>
        <v>0</v>
      </c>
    </row>
    <row r="10" spans="1:8" ht="24.75" customHeight="1">
      <c r="A10" s="9">
        <v>2</v>
      </c>
      <c r="B10" s="399" t="s">
        <v>516</v>
      </c>
      <c r="C10" s="232">
        <v>1</v>
      </c>
      <c r="D10" s="192">
        <v>0</v>
      </c>
      <c r="E10" s="191">
        <v>0</v>
      </c>
      <c r="F10" s="191">
        <v>0</v>
      </c>
      <c r="G10" s="215" t="e">
        <f>E10/F10*100</f>
        <v>#DIV/0!</v>
      </c>
      <c r="H10" s="196">
        <v>0</v>
      </c>
    </row>
    <row r="11" spans="1:8" ht="24.75" customHeight="1">
      <c r="A11" s="9">
        <v>3</v>
      </c>
      <c r="B11" s="400" t="s">
        <v>487</v>
      </c>
      <c r="C11" s="232">
        <v>1</v>
      </c>
      <c r="D11" s="192">
        <v>0</v>
      </c>
      <c r="E11" s="191">
        <v>0</v>
      </c>
      <c r="F11" s="191">
        <v>0</v>
      </c>
      <c r="G11" s="76">
        <v>1</v>
      </c>
      <c r="H11" s="197">
        <f>D11/C11*100</f>
        <v>0</v>
      </c>
    </row>
    <row r="12" spans="1:8" ht="24.75" customHeight="1">
      <c r="A12" s="9">
        <v>4</v>
      </c>
      <c r="B12" s="400" t="s">
        <v>488</v>
      </c>
      <c r="C12" s="232">
        <v>1</v>
      </c>
      <c r="D12" s="191">
        <v>0</v>
      </c>
      <c r="E12" s="191">
        <v>0</v>
      </c>
      <c r="F12" s="191">
        <v>0</v>
      </c>
      <c r="G12" s="76" t="e">
        <f>E12/F12*100</f>
        <v>#DIV/0!</v>
      </c>
      <c r="H12" s="197">
        <f>D12/C12*100</f>
        <v>0</v>
      </c>
    </row>
    <row r="13" spans="1:8" ht="24.75" customHeight="1">
      <c r="A13" s="9">
        <v>5</v>
      </c>
      <c r="B13" s="400" t="s">
        <v>490</v>
      </c>
      <c r="C13" s="232">
        <v>0</v>
      </c>
      <c r="D13" s="232">
        <v>0</v>
      </c>
      <c r="E13" s="232">
        <v>0</v>
      </c>
      <c r="F13" s="232">
        <v>0</v>
      </c>
      <c r="G13" s="76" t="e">
        <f>E13/F13*100</f>
        <v>#DIV/0!</v>
      </c>
      <c r="H13" s="197" t="e">
        <f>D13/C13*100</f>
        <v>#DIV/0!</v>
      </c>
    </row>
    <row r="14" spans="1:8" ht="39" customHeight="1" thickBot="1">
      <c r="A14" s="27">
        <v>6</v>
      </c>
      <c r="B14" s="399" t="s">
        <v>509</v>
      </c>
      <c r="C14" s="232">
        <v>0</v>
      </c>
      <c r="D14" s="232">
        <v>0</v>
      </c>
      <c r="E14" s="232">
        <v>0</v>
      </c>
      <c r="F14" s="232">
        <v>0</v>
      </c>
      <c r="G14" s="76" t="e">
        <f>E14/F14*100</f>
        <v>#DIV/0!</v>
      </c>
      <c r="H14" s="197" t="e">
        <f>D14/C14*100</f>
        <v>#DIV/0!</v>
      </c>
    </row>
    <row r="15" spans="1:8" ht="40.5" customHeight="1" thickBot="1" thickTop="1">
      <c r="A15" s="911" t="s">
        <v>486</v>
      </c>
      <c r="B15" s="912"/>
      <c r="C15" s="104">
        <f>SUM(C9:C14)</f>
        <v>9</v>
      </c>
      <c r="D15" s="69">
        <f>SUM(D9:D14)</f>
        <v>0</v>
      </c>
      <c r="E15" s="69">
        <f>SUM(E9:E14)</f>
        <v>0</v>
      </c>
      <c r="F15" s="69">
        <f>SUM(F9:F14)</f>
        <v>0</v>
      </c>
      <c r="G15" s="67">
        <v>0</v>
      </c>
      <c r="H15" s="68">
        <f>D15/C15*100</f>
        <v>0</v>
      </c>
    </row>
    <row r="16" spans="1:8" ht="15" customHeight="1">
      <c r="A16" s="31"/>
      <c r="B16" s="31"/>
      <c r="C16" s="32"/>
      <c r="D16" s="32"/>
      <c r="E16" s="32"/>
      <c r="F16" s="32"/>
      <c r="G16" s="37"/>
      <c r="H16" s="37"/>
    </row>
    <row r="17" s="13" customFormat="1" ht="12.75"/>
    <row r="21" spans="1:8" ht="12.75">
      <c r="A21" s="840" t="s">
        <v>398</v>
      </c>
      <c r="B21" s="840"/>
      <c r="C21" s="840"/>
      <c r="D21" s="840"/>
      <c r="E21" s="840"/>
      <c r="F21" s="840"/>
      <c r="G21" s="840"/>
      <c r="H21" s="840"/>
    </row>
  </sheetData>
  <sheetProtection/>
  <mergeCells count="12">
    <mergeCell ref="E6:E7"/>
    <mergeCell ref="G6:G7"/>
    <mergeCell ref="F6:F7"/>
    <mergeCell ref="H6:H7"/>
    <mergeCell ref="A21:H21"/>
    <mergeCell ref="A15:B15"/>
    <mergeCell ref="A2:H2"/>
    <mergeCell ref="A1:H1"/>
    <mergeCell ref="A6:A7"/>
    <mergeCell ref="B6:B7"/>
    <mergeCell ref="C6:C7"/>
    <mergeCell ref="D6:D7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10">
      <selection activeCell="F10" sqref="F10"/>
    </sheetView>
  </sheetViews>
  <sheetFormatPr defaultColWidth="9.140625" defaultRowHeight="12.75"/>
  <cols>
    <col min="1" max="1" width="4.8515625" style="6" customWidth="1"/>
    <col min="2" max="2" width="41.421875" style="6" customWidth="1"/>
    <col min="3" max="7" width="12.7109375" style="6" customWidth="1"/>
    <col min="8" max="8" width="9.28125" style="6" customWidth="1"/>
    <col min="9" max="16384" width="9.140625" style="6" customWidth="1"/>
  </cols>
  <sheetData>
    <row r="1" spans="1:7" ht="30" customHeight="1">
      <c r="A1" s="833" t="s">
        <v>579</v>
      </c>
      <c r="B1" s="833"/>
      <c r="C1" s="833"/>
      <c r="D1" s="833"/>
      <c r="E1" s="833"/>
      <c r="F1" s="833"/>
      <c r="G1" s="833"/>
    </row>
    <row r="2" spans="1:7" ht="19.5" customHeight="1">
      <c r="A2" s="903" t="s">
        <v>5</v>
      </c>
      <c r="B2" s="904"/>
      <c r="C2" s="904"/>
      <c r="D2" s="904"/>
      <c r="E2" s="904"/>
      <c r="F2" s="904"/>
      <c r="G2" s="904"/>
    </row>
    <row r="3" spans="1:7" ht="19.5" customHeight="1" thickBot="1">
      <c r="A3" s="876"/>
      <c r="B3" s="876"/>
      <c r="C3" s="41"/>
      <c r="D3" s="41"/>
      <c r="E3" s="41"/>
      <c r="F3" s="41"/>
      <c r="G3" s="19" t="s">
        <v>63</v>
      </c>
    </row>
    <row r="4" spans="1:7" ht="45" customHeight="1">
      <c r="A4" s="891" t="s">
        <v>97</v>
      </c>
      <c r="B4" s="916" t="s">
        <v>49</v>
      </c>
      <c r="C4" s="855" t="s">
        <v>494</v>
      </c>
      <c r="D4" s="855" t="s">
        <v>503</v>
      </c>
      <c r="E4" s="855" t="s">
        <v>157</v>
      </c>
      <c r="F4" s="855" t="s">
        <v>497</v>
      </c>
      <c r="G4" s="887" t="s">
        <v>505</v>
      </c>
    </row>
    <row r="5" spans="1:7" ht="21" customHeight="1" thickBot="1">
      <c r="A5" s="892"/>
      <c r="B5" s="917"/>
      <c r="C5" s="839"/>
      <c r="D5" s="839"/>
      <c r="E5" s="839"/>
      <c r="F5" s="839"/>
      <c r="G5" s="845"/>
    </row>
    <row r="6" spans="1:7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24.75" customHeight="1" thickTop="1">
      <c r="A7" s="8">
        <v>1</v>
      </c>
      <c r="B7" s="14" t="s">
        <v>268</v>
      </c>
      <c r="C7" s="192">
        <v>47214</v>
      </c>
      <c r="D7" s="192">
        <v>364</v>
      </c>
      <c r="E7" s="191">
        <v>1302</v>
      </c>
      <c r="F7" s="76">
        <f aca="true" t="shared" si="0" ref="F7:F17">E7/C7*100</f>
        <v>2.757656627271572</v>
      </c>
      <c r="G7" s="226">
        <f aca="true" t="shared" si="1" ref="G7:G16">D7/E7*100</f>
        <v>27.956989247311824</v>
      </c>
    </row>
    <row r="8" spans="1:7" ht="24.75" customHeight="1">
      <c r="A8" s="9">
        <v>2</v>
      </c>
      <c r="B8" s="58" t="s">
        <v>516</v>
      </c>
      <c r="C8" s="147">
        <v>6084</v>
      </c>
      <c r="D8" s="192">
        <v>9</v>
      </c>
      <c r="E8" s="191">
        <v>44</v>
      </c>
      <c r="F8" s="76">
        <f t="shared" si="0"/>
        <v>0.7232084155161078</v>
      </c>
      <c r="G8" s="197">
        <f t="shared" si="1"/>
        <v>20.454545454545457</v>
      </c>
    </row>
    <row r="9" spans="1:7" ht="24.75" customHeight="1">
      <c r="A9" s="9">
        <v>3</v>
      </c>
      <c r="B9" s="59" t="s">
        <v>487</v>
      </c>
      <c r="C9" s="147">
        <v>10570</v>
      </c>
      <c r="D9" s="192">
        <v>48</v>
      </c>
      <c r="E9" s="191">
        <v>247</v>
      </c>
      <c r="F9" s="76">
        <f t="shared" si="0"/>
        <v>2.336802270577105</v>
      </c>
      <c r="G9" s="197">
        <f t="shared" si="1"/>
        <v>19.4331983805668</v>
      </c>
    </row>
    <row r="10" spans="1:7" ht="24.75" customHeight="1">
      <c r="A10" s="600">
        <v>4</v>
      </c>
      <c r="B10" s="601" t="s">
        <v>488</v>
      </c>
      <c r="C10" s="602">
        <v>6982</v>
      </c>
      <c r="D10" s="603">
        <v>24</v>
      </c>
      <c r="E10" s="603">
        <v>285</v>
      </c>
      <c r="F10" s="448">
        <f t="shared" si="0"/>
        <v>4.081924949871097</v>
      </c>
      <c r="G10" s="604">
        <f t="shared" si="1"/>
        <v>8.421052631578947</v>
      </c>
    </row>
    <row r="11" spans="1:7" ht="24.75" customHeight="1">
      <c r="A11" s="9">
        <v>5</v>
      </c>
      <c r="B11" s="58" t="s">
        <v>443</v>
      </c>
      <c r="C11" s="147">
        <v>7516</v>
      </c>
      <c r="D11" s="192">
        <v>38</v>
      </c>
      <c r="E11" s="191">
        <v>211</v>
      </c>
      <c r="F11" s="76">
        <f t="shared" si="0"/>
        <v>2.807344332091538</v>
      </c>
      <c r="G11" s="197">
        <f t="shared" si="1"/>
        <v>18.009478672985782</v>
      </c>
    </row>
    <row r="12" spans="1:7" ht="24.75" customHeight="1">
      <c r="A12" s="9">
        <v>6</v>
      </c>
      <c r="B12" s="58" t="s">
        <v>500</v>
      </c>
      <c r="C12" s="147">
        <v>5113</v>
      </c>
      <c r="D12" s="192">
        <v>5</v>
      </c>
      <c r="E12" s="191">
        <v>96</v>
      </c>
      <c r="F12" s="76">
        <f t="shared" si="0"/>
        <v>1.8775669861138273</v>
      </c>
      <c r="G12" s="197">
        <f t="shared" si="1"/>
        <v>5.208333333333334</v>
      </c>
    </row>
    <row r="13" spans="1:7" ht="24.75" customHeight="1">
      <c r="A13" s="9">
        <v>7</v>
      </c>
      <c r="B13" s="58" t="s">
        <v>491</v>
      </c>
      <c r="C13" s="147">
        <v>5668</v>
      </c>
      <c r="D13" s="192">
        <v>2</v>
      </c>
      <c r="E13" s="191">
        <v>27</v>
      </c>
      <c r="F13" s="76">
        <f t="shared" si="0"/>
        <v>0.4763585038814397</v>
      </c>
      <c r="G13" s="197">
        <f t="shared" si="1"/>
        <v>7.4074074074074066</v>
      </c>
    </row>
    <row r="14" spans="1:7" ht="24.75" customHeight="1">
      <c r="A14" s="9">
        <v>8</v>
      </c>
      <c r="B14" s="58" t="s">
        <v>509</v>
      </c>
      <c r="C14" s="147">
        <v>6987</v>
      </c>
      <c r="D14" s="192">
        <v>16</v>
      </c>
      <c r="E14" s="191">
        <v>40</v>
      </c>
      <c r="F14" s="76">
        <f>E14/C14*100</f>
        <v>0.5724917704308</v>
      </c>
      <c r="G14" s="197">
        <f t="shared" si="1"/>
        <v>40</v>
      </c>
    </row>
    <row r="15" spans="1:7" ht="24.75" customHeight="1">
      <c r="A15" s="9">
        <v>9</v>
      </c>
      <c r="B15" s="58" t="s">
        <v>517</v>
      </c>
      <c r="C15" s="147">
        <v>3438</v>
      </c>
      <c r="D15" s="192">
        <v>3</v>
      </c>
      <c r="E15" s="191">
        <v>9</v>
      </c>
      <c r="F15" s="76">
        <f t="shared" si="0"/>
        <v>0.2617801047120419</v>
      </c>
      <c r="G15" s="197">
        <f t="shared" si="1"/>
        <v>33.33333333333333</v>
      </c>
    </row>
    <row r="16" spans="1:7" ht="24.75" customHeight="1">
      <c r="A16" s="9">
        <v>10</v>
      </c>
      <c r="B16" s="58" t="s">
        <v>514</v>
      </c>
      <c r="C16" s="147">
        <v>10175</v>
      </c>
      <c r="D16" s="192">
        <v>5</v>
      </c>
      <c r="E16" s="191">
        <v>53</v>
      </c>
      <c r="F16" s="76">
        <f t="shared" si="0"/>
        <v>0.5208845208845209</v>
      </c>
      <c r="G16" s="197">
        <f t="shared" si="1"/>
        <v>9.433962264150944</v>
      </c>
    </row>
    <row r="17" spans="1:7" ht="24.75" customHeight="1" thickBot="1">
      <c r="A17" s="363">
        <v>11</v>
      </c>
      <c r="B17" s="56" t="s">
        <v>444</v>
      </c>
      <c r="C17" s="388">
        <v>217</v>
      </c>
      <c r="D17" s="200">
        <v>0</v>
      </c>
      <c r="E17" s="193">
        <v>0</v>
      </c>
      <c r="F17" s="224">
        <f t="shared" si="0"/>
        <v>0</v>
      </c>
      <c r="G17" s="233">
        <v>0</v>
      </c>
    </row>
    <row r="18" spans="1:7" ht="24.75" customHeight="1" thickBot="1" thickTop="1">
      <c r="A18" s="918" t="s">
        <v>486</v>
      </c>
      <c r="B18" s="919"/>
      <c r="C18" s="69">
        <f>SUM(C7:C17)</f>
        <v>109964</v>
      </c>
      <c r="D18" s="69">
        <f>SUM(D7:D17)</f>
        <v>514</v>
      </c>
      <c r="E18" s="69">
        <f>SUM(E7:E17)</f>
        <v>2314</v>
      </c>
      <c r="F18" s="67">
        <f>E18/C18*100</f>
        <v>2.104325051835146</v>
      </c>
      <c r="G18" s="70">
        <f>D18/E18*100</f>
        <v>22.212618841832324</v>
      </c>
    </row>
    <row r="19" ht="15" customHeight="1">
      <c r="A19" s="13" t="s">
        <v>609</v>
      </c>
    </row>
    <row r="20" spans="1:8" ht="13.5">
      <c r="A20" s="201"/>
      <c r="B20" s="202"/>
      <c r="C20" s="202"/>
      <c r="D20" s="202"/>
      <c r="E20" s="202"/>
      <c r="F20" s="202"/>
      <c r="G20" s="202"/>
      <c r="H20" s="202"/>
    </row>
    <row r="21" spans="1:7" ht="12.75">
      <c r="A21" s="840" t="s">
        <v>301</v>
      </c>
      <c r="B21" s="840"/>
      <c r="C21" s="840"/>
      <c r="D21" s="840"/>
      <c r="E21" s="840"/>
      <c r="F21" s="840"/>
      <c r="G21" s="840"/>
    </row>
  </sheetData>
  <sheetProtection/>
  <mergeCells count="12">
    <mergeCell ref="A21:G21"/>
    <mergeCell ref="A18:B18"/>
    <mergeCell ref="A2:G2"/>
    <mergeCell ref="A1:G1"/>
    <mergeCell ref="A4:A5"/>
    <mergeCell ref="B4:B5"/>
    <mergeCell ref="C4:C5"/>
    <mergeCell ref="D4:D5"/>
    <mergeCell ref="E4:E5"/>
    <mergeCell ref="F4:F5"/>
    <mergeCell ref="G4:G5"/>
    <mergeCell ref="A3:B3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0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877" t="s">
        <v>574</v>
      </c>
      <c r="B1" s="833"/>
      <c r="C1" s="833"/>
      <c r="D1" s="833"/>
      <c r="E1" s="833"/>
      <c r="F1" s="833"/>
      <c r="G1" s="833"/>
      <c r="H1" s="833"/>
    </row>
    <row r="2" spans="1:8" ht="19.5" customHeight="1">
      <c r="A2" s="841" t="s">
        <v>5</v>
      </c>
      <c r="B2" s="900"/>
      <c r="C2" s="900"/>
      <c r="D2" s="900"/>
      <c r="E2" s="900"/>
      <c r="F2" s="900"/>
      <c r="G2" s="900"/>
      <c r="H2" s="900"/>
    </row>
    <row r="3" spans="1:8" ht="12.75" customHeight="1" thickBot="1">
      <c r="A3" s="187"/>
      <c r="B3" s="188"/>
      <c r="C3" s="188"/>
      <c r="D3" s="188"/>
      <c r="E3" s="188"/>
      <c r="F3" s="188"/>
      <c r="G3" s="188"/>
      <c r="H3" s="189" t="s">
        <v>69</v>
      </c>
    </row>
    <row r="4" spans="1:8" ht="48" customHeight="1">
      <c r="A4" s="891" t="s">
        <v>96</v>
      </c>
      <c r="B4" s="916" t="s">
        <v>49</v>
      </c>
      <c r="C4" s="920" t="s">
        <v>68</v>
      </c>
      <c r="D4" s="920" t="s">
        <v>54</v>
      </c>
      <c r="E4" s="920" t="s">
        <v>520</v>
      </c>
      <c r="F4" s="920" t="s">
        <v>162</v>
      </c>
      <c r="G4" s="855" t="s">
        <v>521</v>
      </c>
      <c r="H4" s="887" t="s">
        <v>156</v>
      </c>
    </row>
    <row r="5" spans="1:8" ht="16.5" customHeight="1" thickBot="1">
      <c r="A5" s="892"/>
      <c r="B5" s="917"/>
      <c r="C5" s="924"/>
      <c r="D5" s="924"/>
      <c r="E5" s="924"/>
      <c r="F5" s="921"/>
      <c r="G5" s="883"/>
      <c r="H5" s="888"/>
    </row>
    <row r="6" spans="1:8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30" customHeight="1" thickTop="1">
      <c r="A7" s="190">
        <v>1</v>
      </c>
      <c r="B7" s="14" t="s">
        <v>515</v>
      </c>
      <c r="C7" s="191">
        <v>1302</v>
      </c>
      <c r="D7" s="192">
        <v>212</v>
      </c>
      <c r="E7" s="191">
        <v>14</v>
      </c>
      <c r="F7" s="193">
        <v>14</v>
      </c>
      <c r="G7" s="75">
        <f>E7/F7*100</f>
        <v>100</v>
      </c>
      <c r="H7" s="194">
        <f>D7/C7*100</f>
        <v>16.282642089093702</v>
      </c>
    </row>
    <row r="8" spans="1:8" ht="30" customHeight="1">
      <c r="A8" s="195">
        <v>2</v>
      </c>
      <c r="B8" s="58" t="s">
        <v>516</v>
      </c>
      <c r="C8" s="619">
        <v>44</v>
      </c>
      <c r="D8" s="240">
        <v>11</v>
      </c>
      <c r="E8" s="619">
        <v>7</v>
      </c>
      <c r="F8" s="619">
        <v>8</v>
      </c>
      <c r="G8" s="153">
        <f aca="true" t="shared" si="0" ref="G8:G18">E8/F8*100</f>
        <v>87.5</v>
      </c>
      <c r="H8" s="620">
        <f aca="true" t="shared" si="1" ref="H8:H18">D8/C8*100</f>
        <v>25</v>
      </c>
    </row>
    <row r="9" spans="1:8" ht="30" customHeight="1">
      <c r="A9" s="195">
        <v>3</v>
      </c>
      <c r="B9" s="59" t="s">
        <v>487</v>
      </c>
      <c r="C9" s="191">
        <v>247</v>
      </c>
      <c r="D9" s="192">
        <v>8</v>
      </c>
      <c r="E9" s="191">
        <v>8</v>
      </c>
      <c r="F9" s="191">
        <v>8</v>
      </c>
      <c r="G9" s="76">
        <f t="shared" si="0"/>
        <v>100</v>
      </c>
      <c r="H9" s="197">
        <f t="shared" si="1"/>
        <v>3.2388663967611335</v>
      </c>
    </row>
    <row r="10" spans="1:8" ht="30" customHeight="1">
      <c r="A10" s="195">
        <v>4</v>
      </c>
      <c r="B10" s="59" t="s">
        <v>488</v>
      </c>
      <c r="C10" s="191">
        <v>285</v>
      </c>
      <c r="D10" s="191">
        <v>38</v>
      </c>
      <c r="E10" s="191">
        <v>14</v>
      </c>
      <c r="F10" s="191">
        <v>14</v>
      </c>
      <c r="G10" s="76">
        <f>E10/F10*100</f>
        <v>100</v>
      </c>
      <c r="H10" s="197">
        <f t="shared" si="1"/>
        <v>13.333333333333334</v>
      </c>
    </row>
    <row r="11" spans="1:8" ht="30" customHeight="1">
      <c r="A11" s="195">
        <v>5</v>
      </c>
      <c r="B11" s="56" t="s">
        <v>412</v>
      </c>
      <c r="C11" s="191">
        <v>211</v>
      </c>
      <c r="D11" s="200">
        <v>45</v>
      </c>
      <c r="E11" s="193">
        <v>28</v>
      </c>
      <c r="F11" s="193">
        <v>38</v>
      </c>
      <c r="G11" s="76">
        <f t="shared" si="0"/>
        <v>73.68421052631578</v>
      </c>
      <c r="H11" s="197">
        <f t="shared" si="1"/>
        <v>21.32701421800948</v>
      </c>
    </row>
    <row r="12" spans="1:8" ht="30" customHeight="1">
      <c r="A12" s="195">
        <v>6</v>
      </c>
      <c r="B12" s="58" t="s">
        <v>500</v>
      </c>
      <c r="C12" s="191">
        <v>96</v>
      </c>
      <c r="D12" s="192">
        <v>17</v>
      </c>
      <c r="E12" s="191">
        <v>17</v>
      </c>
      <c r="F12" s="191">
        <v>17</v>
      </c>
      <c r="G12" s="76">
        <f t="shared" si="0"/>
        <v>100</v>
      </c>
      <c r="H12" s="197">
        <f t="shared" si="1"/>
        <v>17.708333333333336</v>
      </c>
    </row>
    <row r="13" spans="1:8" ht="30" customHeight="1">
      <c r="A13" s="195">
        <v>7</v>
      </c>
      <c r="B13" s="58" t="s">
        <v>491</v>
      </c>
      <c r="C13" s="191">
        <v>27</v>
      </c>
      <c r="D13" s="192">
        <v>9</v>
      </c>
      <c r="E13" s="191">
        <v>9</v>
      </c>
      <c r="F13" s="191">
        <v>9</v>
      </c>
      <c r="G13" s="76">
        <f t="shared" si="0"/>
        <v>100</v>
      </c>
      <c r="H13" s="197">
        <f t="shared" si="1"/>
        <v>33.33333333333333</v>
      </c>
    </row>
    <row r="14" spans="1:8" ht="30" customHeight="1">
      <c r="A14" s="195">
        <v>8</v>
      </c>
      <c r="B14" s="58" t="s">
        <v>509</v>
      </c>
      <c r="C14" s="191">
        <v>40</v>
      </c>
      <c r="D14" s="192">
        <v>25</v>
      </c>
      <c r="E14" s="191">
        <v>24</v>
      </c>
      <c r="F14" s="191">
        <v>24</v>
      </c>
      <c r="G14" s="76">
        <f t="shared" si="0"/>
        <v>100</v>
      </c>
      <c r="H14" s="197">
        <f t="shared" si="1"/>
        <v>62.5</v>
      </c>
    </row>
    <row r="15" spans="1:8" ht="30" customHeight="1">
      <c r="A15" s="195">
        <v>9</v>
      </c>
      <c r="B15" s="58" t="s">
        <v>517</v>
      </c>
      <c r="C15" s="191">
        <v>9</v>
      </c>
      <c r="D15" s="192">
        <v>0</v>
      </c>
      <c r="E15" s="191">
        <v>0</v>
      </c>
      <c r="F15" s="191">
        <v>0</v>
      </c>
      <c r="G15" s="76" t="e">
        <f t="shared" si="0"/>
        <v>#DIV/0!</v>
      </c>
      <c r="H15" s="197">
        <f t="shared" si="1"/>
        <v>0</v>
      </c>
    </row>
    <row r="16" spans="1:8" ht="30" customHeight="1">
      <c r="A16" s="195">
        <v>10</v>
      </c>
      <c r="B16" s="58" t="s">
        <v>514</v>
      </c>
      <c r="C16" s="191">
        <v>53</v>
      </c>
      <c r="D16" s="192">
        <v>0</v>
      </c>
      <c r="E16" s="191">
        <v>0</v>
      </c>
      <c r="F16" s="191">
        <v>0</v>
      </c>
      <c r="G16" s="76" t="e">
        <f t="shared" si="0"/>
        <v>#DIV/0!</v>
      </c>
      <c r="H16" s="197">
        <f t="shared" si="1"/>
        <v>0</v>
      </c>
    </row>
    <row r="17" spans="1:8" ht="30" customHeight="1" thickBot="1">
      <c r="A17" s="406">
        <v>11</v>
      </c>
      <c r="B17" s="405" t="s">
        <v>444</v>
      </c>
      <c r="C17" s="191">
        <v>0</v>
      </c>
      <c r="D17" s="200">
        <v>0</v>
      </c>
      <c r="E17" s="193">
        <v>0</v>
      </c>
      <c r="F17" s="193">
        <v>0</v>
      </c>
      <c r="G17" s="76" t="e">
        <f t="shared" si="0"/>
        <v>#DIV/0!</v>
      </c>
      <c r="H17" s="197" t="e">
        <f t="shared" si="1"/>
        <v>#DIV/0!</v>
      </c>
    </row>
    <row r="18" spans="1:8" ht="44.25" customHeight="1" thickBot="1" thickTop="1">
      <c r="A18" s="922" t="s">
        <v>486</v>
      </c>
      <c r="B18" s="923"/>
      <c r="C18" s="487">
        <f>SUM(C7:C16)</f>
        <v>2314</v>
      </c>
      <c r="D18" s="487">
        <f>SUM(D7:D16)</f>
        <v>365</v>
      </c>
      <c r="E18" s="487">
        <f>SUM(E7:E16)</f>
        <v>121</v>
      </c>
      <c r="F18" s="487">
        <f>SUM(F7:F16)</f>
        <v>132</v>
      </c>
      <c r="G18" s="484">
        <f t="shared" si="0"/>
        <v>91.66666666666666</v>
      </c>
      <c r="H18" s="485">
        <f t="shared" si="1"/>
        <v>15.773552290406222</v>
      </c>
    </row>
    <row r="19" spans="1:8" ht="30" customHeight="1">
      <c r="A19" s="849"/>
      <c r="B19" s="849"/>
      <c r="C19" s="849"/>
      <c r="D19" s="849"/>
      <c r="E19" s="849"/>
      <c r="F19" s="849"/>
      <c r="G19" s="849"/>
      <c r="H19" s="849"/>
    </row>
    <row r="20" spans="1:8" ht="12.75">
      <c r="A20" s="840" t="s">
        <v>302</v>
      </c>
      <c r="B20" s="840"/>
      <c r="C20" s="840"/>
      <c r="D20" s="840"/>
      <c r="E20" s="840"/>
      <c r="F20" s="840"/>
      <c r="G20" s="840"/>
      <c r="H20" s="840"/>
    </row>
  </sheetData>
  <sheetProtection/>
  <mergeCells count="13"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F4:F5"/>
    <mergeCell ref="A20:H20"/>
    <mergeCell ref="A18:B18"/>
    <mergeCell ref="A19:H19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0"/>
  <sheetViews>
    <sheetView zoomScalePageLayoutView="0" workbookViewId="0" topLeftCell="A7">
      <selection activeCell="R5" sqref="R5"/>
    </sheetView>
  </sheetViews>
  <sheetFormatPr defaultColWidth="9.140625" defaultRowHeight="12.75"/>
  <cols>
    <col min="1" max="1" width="4.2812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32.25" customHeight="1">
      <c r="A1" s="877" t="s">
        <v>580</v>
      </c>
      <c r="B1" s="925"/>
      <c r="C1" s="925"/>
      <c r="D1" s="925"/>
      <c r="E1" s="925"/>
      <c r="F1" s="925"/>
      <c r="G1" s="925"/>
      <c r="H1" s="925"/>
      <c r="I1" s="925"/>
      <c r="J1" s="925"/>
    </row>
    <row r="2" spans="1:10" s="5" customFormat="1" ht="15" customHeight="1">
      <c r="A2" s="927" t="s">
        <v>5</v>
      </c>
      <c r="B2" s="928"/>
      <c r="C2" s="928"/>
      <c r="D2" s="928"/>
      <c r="E2" s="928"/>
      <c r="F2" s="928"/>
      <c r="G2" s="928"/>
      <c r="H2" s="928"/>
      <c r="I2" s="928"/>
      <c r="J2" s="928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19" t="s">
        <v>73</v>
      </c>
    </row>
    <row r="4" spans="1:10" ht="45" customHeight="1">
      <c r="A4" s="891" t="s">
        <v>55</v>
      </c>
      <c r="B4" s="916" t="s">
        <v>49</v>
      </c>
      <c r="C4" s="855" t="s">
        <v>171</v>
      </c>
      <c r="D4" s="855" t="s">
        <v>499</v>
      </c>
      <c r="E4" s="855" t="s">
        <v>7</v>
      </c>
      <c r="F4" s="855" t="s">
        <v>172</v>
      </c>
      <c r="G4" s="855" t="s">
        <v>169</v>
      </c>
      <c r="H4" s="855" t="s">
        <v>173</v>
      </c>
      <c r="I4" s="855" t="s">
        <v>501</v>
      </c>
      <c r="J4" s="887" t="s">
        <v>170</v>
      </c>
    </row>
    <row r="5" spans="1:10" ht="45" customHeight="1" thickBot="1">
      <c r="A5" s="892"/>
      <c r="B5" s="917"/>
      <c r="C5" s="839"/>
      <c r="D5" s="839"/>
      <c r="E5" s="839"/>
      <c r="F5" s="839"/>
      <c r="G5" s="839"/>
      <c r="H5" s="839"/>
      <c r="I5" s="839"/>
      <c r="J5" s="845"/>
    </row>
    <row r="6" spans="1:10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6">
        <v>9</v>
      </c>
    </row>
    <row r="7" spans="1:10" ht="22.5" customHeight="1" thickTop="1">
      <c r="A7" s="621">
        <v>1</v>
      </c>
      <c r="B7" s="622" t="s">
        <v>87</v>
      </c>
      <c r="C7" s="619">
        <v>47214</v>
      </c>
      <c r="D7" s="623">
        <v>367134</v>
      </c>
      <c r="E7" s="624">
        <v>880</v>
      </c>
      <c r="F7" s="623">
        <v>16567</v>
      </c>
      <c r="G7" s="624">
        <v>46</v>
      </c>
      <c r="H7" s="234">
        <f>G7/F7*100</f>
        <v>0.27766040924729884</v>
      </c>
      <c r="I7" s="234">
        <f>D7/C7</f>
        <v>7.775956284153006</v>
      </c>
      <c r="J7" s="625">
        <f>E7*365/D7</f>
        <v>0.8748849194027248</v>
      </c>
    </row>
    <row r="8" spans="1:10" ht="28.5" customHeight="1">
      <c r="A8" s="626">
        <v>2</v>
      </c>
      <c r="B8" s="627" t="s">
        <v>516</v>
      </c>
      <c r="C8" s="602">
        <v>6084</v>
      </c>
      <c r="D8" s="628">
        <v>21865</v>
      </c>
      <c r="E8" s="629">
        <v>95</v>
      </c>
      <c r="F8" s="628">
        <v>1491</v>
      </c>
      <c r="G8" s="628">
        <v>36</v>
      </c>
      <c r="H8" s="234">
        <f>G8/F8*100</f>
        <v>2.414486921529175</v>
      </c>
      <c r="I8" s="234">
        <f aca="true" t="shared" si="0" ref="I8:I18">D8/C8</f>
        <v>3.593852728468113</v>
      </c>
      <c r="J8" s="625">
        <f>E8*365/D8</f>
        <v>1.585867825291562</v>
      </c>
    </row>
    <row r="9" spans="1:10" ht="22.5" customHeight="1">
      <c r="A9" s="626">
        <v>3</v>
      </c>
      <c r="B9" s="630" t="s">
        <v>487</v>
      </c>
      <c r="C9" s="628">
        <v>10570</v>
      </c>
      <c r="D9" s="628">
        <v>56816</v>
      </c>
      <c r="E9" s="629">
        <v>139.4</v>
      </c>
      <c r="F9" s="628">
        <v>1500</v>
      </c>
      <c r="G9" s="628">
        <v>69</v>
      </c>
      <c r="H9" s="234">
        <f>G9/F9*100</f>
        <v>4.6</v>
      </c>
      <c r="I9" s="234">
        <f t="shared" si="0"/>
        <v>5.375212866603595</v>
      </c>
      <c r="J9" s="625">
        <f aca="true" t="shared" si="1" ref="J9:J17">E9*365/D9</f>
        <v>0.8955399887355674</v>
      </c>
    </row>
    <row r="10" spans="1:10" ht="22.5" customHeight="1">
      <c r="A10" s="626">
        <v>4</v>
      </c>
      <c r="B10" s="630" t="s">
        <v>488</v>
      </c>
      <c r="C10" s="628">
        <v>6982</v>
      </c>
      <c r="D10" s="628">
        <v>51976</v>
      </c>
      <c r="E10" s="629">
        <v>68</v>
      </c>
      <c r="F10" s="628">
        <v>1050</v>
      </c>
      <c r="G10" s="628">
        <v>64</v>
      </c>
      <c r="H10" s="234">
        <f aca="true" t="shared" si="2" ref="H10:H18">G10/F10*100</f>
        <v>6.095238095238095</v>
      </c>
      <c r="I10" s="234">
        <f t="shared" si="0"/>
        <v>7.4442853050701805</v>
      </c>
      <c r="J10" s="625">
        <f t="shared" si="1"/>
        <v>0.47752808988764045</v>
      </c>
    </row>
    <row r="11" spans="1:10" ht="22.5" customHeight="1">
      <c r="A11" s="626">
        <v>5</v>
      </c>
      <c r="B11" s="627" t="s">
        <v>489</v>
      </c>
      <c r="C11" s="628">
        <v>7516</v>
      </c>
      <c r="D11" s="628">
        <v>40522</v>
      </c>
      <c r="E11" s="629">
        <v>52.1</v>
      </c>
      <c r="F11" s="628">
        <v>1454</v>
      </c>
      <c r="G11" s="628">
        <v>64</v>
      </c>
      <c r="H11" s="234">
        <f t="shared" si="2"/>
        <v>4.401650618982118</v>
      </c>
      <c r="I11" s="234">
        <f t="shared" si="0"/>
        <v>5.391431612559872</v>
      </c>
      <c r="J11" s="625">
        <f t="shared" si="1"/>
        <v>0.4692882878436405</v>
      </c>
    </row>
    <row r="12" spans="1:10" s="631" customFormat="1" ht="22.5">
      <c r="A12" s="626">
        <v>6</v>
      </c>
      <c r="B12" s="627" t="s">
        <v>500</v>
      </c>
      <c r="C12" s="628">
        <v>5113</v>
      </c>
      <c r="D12" s="628">
        <v>55585</v>
      </c>
      <c r="E12" s="629">
        <v>103</v>
      </c>
      <c r="F12" s="628">
        <v>3564</v>
      </c>
      <c r="G12" s="628">
        <v>152</v>
      </c>
      <c r="H12" s="234">
        <f t="shared" si="2"/>
        <v>4.264870931537598</v>
      </c>
      <c r="I12" s="234">
        <f t="shared" si="0"/>
        <v>10.871308429493448</v>
      </c>
      <c r="J12" s="625">
        <f t="shared" si="1"/>
        <v>0.6763515336871458</v>
      </c>
    </row>
    <row r="13" spans="1:10" ht="28.5" customHeight="1">
      <c r="A13" s="626">
        <v>7</v>
      </c>
      <c r="B13" s="627" t="s">
        <v>491</v>
      </c>
      <c r="C13" s="628">
        <v>5668</v>
      </c>
      <c r="D13" s="628">
        <v>33514</v>
      </c>
      <c r="E13" s="629">
        <v>113</v>
      </c>
      <c r="F13" s="628">
        <v>555</v>
      </c>
      <c r="G13" s="628">
        <v>26</v>
      </c>
      <c r="H13" s="234">
        <f t="shared" si="2"/>
        <v>4.684684684684685</v>
      </c>
      <c r="I13" s="234">
        <f t="shared" si="0"/>
        <v>5.912844036697248</v>
      </c>
      <c r="J13" s="625">
        <f t="shared" si="1"/>
        <v>1.2306797159396072</v>
      </c>
    </row>
    <row r="14" spans="1:10" ht="22.5">
      <c r="A14" s="626">
        <v>8</v>
      </c>
      <c r="B14" s="627" t="s">
        <v>88</v>
      </c>
      <c r="C14" s="628">
        <v>6987</v>
      </c>
      <c r="D14" s="628">
        <v>37545</v>
      </c>
      <c r="E14" s="629">
        <v>106</v>
      </c>
      <c r="F14" s="628">
        <v>663</v>
      </c>
      <c r="G14" s="628">
        <v>0</v>
      </c>
      <c r="H14" s="234">
        <f t="shared" si="2"/>
        <v>0</v>
      </c>
      <c r="I14" s="234">
        <f t="shared" si="0"/>
        <v>5.373550880206097</v>
      </c>
      <c r="J14" s="625">
        <f t="shared" si="1"/>
        <v>1.0304967372486349</v>
      </c>
    </row>
    <row r="15" spans="1:10" ht="28.5" customHeight="1">
      <c r="A15" s="626">
        <v>9</v>
      </c>
      <c r="B15" s="627" t="s">
        <v>517</v>
      </c>
      <c r="C15" s="628">
        <v>3438</v>
      </c>
      <c r="D15" s="628">
        <v>26271</v>
      </c>
      <c r="E15" s="629">
        <v>69</v>
      </c>
      <c r="F15" s="628">
        <v>2457</v>
      </c>
      <c r="G15" s="628">
        <v>16</v>
      </c>
      <c r="H15" s="234">
        <f t="shared" si="2"/>
        <v>0.6512006512006512</v>
      </c>
      <c r="I15" s="234">
        <f t="shared" si="0"/>
        <v>7.641361256544503</v>
      </c>
      <c r="J15" s="625">
        <f t="shared" si="1"/>
        <v>0.9586616421148795</v>
      </c>
    </row>
    <row r="16" spans="1:10" ht="28.5" customHeight="1">
      <c r="A16" s="632">
        <v>10</v>
      </c>
      <c r="B16" s="633" t="s">
        <v>514</v>
      </c>
      <c r="C16" s="634">
        <v>10175</v>
      </c>
      <c r="D16" s="634">
        <v>106659</v>
      </c>
      <c r="E16" s="635">
        <v>402</v>
      </c>
      <c r="F16" s="634">
        <v>7001</v>
      </c>
      <c r="G16" s="634">
        <v>355</v>
      </c>
      <c r="H16" s="636">
        <f t="shared" si="2"/>
        <v>5.070704185116412</v>
      </c>
      <c r="I16" s="636">
        <f t="shared" si="0"/>
        <v>10.482457002457002</v>
      </c>
      <c r="J16" s="637">
        <f t="shared" si="1"/>
        <v>1.375692627907631</v>
      </c>
    </row>
    <row r="17" spans="1:10" ht="28.5" customHeight="1" thickBot="1">
      <c r="A17" s="638">
        <v>11</v>
      </c>
      <c r="B17" s="397" t="s">
        <v>444</v>
      </c>
      <c r="C17" s="639">
        <v>217</v>
      </c>
      <c r="D17" s="640">
        <v>217</v>
      </c>
      <c r="E17" s="641">
        <v>2</v>
      </c>
      <c r="F17" s="640">
        <v>217</v>
      </c>
      <c r="G17" s="639">
        <v>0</v>
      </c>
      <c r="H17" s="238">
        <v>0</v>
      </c>
      <c r="I17" s="238">
        <f t="shared" si="0"/>
        <v>1</v>
      </c>
      <c r="J17" s="642">
        <f t="shared" si="1"/>
        <v>3.3640552995391704</v>
      </c>
    </row>
    <row r="18" spans="1:10" ht="33" customHeight="1" thickBot="1" thickTop="1">
      <c r="A18" s="911" t="s">
        <v>486</v>
      </c>
      <c r="B18" s="926"/>
      <c r="C18" s="72">
        <f>SUM(C7:C17)</f>
        <v>109964</v>
      </c>
      <c r="D18" s="72">
        <f>SUM(D7:D17)</f>
        <v>798104</v>
      </c>
      <c r="E18" s="536">
        <f>SUM(E7:E17)</f>
        <v>2029.5</v>
      </c>
      <c r="F18" s="72">
        <f>SUM(F7:F17)</f>
        <v>36519</v>
      </c>
      <c r="G18" s="72">
        <f>SUM(G7:G17)</f>
        <v>828</v>
      </c>
      <c r="H18" s="67">
        <f t="shared" si="2"/>
        <v>2.267312905610778</v>
      </c>
      <c r="I18" s="67">
        <f t="shared" si="0"/>
        <v>7.257866210759885</v>
      </c>
      <c r="J18" s="68">
        <f>E18*365/D18</f>
        <v>0.9281591120956667</v>
      </c>
    </row>
    <row r="20" spans="1:10" ht="12.75">
      <c r="A20" s="841" t="s">
        <v>303</v>
      </c>
      <c r="B20" s="841"/>
      <c r="C20" s="841"/>
      <c r="D20" s="841"/>
      <c r="E20" s="841"/>
      <c r="F20" s="841"/>
      <c r="G20" s="841"/>
      <c r="H20" s="841"/>
      <c r="I20" s="841"/>
      <c r="J20" s="841"/>
    </row>
  </sheetData>
  <sheetProtection/>
  <mergeCells count="14">
    <mergeCell ref="A20:J20"/>
    <mergeCell ref="A18:B18"/>
    <mergeCell ref="E4:E5"/>
    <mergeCell ref="F4:F5"/>
    <mergeCell ref="G4:G5"/>
    <mergeCell ref="A2:J2"/>
    <mergeCell ref="J4:J5"/>
    <mergeCell ref="A1:J1"/>
    <mergeCell ref="A4:A5"/>
    <mergeCell ref="B4:B5"/>
    <mergeCell ref="C4:C5"/>
    <mergeCell ref="D4:D5"/>
    <mergeCell ref="H4:H5"/>
    <mergeCell ref="I4:I5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1"/>
  <sheetViews>
    <sheetView zoomScalePageLayoutView="0" workbookViewId="0" topLeftCell="A6">
      <selection activeCell="L11" sqref="L11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31" customWidth="1"/>
    <col min="5" max="5" width="18.421875" style="631" customWidth="1"/>
    <col min="6" max="6" width="10.57421875" style="631" customWidth="1"/>
    <col min="7" max="7" width="13.140625" style="631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877" t="s">
        <v>581</v>
      </c>
      <c r="B1" s="900"/>
      <c r="C1" s="900"/>
      <c r="D1" s="900"/>
      <c r="E1" s="900"/>
      <c r="F1" s="900"/>
      <c r="G1" s="900"/>
      <c r="H1" s="900"/>
    </row>
    <row r="2" spans="1:8" s="5" customFormat="1" ht="19.5" customHeight="1">
      <c r="A2" s="932" t="s">
        <v>5</v>
      </c>
      <c r="B2" s="933"/>
      <c r="C2" s="933"/>
      <c r="D2" s="933"/>
      <c r="E2" s="933"/>
      <c r="F2" s="933"/>
      <c r="G2" s="933"/>
      <c r="H2" s="933"/>
    </row>
    <row r="3" spans="1:8" ht="10.5" customHeight="1" thickBot="1">
      <c r="A3" s="44"/>
      <c r="B3" s="45"/>
      <c r="C3" s="45"/>
      <c r="D3" s="643"/>
      <c r="E3" s="643"/>
      <c r="F3" s="643"/>
      <c r="G3" s="643"/>
      <c r="H3" s="19" t="s">
        <v>273</v>
      </c>
    </row>
    <row r="4" spans="1:8" ht="39.75" customHeight="1">
      <c r="A4" s="891" t="s">
        <v>55</v>
      </c>
      <c r="B4" s="916" t="s">
        <v>49</v>
      </c>
      <c r="C4" s="855" t="s">
        <v>12</v>
      </c>
      <c r="D4" s="920" t="s">
        <v>269</v>
      </c>
      <c r="E4" s="920" t="s">
        <v>13</v>
      </c>
      <c r="F4" s="920" t="s">
        <v>14</v>
      </c>
      <c r="G4" s="920" t="s">
        <v>89</v>
      </c>
      <c r="H4" s="887" t="s">
        <v>270</v>
      </c>
    </row>
    <row r="5" spans="1:8" ht="43.5" customHeight="1" thickBot="1">
      <c r="A5" s="892"/>
      <c r="B5" s="917"/>
      <c r="C5" s="839"/>
      <c r="D5" s="924"/>
      <c r="E5" s="924"/>
      <c r="F5" s="924"/>
      <c r="G5" s="924"/>
      <c r="H5" s="845"/>
    </row>
    <row r="6" spans="1:8" s="30" customFormat="1" ht="9.75" customHeight="1" thickBot="1" thickTop="1">
      <c r="A6" s="23">
        <v>0</v>
      </c>
      <c r="B6" s="33">
        <v>1</v>
      </c>
      <c r="C6" s="24">
        <v>2</v>
      </c>
      <c r="D6" s="644">
        <v>3</v>
      </c>
      <c r="E6" s="644">
        <v>4</v>
      </c>
      <c r="F6" s="644">
        <v>5</v>
      </c>
      <c r="G6" s="644">
        <v>6</v>
      </c>
      <c r="H6" s="26">
        <v>7</v>
      </c>
    </row>
    <row r="7" spans="1:8" ht="30" customHeight="1" thickTop="1">
      <c r="A7" s="8">
        <v>1</v>
      </c>
      <c r="B7" s="14" t="s">
        <v>515</v>
      </c>
      <c r="C7" s="191">
        <v>62199</v>
      </c>
      <c r="D7" s="240">
        <v>45961</v>
      </c>
      <c r="E7" s="619">
        <v>97148</v>
      </c>
      <c r="F7" s="629">
        <v>228</v>
      </c>
      <c r="G7" s="645">
        <f aca="true" t="shared" si="0" ref="G7:G17">E7/C7</f>
        <v>1.5618900625411984</v>
      </c>
      <c r="H7" s="214">
        <f aca="true" t="shared" si="1" ref="H7:H15">D7/F7</f>
        <v>201.58333333333334</v>
      </c>
    </row>
    <row r="8" spans="1:8" ht="30" customHeight="1">
      <c r="A8" s="9">
        <v>2</v>
      </c>
      <c r="B8" s="58" t="s">
        <v>516</v>
      </c>
      <c r="C8" s="191">
        <v>8816</v>
      </c>
      <c r="D8" s="240">
        <v>6903</v>
      </c>
      <c r="E8" s="619">
        <v>9319</v>
      </c>
      <c r="F8" s="629">
        <v>46</v>
      </c>
      <c r="G8" s="153">
        <f t="shared" si="0"/>
        <v>1.0570553539019965</v>
      </c>
      <c r="H8" s="197">
        <f t="shared" si="1"/>
        <v>150.06521739130434</v>
      </c>
    </row>
    <row r="9" spans="1:8" ht="30" customHeight="1">
      <c r="A9" s="9">
        <v>3</v>
      </c>
      <c r="B9" s="59" t="s">
        <v>487</v>
      </c>
      <c r="C9" s="191">
        <v>18010</v>
      </c>
      <c r="D9" s="240">
        <v>9363</v>
      </c>
      <c r="E9" s="619">
        <v>29305</v>
      </c>
      <c r="F9" s="629">
        <v>80</v>
      </c>
      <c r="G9" s="153">
        <f t="shared" si="0"/>
        <v>1.6271515824541922</v>
      </c>
      <c r="H9" s="197">
        <f t="shared" si="1"/>
        <v>117.0375</v>
      </c>
    </row>
    <row r="10" spans="1:8" ht="30" customHeight="1">
      <c r="A10" s="9">
        <v>4</v>
      </c>
      <c r="B10" s="59" t="s">
        <v>488</v>
      </c>
      <c r="C10" s="191">
        <v>6657</v>
      </c>
      <c r="D10" s="619">
        <v>5792</v>
      </c>
      <c r="E10" s="619">
        <v>11761</v>
      </c>
      <c r="F10" s="629">
        <v>79</v>
      </c>
      <c r="G10" s="153">
        <f t="shared" si="0"/>
        <v>1.7667117320114165</v>
      </c>
      <c r="H10" s="197">
        <f t="shared" si="1"/>
        <v>73.31645569620254</v>
      </c>
    </row>
    <row r="11" spans="1:8" ht="30" customHeight="1">
      <c r="A11" s="9">
        <v>5</v>
      </c>
      <c r="B11" s="58" t="s">
        <v>489</v>
      </c>
      <c r="C11" s="191">
        <v>6091</v>
      </c>
      <c r="D11" s="646">
        <v>5872</v>
      </c>
      <c r="E11" s="647">
        <v>21222</v>
      </c>
      <c r="F11" s="648">
        <v>45.1</v>
      </c>
      <c r="G11" s="153">
        <f>E11/C11</f>
        <v>3.4841569528813</v>
      </c>
      <c r="H11" s="197">
        <f t="shared" si="1"/>
        <v>130.19955654101994</v>
      </c>
    </row>
    <row r="12" spans="1:8" ht="30" customHeight="1">
      <c r="A12" s="9">
        <v>6</v>
      </c>
      <c r="B12" s="58" t="s">
        <v>500</v>
      </c>
      <c r="C12" s="191">
        <v>4025</v>
      </c>
      <c r="D12" s="240">
        <v>3890</v>
      </c>
      <c r="E12" s="619">
        <v>21240</v>
      </c>
      <c r="F12" s="629">
        <v>23</v>
      </c>
      <c r="G12" s="649">
        <f t="shared" si="0"/>
        <v>5.277018633540373</v>
      </c>
      <c r="H12" s="197">
        <f t="shared" si="1"/>
        <v>169.1304347826087</v>
      </c>
    </row>
    <row r="13" spans="1:8" ht="30" customHeight="1">
      <c r="A13" s="9">
        <v>7</v>
      </c>
      <c r="B13" s="58" t="s">
        <v>491</v>
      </c>
      <c r="C13" s="191">
        <v>6293</v>
      </c>
      <c r="D13" s="240">
        <v>4963</v>
      </c>
      <c r="E13" s="619">
        <v>6293</v>
      </c>
      <c r="F13" s="629">
        <v>30</v>
      </c>
      <c r="G13" s="153">
        <f t="shared" si="0"/>
        <v>1</v>
      </c>
      <c r="H13" s="197">
        <f t="shared" si="1"/>
        <v>165.43333333333334</v>
      </c>
    </row>
    <row r="14" spans="1:8" ht="35.25" customHeight="1">
      <c r="A14" s="9">
        <v>8</v>
      </c>
      <c r="B14" s="58" t="s">
        <v>509</v>
      </c>
      <c r="C14" s="191">
        <v>6231</v>
      </c>
      <c r="D14" s="240">
        <v>5345</v>
      </c>
      <c r="E14" s="619">
        <v>6835</v>
      </c>
      <c r="F14" s="629">
        <v>43</v>
      </c>
      <c r="G14" s="153">
        <f t="shared" si="0"/>
        <v>1.096934681431552</v>
      </c>
      <c r="H14" s="197">
        <f t="shared" si="1"/>
        <v>124.30232558139535</v>
      </c>
    </row>
    <row r="15" spans="1:8" ht="30" customHeight="1">
      <c r="A15" s="9">
        <v>9</v>
      </c>
      <c r="B15" s="58" t="s">
        <v>517</v>
      </c>
      <c r="C15" s="191">
        <v>7206</v>
      </c>
      <c r="D15" s="240">
        <v>3929</v>
      </c>
      <c r="E15" s="619">
        <v>3264</v>
      </c>
      <c r="F15" s="629">
        <v>20</v>
      </c>
      <c r="G15" s="153">
        <f t="shared" si="0"/>
        <v>0.4529558701082431</v>
      </c>
      <c r="H15" s="197">
        <f t="shared" si="1"/>
        <v>196.45</v>
      </c>
    </row>
    <row r="16" spans="1:8" ht="30" customHeight="1">
      <c r="A16" s="9">
        <v>10</v>
      </c>
      <c r="B16" s="58" t="s">
        <v>530</v>
      </c>
      <c r="C16" s="191">
        <v>8779</v>
      </c>
      <c r="D16" s="240">
        <v>6079</v>
      </c>
      <c r="E16" s="619">
        <v>1</v>
      </c>
      <c r="F16" s="629">
        <v>66</v>
      </c>
      <c r="G16" s="153">
        <f t="shared" si="0"/>
        <v>0.00011390818999886092</v>
      </c>
      <c r="H16" s="197">
        <f>D16/F16</f>
        <v>92.10606060606061</v>
      </c>
    </row>
    <row r="17" spans="1:8" ht="30" customHeight="1">
      <c r="A17" s="10">
        <v>11</v>
      </c>
      <c r="B17" s="81" t="s">
        <v>514</v>
      </c>
      <c r="C17" s="216">
        <v>10559</v>
      </c>
      <c r="D17" s="650">
        <v>8903</v>
      </c>
      <c r="E17" s="624">
        <v>35194</v>
      </c>
      <c r="F17" s="651">
        <v>64</v>
      </c>
      <c r="G17" s="238">
        <f t="shared" si="0"/>
        <v>3.3330807841651673</v>
      </c>
      <c r="H17" s="226">
        <f>D17/F17</f>
        <v>139.109375</v>
      </c>
    </row>
    <row r="18" spans="1:8" ht="30" customHeight="1" thickBot="1">
      <c r="A18" s="27">
        <v>12</v>
      </c>
      <c r="B18" s="181" t="s">
        <v>446</v>
      </c>
      <c r="C18" s="229">
        <v>305</v>
      </c>
      <c r="D18" s="652">
        <v>217</v>
      </c>
      <c r="E18" s="653">
        <v>1</v>
      </c>
      <c r="F18" s="654">
        <v>1</v>
      </c>
      <c r="G18" s="160">
        <f>E18/C18</f>
        <v>0.003278688524590164</v>
      </c>
      <c r="H18" s="223">
        <f>D18/F18</f>
        <v>217</v>
      </c>
    </row>
    <row r="19" spans="1:8" ht="33.75" customHeight="1" thickBot="1" thickTop="1">
      <c r="A19" s="930" t="s">
        <v>486</v>
      </c>
      <c r="B19" s="931"/>
      <c r="C19" s="693">
        <f>SUM(C7:C18)</f>
        <v>145171</v>
      </c>
      <c r="D19" s="693">
        <f>SUM(D7:D18)</f>
        <v>107217</v>
      </c>
      <c r="E19" s="693">
        <f>SUM(E7:E18)</f>
        <v>241583</v>
      </c>
      <c r="F19" s="694">
        <f>SUM(F7:F18)</f>
        <v>725.1</v>
      </c>
      <c r="G19" s="694">
        <f>E19/C19</f>
        <v>1.6641271328295597</v>
      </c>
      <c r="H19" s="695">
        <f>D19/F19</f>
        <v>147.86512205213074</v>
      </c>
    </row>
    <row r="20" spans="1:8" ht="18.75" customHeight="1">
      <c r="A20" s="929"/>
      <c r="B20" s="929"/>
      <c r="C20" s="929"/>
      <c r="D20" s="929"/>
      <c r="E20" s="929"/>
      <c r="F20" s="929"/>
      <c r="G20" s="929"/>
      <c r="H20" s="929"/>
    </row>
    <row r="21" spans="1:8" ht="12" customHeight="1">
      <c r="A21" s="840" t="s">
        <v>304</v>
      </c>
      <c r="B21" s="840"/>
      <c r="C21" s="840"/>
      <c r="D21" s="840"/>
      <c r="E21" s="840"/>
      <c r="F21" s="840"/>
      <c r="G21" s="840"/>
      <c r="H21" s="840"/>
    </row>
    <row r="22" ht="12" customHeight="1"/>
    <row r="23" ht="12" customHeight="1"/>
  </sheetData>
  <sheetProtection/>
  <mergeCells count="13">
    <mergeCell ref="F4:F5"/>
    <mergeCell ref="G4:G5"/>
    <mergeCell ref="A2:H2"/>
    <mergeCell ref="A20:H20"/>
    <mergeCell ref="A21:H21"/>
    <mergeCell ref="H4:H5"/>
    <mergeCell ref="A19:B19"/>
    <mergeCell ref="A1:H1"/>
    <mergeCell ref="A4:A5"/>
    <mergeCell ref="B4:B5"/>
    <mergeCell ref="C4:C5"/>
    <mergeCell ref="D4:D5"/>
    <mergeCell ref="E4:E5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0"/>
  <sheetViews>
    <sheetView zoomScalePageLayoutView="0" workbookViewId="0" topLeftCell="A10">
      <selection activeCell="L30" sqref="L30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36.75" customHeight="1">
      <c r="A1" s="856" t="s">
        <v>582</v>
      </c>
      <c r="B1" s="856"/>
      <c r="C1" s="856"/>
      <c r="D1" s="856"/>
      <c r="E1" s="856"/>
      <c r="F1" s="856"/>
      <c r="G1" s="856"/>
      <c r="H1" s="856"/>
      <c r="I1" s="856"/>
    </row>
    <row r="2" spans="1:9" ht="14.25" customHeight="1" thickBot="1">
      <c r="A2" s="655"/>
      <c r="B2" s="87"/>
      <c r="C2" s="656"/>
      <c r="D2" s="656"/>
      <c r="E2" s="656"/>
      <c r="F2" s="656"/>
      <c r="G2" s="656"/>
      <c r="H2" s="657"/>
      <c r="I2" s="93" t="s">
        <v>78</v>
      </c>
    </row>
    <row r="3" spans="1:9" ht="12.75">
      <c r="A3" s="891" t="s">
        <v>55</v>
      </c>
      <c r="B3" s="870" t="s">
        <v>49</v>
      </c>
      <c r="C3" s="920" t="s">
        <v>10</v>
      </c>
      <c r="D3" s="920" t="s">
        <v>228</v>
      </c>
      <c r="E3" s="920" t="s">
        <v>229</v>
      </c>
      <c r="F3" s="920" t="s">
        <v>230</v>
      </c>
      <c r="G3" s="920" t="s">
        <v>231</v>
      </c>
      <c r="H3" s="920" t="s">
        <v>11</v>
      </c>
      <c r="I3" s="936" t="s">
        <v>232</v>
      </c>
    </row>
    <row r="4" spans="1:9" ht="48.75" customHeight="1" thickBot="1">
      <c r="A4" s="892"/>
      <c r="B4" s="871"/>
      <c r="C4" s="934"/>
      <c r="D4" s="934"/>
      <c r="E4" s="934"/>
      <c r="F4" s="934"/>
      <c r="G4" s="934"/>
      <c r="H4" s="935"/>
      <c r="I4" s="937"/>
    </row>
    <row r="5" spans="1:9" s="50" customFormat="1" ht="12.75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16">
        <v>7</v>
      </c>
      <c r="I5" s="117">
        <v>8</v>
      </c>
    </row>
    <row r="6" spans="1:9" ht="30" customHeight="1" thickTop="1">
      <c r="A6" s="8">
        <v>1</v>
      </c>
      <c r="B6" s="55" t="s">
        <v>515</v>
      </c>
      <c r="C6" s="151">
        <v>45961</v>
      </c>
      <c r="D6" s="147">
        <v>9</v>
      </c>
      <c r="E6" s="628">
        <v>565</v>
      </c>
      <c r="F6" s="146">
        <v>1</v>
      </c>
      <c r="G6" s="146">
        <v>7</v>
      </c>
      <c r="H6" s="204">
        <f>E6/C6*100</f>
        <v>1.2293031048062488</v>
      </c>
      <c r="I6" s="205">
        <f>D6/C6*100</f>
        <v>0.019581819368595113</v>
      </c>
    </row>
    <row r="7" spans="1:9" ht="30" customHeight="1">
      <c r="A7" s="9">
        <v>2</v>
      </c>
      <c r="B7" s="56" t="s">
        <v>516</v>
      </c>
      <c r="C7" s="146">
        <v>6903</v>
      </c>
      <c r="D7" s="147">
        <v>8</v>
      </c>
      <c r="E7" s="146">
        <v>19</v>
      </c>
      <c r="F7" s="146">
        <v>0</v>
      </c>
      <c r="G7" s="146">
        <v>0</v>
      </c>
      <c r="H7" s="204">
        <f aca="true" t="shared" si="0" ref="H7:H18">E7/C7*100</f>
        <v>0.27524264812400406</v>
      </c>
      <c r="I7" s="205">
        <f aca="true" t="shared" si="1" ref="I7:I18">D7/C7*100</f>
        <v>0.11589164131537012</v>
      </c>
    </row>
    <row r="8" spans="1:9" ht="30" customHeight="1">
      <c r="A8" s="9">
        <v>3</v>
      </c>
      <c r="B8" s="57" t="s">
        <v>487</v>
      </c>
      <c r="C8" s="146">
        <v>9348</v>
      </c>
      <c r="D8" s="147">
        <v>0</v>
      </c>
      <c r="E8" s="146">
        <v>125</v>
      </c>
      <c r="F8" s="146">
        <v>0</v>
      </c>
      <c r="G8" s="146">
        <v>0</v>
      </c>
      <c r="H8" s="204">
        <f t="shared" si="0"/>
        <v>1.3371844244758238</v>
      </c>
      <c r="I8" s="205">
        <f t="shared" si="1"/>
        <v>0</v>
      </c>
    </row>
    <row r="9" spans="1:9" ht="30" customHeight="1">
      <c r="A9" s="9">
        <v>4</v>
      </c>
      <c r="B9" s="57" t="s">
        <v>488</v>
      </c>
      <c r="C9" s="146">
        <v>5042</v>
      </c>
      <c r="D9" s="146">
        <v>0</v>
      </c>
      <c r="E9" s="146">
        <v>165</v>
      </c>
      <c r="F9" s="146">
        <v>0</v>
      </c>
      <c r="G9" s="146">
        <v>0</v>
      </c>
      <c r="H9" s="204">
        <f t="shared" si="0"/>
        <v>3.2725109083696946</v>
      </c>
      <c r="I9" s="205">
        <f t="shared" si="1"/>
        <v>0</v>
      </c>
    </row>
    <row r="10" spans="1:9" ht="30" customHeight="1">
      <c r="A10" s="9">
        <v>5</v>
      </c>
      <c r="B10" s="56" t="s">
        <v>489</v>
      </c>
      <c r="C10" s="146">
        <v>5872</v>
      </c>
      <c r="D10" s="147">
        <v>29</v>
      </c>
      <c r="E10" s="146">
        <v>43</v>
      </c>
      <c r="F10" s="146">
        <v>0</v>
      </c>
      <c r="G10" s="146">
        <v>0</v>
      </c>
      <c r="H10" s="204">
        <f t="shared" si="0"/>
        <v>0.7322888283378747</v>
      </c>
      <c r="I10" s="205">
        <f t="shared" si="1"/>
        <v>0.4938692098092643</v>
      </c>
    </row>
    <row r="11" spans="1:9" s="660" customFormat="1" ht="30" customHeight="1">
      <c r="A11" s="658">
        <v>6</v>
      </c>
      <c r="B11" s="396" t="s">
        <v>500</v>
      </c>
      <c r="C11" s="628">
        <v>3903</v>
      </c>
      <c r="D11" s="659">
        <v>0</v>
      </c>
      <c r="E11" s="628">
        <v>151</v>
      </c>
      <c r="F11" s="628">
        <v>0</v>
      </c>
      <c r="G11" s="628">
        <v>0</v>
      </c>
      <c r="H11" s="234">
        <f t="shared" si="0"/>
        <v>3.868818857289265</v>
      </c>
      <c r="I11" s="625">
        <f t="shared" si="1"/>
        <v>0</v>
      </c>
    </row>
    <row r="12" spans="1:9" ht="30" customHeight="1">
      <c r="A12" s="9">
        <v>7</v>
      </c>
      <c r="B12" s="57" t="s">
        <v>490</v>
      </c>
      <c r="C12" s="146">
        <v>6079</v>
      </c>
      <c r="D12" s="147">
        <v>7</v>
      </c>
      <c r="E12" s="146">
        <v>0</v>
      </c>
      <c r="F12" s="146">
        <v>0</v>
      </c>
      <c r="G12" s="146">
        <v>0</v>
      </c>
      <c r="H12" s="204">
        <f t="shared" si="0"/>
        <v>0</v>
      </c>
      <c r="I12" s="205">
        <f t="shared" si="1"/>
        <v>0.1151505181773318</v>
      </c>
    </row>
    <row r="13" spans="1:9" ht="30" customHeight="1">
      <c r="A13" s="9">
        <v>8</v>
      </c>
      <c r="B13" s="56" t="s">
        <v>491</v>
      </c>
      <c r="C13" s="146">
        <v>5668</v>
      </c>
      <c r="D13" s="147">
        <v>0</v>
      </c>
      <c r="E13" s="146">
        <v>17</v>
      </c>
      <c r="F13" s="146">
        <v>0</v>
      </c>
      <c r="G13" s="146">
        <v>0</v>
      </c>
      <c r="H13" s="204">
        <f t="shared" si="0"/>
        <v>0.29992942836979536</v>
      </c>
      <c r="I13" s="205">
        <f t="shared" si="1"/>
        <v>0</v>
      </c>
    </row>
    <row r="14" spans="1:9" ht="30" customHeight="1">
      <c r="A14" s="9">
        <v>9</v>
      </c>
      <c r="B14" s="56" t="s">
        <v>509</v>
      </c>
      <c r="C14" s="146">
        <v>5345</v>
      </c>
      <c r="D14" s="147">
        <v>2</v>
      </c>
      <c r="E14" s="146">
        <v>20</v>
      </c>
      <c r="F14" s="146">
        <v>0</v>
      </c>
      <c r="G14" s="146">
        <v>0</v>
      </c>
      <c r="H14" s="204">
        <f t="shared" si="0"/>
        <v>0.37418147801683815</v>
      </c>
      <c r="I14" s="205">
        <f t="shared" si="1"/>
        <v>0.037418147801683815</v>
      </c>
    </row>
    <row r="15" spans="1:9" ht="30" customHeight="1">
      <c r="A15" s="9">
        <v>10</v>
      </c>
      <c r="B15" s="56" t="s">
        <v>517</v>
      </c>
      <c r="C15" s="146">
        <v>3438</v>
      </c>
      <c r="D15" s="147">
        <v>0</v>
      </c>
      <c r="E15" s="146">
        <v>9</v>
      </c>
      <c r="F15" s="146">
        <v>0</v>
      </c>
      <c r="G15" s="146">
        <v>0</v>
      </c>
      <c r="H15" s="204">
        <f t="shared" si="0"/>
        <v>0.2617801047120419</v>
      </c>
      <c r="I15" s="205">
        <f t="shared" si="1"/>
        <v>0</v>
      </c>
    </row>
    <row r="16" spans="1:9" ht="30" customHeight="1">
      <c r="A16" s="9">
        <v>11</v>
      </c>
      <c r="B16" s="56" t="s">
        <v>514</v>
      </c>
      <c r="C16" s="146">
        <v>7710</v>
      </c>
      <c r="D16" s="147">
        <v>5</v>
      </c>
      <c r="E16" s="147">
        <v>26</v>
      </c>
      <c r="F16" s="146">
        <v>0</v>
      </c>
      <c r="G16" s="146">
        <v>0</v>
      </c>
      <c r="H16" s="204">
        <f t="shared" si="0"/>
        <v>0.33722438391699094</v>
      </c>
      <c r="I16" s="205">
        <f t="shared" si="1"/>
        <v>0.06485084306095978</v>
      </c>
    </row>
    <row r="17" spans="1:9" ht="30" customHeight="1" thickBot="1">
      <c r="A17" s="27">
        <v>12</v>
      </c>
      <c r="B17" s="14" t="s">
        <v>446</v>
      </c>
      <c r="C17" s="159">
        <v>217</v>
      </c>
      <c r="D17" s="388">
        <v>0</v>
      </c>
      <c r="E17" s="388">
        <v>0</v>
      </c>
      <c r="F17" s="148">
        <v>0</v>
      </c>
      <c r="G17" s="148">
        <v>0</v>
      </c>
      <c r="H17" s="209">
        <f t="shared" si="0"/>
        <v>0</v>
      </c>
      <c r="I17" s="246">
        <f t="shared" si="1"/>
        <v>0</v>
      </c>
    </row>
    <row r="18" spans="1:9" ht="40.5" customHeight="1" thickBot="1" thickTop="1">
      <c r="A18" s="853" t="s">
        <v>486</v>
      </c>
      <c r="B18" s="854"/>
      <c r="C18" s="72">
        <f>SUM(C6:C17)</f>
        <v>105486</v>
      </c>
      <c r="D18" s="72">
        <f>SUM(D6:D17)</f>
        <v>60</v>
      </c>
      <c r="E18" s="72">
        <f>SUM(E6:E17)</f>
        <v>1140</v>
      </c>
      <c r="F18" s="72">
        <f>SUM(F6:F17)</f>
        <v>1</v>
      </c>
      <c r="G18" s="72">
        <f>SUM(G6:G17)</f>
        <v>7</v>
      </c>
      <c r="H18" s="67">
        <f t="shared" si="0"/>
        <v>1.0807121324156759</v>
      </c>
      <c r="I18" s="68">
        <f t="shared" si="1"/>
        <v>0.05687958591661453</v>
      </c>
    </row>
    <row r="19" spans="1:9" ht="12.75">
      <c r="A19" s="852"/>
      <c r="B19" s="852"/>
      <c r="C19" s="852"/>
      <c r="D19" s="852"/>
      <c r="E19" s="852"/>
      <c r="F19" s="852"/>
      <c r="G19" s="852"/>
      <c r="H19" s="852"/>
      <c r="I19" s="852"/>
    </row>
    <row r="20" spans="1:9" ht="13.5">
      <c r="A20" s="938" t="s">
        <v>305</v>
      </c>
      <c r="B20" s="938"/>
      <c r="C20" s="938"/>
      <c r="D20" s="938"/>
      <c r="E20" s="938"/>
      <c r="F20" s="938"/>
      <c r="G20" s="938"/>
      <c r="H20" s="938"/>
      <c r="I20" s="938"/>
    </row>
  </sheetData>
  <sheetProtection/>
  <mergeCells count="13">
    <mergeCell ref="A1:I1"/>
    <mergeCell ref="A19:I19"/>
    <mergeCell ref="A20:I20"/>
    <mergeCell ref="A18:B18"/>
    <mergeCell ref="C3:C4"/>
    <mergeCell ref="D3:D4"/>
    <mergeCell ref="F3:F4"/>
    <mergeCell ref="E3:E4"/>
    <mergeCell ref="A3:A4"/>
    <mergeCell ref="B3:B4"/>
    <mergeCell ref="G3:G4"/>
    <mergeCell ref="H3:H4"/>
    <mergeCell ref="I3:I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36"/>
  <sheetViews>
    <sheetView zoomScalePageLayoutView="0" workbookViewId="0" topLeftCell="A3">
      <selection activeCell="S33" sqref="S33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24" customHeight="1">
      <c r="A1" s="833" t="s">
        <v>569</v>
      </c>
      <c r="B1" s="833"/>
      <c r="C1" s="833"/>
      <c r="D1" s="833"/>
      <c r="E1" s="833"/>
      <c r="F1" s="833"/>
      <c r="G1" s="833"/>
    </row>
    <row r="2" spans="1:7" s="40" customFormat="1" ht="14.25" customHeight="1">
      <c r="A2" s="841" t="s">
        <v>518</v>
      </c>
      <c r="B2" s="841"/>
      <c r="C2" s="841"/>
      <c r="D2" s="841"/>
      <c r="E2" s="841"/>
      <c r="F2" s="841"/>
      <c r="G2" s="841"/>
    </row>
    <row r="3" spans="2:7" s="40" customFormat="1" ht="19.5" customHeight="1" thickBot="1">
      <c r="B3" s="42"/>
      <c r="C3" s="22"/>
      <c r="D3" s="22"/>
      <c r="G3" s="19" t="s">
        <v>61</v>
      </c>
    </row>
    <row r="4" spans="1:7" ht="39.75" customHeight="1">
      <c r="A4" s="834" t="s">
        <v>55</v>
      </c>
      <c r="B4" s="836" t="s">
        <v>49</v>
      </c>
      <c r="C4" s="838" t="s">
        <v>494</v>
      </c>
      <c r="D4" s="838" t="s">
        <v>503</v>
      </c>
      <c r="E4" s="838" t="s">
        <v>504</v>
      </c>
      <c r="F4" s="838" t="s">
        <v>497</v>
      </c>
      <c r="G4" s="844" t="s">
        <v>505</v>
      </c>
    </row>
    <row r="5" spans="1:7" ht="33" customHeight="1" thickBot="1">
      <c r="A5" s="835"/>
      <c r="B5" s="837"/>
      <c r="C5" s="839"/>
      <c r="D5" s="839"/>
      <c r="E5" s="839"/>
      <c r="F5" s="839"/>
      <c r="G5" s="845"/>
    </row>
    <row r="6" spans="1:7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11" ht="17.25" customHeight="1" thickTop="1">
      <c r="A7" s="8">
        <v>1</v>
      </c>
      <c r="B7" s="55" t="s">
        <v>102</v>
      </c>
      <c r="C7" s="193">
        <v>94909</v>
      </c>
      <c r="D7" s="192">
        <v>957</v>
      </c>
      <c r="E7" s="191">
        <v>2985</v>
      </c>
      <c r="F7" s="211">
        <f>E7/C7*100</f>
        <v>3.145117955093827</v>
      </c>
      <c r="G7" s="194">
        <f>D7/E7*100</f>
        <v>32.06030150753769</v>
      </c>
      <c r="I7" s="817">
        <f>'интерна леталитет'!D7+'гин леталитет'!D7+'хирургија леталитет'!D7</f>
        <v>957</v>
      </c>
      <c r="J7" s="817"/>
      <c r="K7" s="817"/>
    </row>
    <row r="8" spans="1:11" ht="17.25" customHeight="1">
      <c r="A8" s="9">
        <v>2</v>
      </c>
      <c r="B8" s="56" t="s">
        <v>516</v>
      </c>
      <c r="C8" s="192">
        <v>13713</v>
      </c>
      <c r="D8" s="192">
        <v>54</v>
      </c>
      <c r="E8" s="191">
        <v>295</v>
      </c>
      <c r="F8" s="217">
        <f aca="true" t="shared" si="0" ref="F8:F31">E8/C8*100</f>
        <v>2.151243345730329</v>
      </c>
      <c r="G8" s="197">
        <f aca="true" t="shared" si="1" ref="G8:G29">D8/E8*100</f>
        <v>18.305084745762713</v>
      </c>
      <c r="I8" s="817"/>
      <c r="J8" s="817"/>
      <c r="K8" s="817"/>
    </row>
    <row r="9" spans="1:11" ht="17.25" customHeight="1">
      <c r="A9" s="9">
        <v>3</v>
      </c>
      <c r="B9" s="57" t="s">
        <v>487</v>
      </c>
      <c r="C9" s="192">
        <v>26526</v>
      </c>
      <c r="D9" s="192">
        <v>194</v>
      </c>
      <c r="E9" s="191">
        <v>710</v>
      </c>
      <c r="F9" s="76">
        <f t="shared" si="0"/>
        <v>2.6766191661011836</v>
      </c>
      <c r="G9" s="197">
        <f t="shared" si="1"/>
        <v>27.323943661971832</v>
      </c>
      <c r="I9" s="817"/>
      <c r="J9" s="817"/>
      <c r="K9" s="817"/>
    </row>
    <row r="10" spans="1:11" ht="17.25" customHeight="1">
      <c r="A10" s="9">
        <v>4</v>
      </c>
      <c r="B10" s="57" t="s">
        <v>488</v>
      </c>
      <c r="C10" s="191">
        <v>19328</v>
      </c>
      <c r="D10" s="191">
        <v>178</v>
      </c>
      <c r="E10" s="191">
        <v>931</v>
      </c>
      <c r="F10" s="76">
        <f t="shared" si="0"/>
        <v>4.816846026490066</v>
      </c>
      <c r="G10" s="197">
        <f t="shared" si="1"/>
        <v>19.11922663802363</v>
      </c>
      <c r="I10" s="817"/>
      <c r="J10" s="817"/>
      <c r="K10" s="817"/>
    </row>
    <row r="11" spans="1:11" ht="17.25" customHeight="1">
      <c r="A11" s="9">
        <v>5</v>
      </c>
      <c r="B11" s="56" t="s">
        <v>489</v>
      </c>
      <c r="C11" s="192">
        <v>20187</v>
      </c>
      <c r="D11" s="192">
        <v>222</v>
      </c>
      <c r="E11" s="191">
        <v>808</v>
      </c>
      <c r="F11" s="76">
        <f t="shared" si="0"/>
        <v>4.002575915192946</v>
      </c>
      <c r="G11" s="197">
        <f>D11/E11*100</f>
        <v>27.475247524752476</v>
      </c>
      <c r="I11" s="817"/>
      <c r="J11" s="817"/>
      <c r="K11" s="817"/>
    </row>
    <row r="12" spans="1:11" ht="18" customHeight="1">
      <c r="A12" s="9">
        <v>6</v>
      </c>
      <c r="B12" s="56" t="s">
        <v>500</v>
      </c>
      <c r="C12" s="192">
        <v>9905</v>
      </c>
      <c r="D12" s="192">
        <v>20</v>
      </c>
      <c r="E12" s="191">
        <v>151</v>
      </c>
      <c r="F12" s="76">
        <f t="shared" si="0"/>
        <v>1.524482584553256</v>
      </c>
      <c r="G12" s="197">
        <f t="shared" si="1"/>
        <v>13.245033112582782</v>
      </c>
      <c r="I12" s="817"/>
      <c r="J12" s="817"/>
      <c r="K12" s="817"/>
    </row>
    <row r="13" spans="1:11" ht="17.25" customHeight="1">
      <c r="A13" s="9">
        <v>7</v>
      </c>
      <c r="B13" s="57" t="s">
        <v>490</v>
      </c>
      <c r="C13" s="192">
        <v>16758</v>
      </c>
      <c r="D13" s="192">
        <v>0</v>
      </c>
      <c r="E13" s="191">
        <v>0</v>
      </c>
      <c r="F13" s="76">
        <f t="shared" si="0"/>
        <v>0</v>
      </c>
      <c r="G13" s="197" t="e">
        <f t="shared" si="1"/>
        <v>#DIV/0!</v>
      </c>
      <c r="I13" s="817"/>
      <c r="J13" s="817"/>
      <c r="K13" s="817"/>
    </row>
    <row r="14" spans="1:11" ht="18" customHeight="1">
      <c r="A14" s="9">
        <v>8</v>
      </c>
      <c r="B14" s="56" t="s">
        <v>491</v>
      </c>
      <c r="C14" s="192">
        <v>11456</v>
      </c>
      <c r="D14" s="192">
        <v>7</v>
      </c>
      <c r="E14" s="191">
        <v>55</v>
      </c>
      <c r="F14" s="76">
        <f t="shared" si="0"/>
        <v>0.4800977653631285</v>
      </c>
      <c r="G14" s="197">
        <f t="shared" si="1"/>
        <v>12.727272727272727</v>
      </c>
      <c r="I14" s="817"/>
      <c r="J14" s="817"/>
      <c r="K14" s="817"/>
    </row>
    <row r="15" spans="1:11" ht="21" customHeight="1">
      <c r="A15" s="9">
        <v>9</v>
      </c>
      <c r="B15" s="56" t="s">
        <v>509</v>
      </c>
      <c r="C15" s="192">
        <v>18978</v>
      </c>
      <c r="D15" s="192">
        <v>35</v>
      </c>
      <c r="E15" s="191">
        <v>103</v>
      </c>
      <c r="F15" s="76">
        <f t="shared" si="0"/>
        <v>0.542733691642955</v>
      </c>
      <c r="G15" s="197">
        <f t="shared" si="1"/>
        <v>33.980582524271846</v>
      </c>
      <c r="I15" s="817"/>
      <c r="J15" s="817"/>
      <c r="K15" s="817"/>
    </row>
    <row r="16" spans="1:11" ht="18" customHeight="1">
      <c r="A16" s="9">
        <v>10</v>
      </c>
      <c r="B16" s="56" t="s">
        <v>510</v>
      </c>
      <c r="C16" s="192">
        <v>719</v>
      </c>
      <c r="D16" s="192">
        <v>0</v>
      </c>
      <c r="E16" s="191">
        <v>1</v>
      </c>
      <c r="F16" s="76">
        <f t="shared" si="0"/>
        <v>0.13908205841446453</v>
      </c>
      <c r="G16" s="197">
        <v>0</v>
      </c>
      <c r="I16" s="817"/>
      <c r="J16" s="817"/>
      <c r="K16" s="817"/>
    </row>
    <row r="17" spans="1:11" ht="18" customHeight="1">
      <c r="A17" s="9">
        <v>11</v>
      </c>
      <c r="B17" s="56" t="s">
        <v>517</v>
      </c>
      <c r="C17" s="192">
        <v>13659</v>
      </c>
      <c r="D17" s="192">
        <v>19</v>
      </c>
      <c r="E17" s="191">
        <v>88</v>
      </c>
      <c r="F17" s="76">
        <f t="shared" si="0"/>
        <v>0.6442638553334797</v>
      </c>
      <c r="G17" s="197">
        <f t="shared" si="1"/>
        <v>21.59090909090909</v>
      </c>
      <c r="I17" s="817"/>
      <c r="J17" s="817"/>
      <c r="K17" s="817"/>
    </row>
    <row r="18" spans="1:11" ht="18" customHeight="1">
      <c r="A18" s="9">
        <v>12</v>
      </c>
      <c r="B18" s="56" t="s">
        <v>492</v>
      </c>
      <c r="C18" s="192">
        <v>1090</v>
      </c>
      <c r="D18" s="192">
        <v>0</v>
      </c>
      <c r="E18" s="191">
        <v>0</v>
      </c>
      <c r="F18" s="76">
        <f t="shared" si="0"/>
        <v>0</v>
      </c>
      <c r="G18" s="197">
        <v>0</v>
      </c>
      <c r="I18" s="817"/>
      <c r="J18" s="817"/>
      <c r="K18" s="817"/>
    </row>
    <row r="19" spans="1:11" ht="18" customHeight="1">
      <c r="A19" s="9">
        <v>13</v>
      </c>
      <c r="B19" s="56" t="s">
        <v>493</v>
      </c>
      <c r="C19" s="212">
        <v>8952</v>
      </c>
      <c r="D19" s="212">
        <v>1</v>
      </c>
      <c r="E19" s="216">
        <v>2</v>
      </c>
      <c r="F19" s="76">
        <f t="shared" si="0"/>
        <v>0.022341376228775692</v>
      </c>
      <c r="G19" s="197">
        <f t="shared" si="1"/>
        <v>50</v>
      </c>
      <c r="I19" s="817"/>
      <c r="J19" s="817"/>
      <c r="K19" s="817"/>
    </row>
    <row r="20" spans="1:11" ht="24" customHeight="1">
      <c r="A20" s="10">
        <v>14</v>
      </c>
      <c r="B20" s="55" t="s">
        <v>523</v>
      </c>
      <c r="C20" s="192">
        <v>6337</v>
      </c>
      <c r="D20" s="192">
        <v>173</v>
      </c>
      <c r="E20" s="192">
        <v>892</v>
      </c>
      <c r="F20" s="76">
        <f t="shared" si="0"/>
        <v>14.076061227710273</v>
      </c>
      <c r="G20" s="197">
        <f t="shared" si="1"/>
        <v>19.394618834080717</v>
      </c>
      <c r="I20" s="817"/>
      <c r="J20" s="817"/>
      <c r="K20" s="817"/>
    </row>
    <row r="21" spans="1:11" ht="19.5" customHeight="1">
      <c r="A21" s="10">
        <v>15</v>
      </c>
      <c r="B21" s="61" t="s">
        <v>416</v>
      </c>
      <c r="C21" s="192">
        <v>2507</v>
      </c>
      <c r="D21" s="192">
        <v>1</v>
      </c>
      <c r="E21" s="192">
        <v>5</v>
      </c>
      <c r="F21" s="76">
        <f t="shared" si="0"/>
        <v>0.1994415636218588</v>
      </c>
      <c r="G21" s="197">
        <f t="shared" si="1"/>
        <v>20</v>
      </c>
      <c r="I21" s="817"/>
      <c r="J21" s="817"/>
      <c r="K21" s="817"/>
    </row>
    <row r="22" spans="1:11" ht="19.5" customHeight="1">
      <c r="A22" s="9">
        <v>16</v>
      </c>
      <c r="B22" s="56" t="s">
        <v>514</v>
      </c>
      <c r="C22" s="192">
        <v>10175</v>
      </c>
      <c r="D22" s="192">
        <v>5</v>
      </c>
      <c r="E22" s="192">
        <v>53</v>
      </c>
      <c r="F22" s="76">
        <f t="shared" si="0"/>
        <v>0.5208845208845209</v>
      </c>
      <c r="G22" s="197">
        <f t="shared" si="1"/>
        <v>9.433962264150944</v>
      </c>
      <c r="I22" s="817"/>
      <c r="J22" s="817"/>
      <c r="K22" s="817"/>
    </row>
    <row r="23" spans="1:11" ht="17.25" customHeight="1">
      <c r="A23" s="9">
        <v>17</v>
      </c>
      <c r="B23" s="56" t="s">
        <v>495</v>
      </c>
      <c r="C23" s="192">
        <v>808</v>
      </c>
      <c r="D23" s="192">
        <v>21</v>
      </c>
      <c r="E23" s="192">
        <v>39</v>
      </c>
      <c r="F23" s="76">
        <f t="shared" si="0"/>
        <v>4.826732673267327</v>
      </c>
      <c r="G23" s="197">
        <f t="shared" si="1"/>
        <v>53.84615384615385</v>
      </c>
      <c r="I23" s="817"/>
      <c r="J23" s="817"/>
      <c r="K23" s="817"/>
    </row>
    <row r="24" spans="1:11" ht="17.25" customHeight="1">
      <c r="A24" s="9">
        <v>18</v>
      </c>
      <c r="B24" s="56" t="s">
        <v>513</v>
      </c>
      <c r="C24" s="191">
        <v>4045</v>
      </c>
      <c r="D24" s="191">
        <v>82</v>
      </c>
      <c r="E24" s="191">
        <v>230</v>
      </c>
      <c r="F24" s="76">
        <f t="shared" si="0"/>
        <v>5.686032138442522</v>
      </c>
      <c r="G24" s="197">
        <f t="shared" si="1"/>
        <v>35.65217391304348</v>
      </c>
      <c r="I24" s="817"/>
      <c r="J24" s="817"/>
      <c r="K24" s="817"/>
    </row>
    <row r="25" spans="1:11" ht="17.25" customHeight="1">
      <c r="A25" s="9">
        <v>19</v>
      </c>
      <c r="B25" s="56" t="s">
        <v>506</v>
      </c>
      <c r="C25" s="192">
        <v>921</v>
      </c>
      <c r="D25" s="192">
        <v>0</v>
      </c>
      <c r="E25" s="192">
        <v>0</v>
      </c>
      <c r="F25" s="76">
        <f t="shared" si="0"/>
        <v>0</v>
      </c>
      <c r="G25" s="197">
        <v>0</v>
      </c>
      <c r="I25" s="817"/>
      <c r="J25" s="817"/>
      <c r="K25" s="817"/>
    </row>
    <row r="26" spans="1:11" ht="17.25" customHeight="1">
      <c r="A26" s="9">
        <v>20</v>
      </c>
      <c r="B26" s="56" t="s">
        <v>496</v>
      </c>
      <c r="C26" s="192">
        <v>5624</v>
      </c>
      <c r="D26" s="192">
        <v>0</v>
      </c>
      <c r="E26" s="192">
        <v>31</v>
      </c>
      <c r="F26" s="76">
        <f t="shared" si="0"/>
        <v>0.5512091038406828</v>
      </c>
      <c r="G26" s="197">
        <f t="shared" si="1"/>
        <v>0</v>
      </c>
      <c r="I26" s="817"/>
      <c r="J26" s="817"/>
      <c r="K26" s="817"/>
    </row>
    <row r="27" spans="1:11" ht="17.25" customHeight="1">
      <c r="A27" s="9">
        <v>21</v>
      </c>
      <c r="B27" s="56" t="s">
        <v>511</v>
      </c>
      <c r="C27" s="192">
        <v>2519</v>
      </c>
      <c r="D27" s="192">
        <v>0</v>
      </c>
      <c r="E27" s="192">
        <v>8</v>
      </c>
      <c r="F27" s="76">
        <f t="shared" si="0"/>
        <v>0.3175863437872171</v>
      </c>
      <c r="G27" s="197">
        <f t="shared" si="1"/>
        <v>0</v>
      </c>
      <c r="I27" s="817"/>
      <c r="J27" s="817"/>
      <c r="K27" s="817"/>
    </row>
    <row r="28" spans="1:11" ht="19.5" customHeight="1">
      <c r="A28" s="9">
        <v>22</v>
      </c>
      <c r="B28" s="56" t="s">
        <v>507</v>
      </c>
      <c r="C28" s="192">
        <v>270</v>
      </c>
      <c r="D28" s="192">
        <v>0</v>
      </c>
      <c r="E28" s="192">
        <v>0</v>
      </c>
      <c r="F28" s="76">
        <f t="shared" si="0"/>
        <v>0</v>
      </c>
      <c r="G28" s="197">
        <v>0</v>
      </c>
      <c r="I28" s="817"/>
      <c r="J28" s="817"/>
      <c r="K28" s="817"/>
    </row>
    <row r="29" spans="1:11" ht="19.5" customHeight="1">
      <c r="A29" s="9">
        <v>23</v>
      </c>
      <c r="B29" s="56" t="s">
        <v>508</v>
      </c>
      <c r="C29" s="192">
        <v>569</v>
      </c>
      <c r="D29" s="192">
        <v>1</v>
      </c>
      <c r="E29" s="192">
        <v>4</v>
      </c>
      <c r="F29" s="76">
        <f t="shared" si="0"/>
        <v>0.7029876977152899</v>
      </c>
      <c r="G29" s="197">
        <f t="shared" si="1"/>
        <v>25</v>
      </c>
      <c r="I29" s="817"/>
      <c r="J29" s="817"/>
      <c r="K29" s="817"/>
    </row>
    <row r="30" spans="1:11" ht="19.5" customHeight="1">
      <c r="A30" s="9">
        <v>24</v>
      </c>
      <c r="B30" s="56" t="s">
        <v>3</v>
      </c>
      <c r="C30" s="192">
        <v>591</v>
      </c>
      <c r="D30" s="192">
        <v>0</v>
      </c>
      <c r="E30" s="192">
        <v>0</v>
      </c>
      <c r="F30" s="76">
        <f t="shared" si="0"/>
        <v>0</v>
      </c>
      <c r="G30" s="197">
        <v>0</v>
      </c>
      <c r="I30" s="817"/>
      <c r="J30" s="817"/>
      <c r="K30" s="817"/>
    </row>
    <row r="31" spans="1:11" ht="19.5" customHeight="1">
      <c r="A31" s="9">
        <v>25</v>
      </c>
      <c r="B31" s="503" t="s">
        <v>529</v>
      </c>
      <c r="C31" s="212">
        <v>613</v>
      </c>
      <c r="D31" s="212">
        <v>0</v>
      </c>
      <c r="E31" s="212">
        <v>0</v>
      </c>
      <c r="F31" s="76">
        <f t="shared" si="0"/>
        <v>0</v>
      </c>
      <c r="G31" s="197">
        <v>0</v>
      </c>
      <c r="I31" s="817"/>
      <c r="J31" s="817"/>
      <c r="K31" s="817"/>
    </row>
    <row r="32" spans="1:11" ht="19.5" customHeight="1" thickBot="1">
      <c r="A32" s="9">
        <v>26</v>
      </c>
      <c r="B32" s="56" t="s">
        <v>512</v>
      </c>
      <c r="C32" s="212">
        <v>952</v>
      </c>
      <c r="D32" s="212">
        <v>16</v>
      </c>
      <c r="E32" s="212">
        <v>68</v>
      </c>
      <c r="F32" s="213">
        <f>E32/C32*100</f>
        <v>7.142857142857142</v>
      </c>
      <c r="G32" s="218">
        <f>D32/E32*100</f>
        <v>23.52941176470588</v>
      </c>
      <c r="I32" s="817"/>
      <c r="J32" s="817"/>
      <c r="K32" s="817"/>
    </row>
    <row r="33" spans="1:11" ht="36" customHeight="1" thickBot="1" thickTop="1">
      <c r="A33" s="842" t="s">
        <v>486</v>
      </c>
      <c r="B33" s="843"/>
      <c r="C33" s="69">
        <f>SUM(C7:C32)</f>
        <v>292111</v>
      </c>
      <c r="D33" s="69">
        <f>SUM(D7:D32)</f>
        <v>1986</v>
      </c>
      <c r="E33" s="69">
        <f>SUM(E7:E32)</f>
        <v>7459</v>
      </c>
      <c r="F33" s="67">
        <f>E33/C33*100</f>
        <v>2.553481382077361</v>
      </c>
      <c r="G33" s="68">
        <f>D33/E33*100</f>
        <v>26.62555302319346</v>
      </c>
      <c r="I33" s="817">
        <f>'интерна леталитет'!C25+'педијатрија леталитет'!C17+'гин леталитет'!C13+'хирургија леталитет'!C18</f>
        <v>292111</v>
      </c>
      <c r="J33" s="817">
        <f>'интерна леталитет'!D25+'педијатрија леталитет'!D17+'гин леталитет'!D13+'хирургија леталитет'!D18</f>
        <v>1986</v>
      </c>
      <c r="K33" s="817">
        <f>'интерна леталитет'!E25+'педијатрија леталитет'!E17+'гин леталитет'!E13+'хирургија леталитет'!E18</f>
        <v>7459</v>
      </c>
    </row>
    <row r="34" spans="1:7" s="28" customFormat="1" ht="26.25" customHeight="1">
      <c r="A34" s="846" t="s">
        <v>1</v>
      </c>
      <c r="B34" s="847"/>
      <c r="C34" s="847"/>
      <c r="D34" s="847"/>
      <c r="E34" s="847"/>
      <c r="F34" s="847"/>
      <c r="G34" s="847"/>
    </row>
    <row r="35" spans="1:8" ht="24" customHeight="1">
      <c r="A35" s="848" t="s">
        <v>560</v>
      </c>
      <c r="B35" s="848"/>
      <c r="C35" s="848"/>
      <c r="D35" s="848"/>
      <c r="E35" s="848"/>
      <c r="F35" s="848"/>
      <c r="G35" s="848"/>
      <c r="H35" s="466"/>
    </row>
    <row r="36" spans="1:7" ht="15" customHeight="1">
      <c r="A36" s="840" t="s">
        <v>288</v>
      </c>
      <c r="B36" s="840"/>
      <c r="C36" s="840"/>
      <c r="D36" s="840"/>
      <c r="E36" s="840"/>
      <c r="F36" s="840"/>
      <c r="G36" s="840"/>
    </row>
    <row r="37" ht="11.25" customHeight="1"/>
  </sheetData>
  <sheetProtection/>
  <mergeCells count="13">
    <mergeCell ref="A36:G36"/>
    <mergeCell ref="A2:G2"/>
    <mergeCell ref="A33:B33"/>
    <mergeCell ref="F4:F5"/>
    <mergeCell ref="G4:G5"/>
    <mergeCell ref="A34:G34"/>
    <mergeCell ref="A35:G35"/>
    <mergeCell ref="A1:G1"/>
    <mergeCell ref="A4:A5"/>
    <mergeCell ref="B4:B5"/>
    <mergeCell ref="C4:C5"/>
    <mergeCell ref="D4:D5"/>
    <mergeCell ref="E4:E5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7"/>
  <sheetViews>
    <sheetView zoomScalePageLayoutView="0" workbookViewId="0" topLeftCell="A1">
      <selection activeCell="L3" sqref="L3:L4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877" t="s">
        <v>583</v>
      </c>
      <c r="B1" s="942"/>
      <c r="C1" s="942"/>
      <c r="D1" s="942"/>
      <c r="E1" s="942"/>
      <c r="F1" s="942"/>
      <c r="G1" s="942"/>
      <c r="H1" s="942"/>
      <c r="I1" s="942"/>
      <c r="J1" s="943"/>
      <c r="K1" s="943"/>
      <c r="L1" s="943"/>
      <c r="M1" s="943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19" t="s">
        <v>77</v>
      </c>
    </row>
    <row r="3" spans="1:13" ht="45" customHeight="1">
      <c r="A3" s="891" t="s">
        <v>55</v>
      </c>
      <c r="B3" s="916" t="s">
        <v>56</v>
      </c>
      <c r="C3" s="855" t="s">
        <v>242</v>
      </c>
      <c r="D3" s="855" t="s">
        <v>241</v>
      </c>
      <c r="E3" s="855" t="s">
        <v>240</v>
      </c>
      <c r="F3" s="855" t="s">
        <v>239</v>
      </c>
      <c r="G3" s="855" t="s">
        <v>238</v>
      </c>
      <c r="H3" s="855" t="s">
        <v>237</v>
      </c>
      <c r="I3" s="855" t="s">
        <v>236</v>
      </c>
      <c r="J3" s="855" t="s">
        <v>233</v>
      </c>
      <c r="K3" s="855" t="s">
        <v>234</v>
      </c>
      <c r="L3" s="855" t="s">
        <v>248</v>
      </c>
      <c r="M3" s="887" t="s">
        <v>235</v>
      </c>
    </row>
    <row r="4" spans="1:13" ht="36" customHeight="1" thickBot="1">
      <c r="A4" s="892"/>
      <c r="B4" s="917"/>
      <c r="C4" s="839"/>
      <c r="D4" s="839"/>
      <c r="E4" s="839"/>
      <c r="F4" s="839"/>
      <c r="G4" s="839"/>
      <c r="H4" s="839"/>
      <c r="I4" s="839"/>
      <c r="J4" s="944"/>
      <c r="K4" s="944"/>
      <c r="L4" s="944"/>
      <c r="M4" s="941"/>
    </row>
    <row r="5" spans="1:13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114">
        <v>9</v>
      </c>
      <c r="K5" s="114">
        <v>10</v>
      </c>
      <c r="L5" s="114">
        <v>11</v>
      </c>
      <c r="M5" s="115">
        <v>12</v>
      </c>
    </row>
    <row r="6" spans="1:13" ht="34.5" customHeight="1" thickTop="1">
      <c r="A6" s="8">
        <v>1</v>
      </c>
      <c r="B6" s="14" t="s">
        <v>515</v>
      </c>
      <c r="C6" s="191">
        <v>3136</v>
      </c>
      <c r="D6" s="192">
        <v>98</v>
      </c>
      <c r="E6" s="191">
        <v>165</v>
      </c>
      <c r="F6" s="215">
        <v>5.26</v>
      </c>
      <c r="G6" s="234">
        <v>59.39</v>
      </c>
      <c r="H6" s="146">
        <v>15366</v>
      </c>
      <c r="I6" s="215">
        <v>4.9</v>
      </c>
      <c r="J6" s="235">
        <v>18</v>
      </c>
      <c r="K6" s="235">
        <v>10</v>
      </c>
      <c r="L6" s="236">
        <f aca="true" t="shared" si="0" ref="L6:L12">J6/C6*100</f>
        <v>0.5739795918367347</v>
      </c>
      <c r="M6" s="237">
        <f aca="true" t="shared" si="1" ref="M6:M12">K6/C6*100</f>
        <v>0.31887755102040816</v>
      </c>
    </row>
    <row r="7" spans="1:16" ht="34.5" customHeight="1">
      <c r="A7" s="9">
        <v>2</v>
      </c>
      <c r="B7" s="58" t="s">
        <v>516</v>
      </c>
      <c r="C7" s="191">
        <v>180</v>
      </c>
      <c r="D7" s="191">
        <v>3</v>
      </c>
      <c r="E7" s="191">
        <v>6</v>
      </c>
      <c r="F7" s="215">
        <v>3.33</v>
      </c>
      <c r="G7" s="234">
        <v>50</v>
      </c>
      <c r="H7" s="146">
        <v>1348</v>
      </c>
      <c r="I7" s="215">
        <v>7.49</v>
      </c>
      <c r="J7" s="192">
        <v>0</v>
      </c>
      <c r="K7" s="192">
        <v>3</v>
      </c>
      <c r="L7" s="236">
        <f t="shared" si="0"/>
        <v>0</v>
      </c>
      <c r="M7" s="237">
        <f t="shared" si="1"/>
        <v>1.6666666666666667</v>
      </c>
      <c r="P7" s="6">
        <f>C6/C14*100</f>
        <v>51.877584780810594</v>
      </c>
    </row>
    <row r="8" spans="1:13" ht="34.5" customHeight="1">
      <c r="A8" s="9">
        <v>3</v>
      </c>
      <c r="B8" s="59" t="s">
        <v>487</v>
      </c>
      <c r="C8" s="191">
        <v>726</v>
      </c>
      <c r="D8" s="192">
        <v>33</v>
      </c>
      <c r="E8" s="191">
        <v>58</v>
      </c>
      <c r="F8" s="215">
        <v>7.99</v>
      </c>
      <c r="G8" s="234">
        <v>56.9</v>
      </c>
      <c r="H8" s="146">
        <v>5440</v>
      </c>
      <c r="I8" s="215">
        <v>7.49</v>
      </c>
      <c r="J8" s="192">
        <v>9</v>
      </c>
      <c r="K8" s="192">
        <v>15</v>
      </c>
      <c r="L8" s="236">
        <f t="shared" si="0"/>
        <v>1.2396694214876034</v>
      </c>
      <c r="M8" s="237">
        <f t="shared" si="1"/>
        <v>2.066115702479339</v>
      </c>
    </row>
    <row r="9" spans="1:13" ht="34.5" customHeight="1">
      <c r="A9" s="9">
        <v>4</v>
      </c>
      <c r="B9" s="59" t="s">
        <v>488</v>
      </c>
      <c r="C9" s="191">
        <v>429</v>
      </c>
      <c r="D9" s="191">
        <v>15</v>
      </c>
      <c r="E9" s="191">
        <v>23</v>
      </c>
      <c r="F9" s="215">
        <v>5.36</v>
      </c>
      <c r="G9" s="234">
        <v>65.22</v>
      </c>
      <c r="H9" s="146">
        <v>1221</v>
      </c>
      <c r="I9" s="215">
        <v>2.85</v>
      </c>
      <c r="J9" s="192">
        <v>0</v>
      </c>
      <c r="K9" s="192">
        <v>0</v>
      </c>
      <c r="L9" s="236">
        <f t="shared" si="0"/>
        <v>0</v>
      </c>
      <c r="M9" s="237">
        <f t="shared" si="1"/>
        <v>0</v>
      </c>
    </row>
    <row r="10" spans="1:16" ht="34.5" customHeight="1">
      <c r="A10" s="9">
        <v>5</v>
      </c>
      <c r="B10" s="58" t="s">
        <v>489</v>
      </c>
      <c r="C10" s="191">
        <v>1191</v>
      </c>
      <c r="D10" s="198">
        <v>37</v>
      </c>
      <c r="E10" s="199">
        <v>143</v>
      </c>
      <c r="F10" s="215">
        <v>12</v>
      </c>
      <c r="G10" s="234">
        <v>25.87</v>
      </c>
      <c r="H10" s="156">
        <v>6045</v>
      </c>
      <c r="I10" s="215">
        <v>5.08</v>
      </c>
      <c r="J10" s="192">
        <v>26</v>
      </c>
      <c r="K10" s="40">
        <v>0</v>
      </c>
      <c r="L10" s="236">
        <f>J10/C10*100</f>
        <v>2.18303946263644</v>
      </c>
      <c r="M10" s="237">
        <f>K10/C10*100</f>
        <v>0</v>
      </c>
      <c r="P10" s="6">
        <f>C10/C14*100</f>
        <v>19.702233250620345</v>
      </c>
    </row>
    <row r="11" spans="1:13" ht="40.5" customHeight="1">
      <c r="A11" s="9">
        <v>6</v>
      </c>
      <c r="B11" s="58" t="s">
        <v>513</v>
      </c>
      <c r="C11" s="191">
        <v>27</v>
      </c>
      <c r="D11" s="192">
        <v>6</v>
      </c>
      <c r="E11" s="191">
        <v>10</v>
      </c>
      <c r="F11" s="76">
        <v>37</v>
      </c>
      <c r="G11" s="153">
        <v>60</v>
      </c>
      <c r="H11" s="146">
        <v>166</v>
      </c>
      <c r="I11" s="76">
        <v>6.15</v>
      </c>
      <c r="J11" s="192">
        <v>1</v>
      </c>
      <c r="K11" s="192">
        <v>1</v>
      </c>
      <c r="L11" s="236">
        <f t="shared" si="0"/>
        <v>3.7037037037037033</v>
      </c>
      <c r="M11" s="237">
        <f t="shared" si="1"/>
        <v>3.7037037037037033</v>
      </c>
    </row>
    <row r="12" spans="1:13" ht="40.5" customHeight="1">
      <c r="A12" s="9">
        <v>7</v>
      </c>
      <c r="B12" s="58" t="s">
        <v>526</v>
      </c>
      <c r="C12" s="191">
        <v>4</v>
      </c>
      <c r="D12" s="192">
        <v>1</v>
      </c>
      <c r="E12" s="191">
        <v>2</v>
      </c>
      <c r="F12" s="76">
        <v>50</v>
      </c>
      <c r="G12" s="153">
        <v>50</v>
      </c>
      <c r="H12" s="146">
        <v>20</v>
      </c>
      <c r="I12" s="76">
        <v>5</v>
      </c>
      <c r="J12" s="192">
        <v>0</v>
      </c>
      <c r="K12" s="192">
        <v>0</v>
      </c>
      <c r="L12" s="236">
        <f t="shared" si="0"/>
        <v>0</v>
      </c>
      <c r="M12" s="237">
        <f t="shared" si="1"/>
        <v>0</v>
      </c>
    </row>
    <row r="13" spans="1:13" ht="40.5" customHeight="1" thickBot="1">
      <c r="A13" s="9">
        <v>8</v>
      </c>
      <c r="B13" s="14" t="s">
        <v>500</v>
      </c>
      <c r="C13" s="193">
        <v>352</v>
      </c>
      <c r="D13" s="200">
        <v>5</v>
      </c>
      <c r="E13" s="193">
        <v>14</v>
      </c>
      <c r="F13" s="213">
        <v>3.98</v>
      </c>
      <c r="G13" s="238">
        <v>35.71</v>
      </c>
      <c r="H13" s="148">
        <v>704</v>
      </c>
      <c r="I13" s="213">
        <v>2</v>
      </c>
      <c r="J13" s="200">
        <v>1</v>
      </c>
      <c r="K13" s="200">
        <v>1</v>
      </c>
      <c r="L13" s="810">
        <f>J13/C13*100</f>
        <v>0.2840909090909091</v>
      </c>
      <c r="M13" s="811">
        <f>K13/C13*100</f>
        <v>0.2840909090909091</v>
      </c>
    </row>
    <row r="14" spans="1:13" ht="39.75" customHeight="1" thickBot="1" thickTop="1">
      <c r="A14" s="939" t="s">
        <v>486</v>
      </c>
      <c r="B14" s="940"/>
      <c r="C14" s="72">
        <f>SUM(C6:C13)</f>
        <v>6045</v>
      </c>
      <c r="D14" s="72">
        <f aca="true" t="shared" si="2" ref="D14:K14">SUM(D6:D13)</f>
        <v>198</v>
      </c>
      <c r="E14" s="72">
        <f t="shared" si="2"/>
        <v>421</v>
      </c>
      <c r="F14" s="67">
        <f>E14/C14*100</f>
        <v>6.964433416046319</v>
      </c>
      <c r="G14" s="67">
        <f>D14/E14*100</f>
        <v>47.03087885985748</v>
      </c>
      <c r="H14" s="72">
        <f t="shared" si="2"/>
        <v>30310</v>
      </c>
      <c r="I14" s="67">
        <f>H14/C14</f>
        <v>5.014061207609594</v>
      </c>
      <c r="J14" s="51">
        <f t="shared" si="2"/>
        <v>55</v>
      </c>
      <c r="K14" s="51">
        <f t="shared" si="2"/>
        <v>30</v>
      </c>
      <c r="L14" s="79">
        <f>J14/C14*100</f>
        <v>0.9098428453267163</v>
      </c>
      <c r="M14" s="80">
        <f>K14/C14*100</f>
        <v>0.49627791563275436</v>
      </c>
    </row>
    <row r="17" spans="1:13" ht="12.75">
      <c r="A17" s="840" t="s">
        <v>306</v>
      </c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</row>
  </sheetData>
  <sheetProtection/>
  <mergeCells count="16">
    <mergeCell ref="A17:M17"/>
    <mergeCell ref="M3:M4"/>
    <mergeCell ref="A1:M1"/>
    <mergeCell ref="I3:I4"/>
    <mergeCell ref="J3:J4"/>
    <mergeCell ref="K3:K4"/>
    <mergeCell ref="L3:L4"/>
    <mergeCell ref="D3:D4"/>
    <mergeCell ref="E3:E4"/>
    <mergeCell ref="F3:F4"/>
    <mergeCell ref="G3:G4"/>
    <mergeCell ref="H3:H4"/>
    <mergeCell ref="A14:B14"/>
    <mergeCell ref="A3:A4"/>
    <mergeCell ref="B3:B4"/>
    <mergeCell ref="C3:C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21"/>
  <sheetViews>
    <sheetView zoomScalePageLayoutView="0" workbookViewId="0" topLeftCell="A4">
      <selection activeCell="R14" sqref="R14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18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877" t="s">
        <v>584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19" t="s">
        <v>272</v>
      </c>
    </row>
    <row r="3" spans="1:13" ht="45.75" customHeight="1">
      <c r="A3" s="891" t="s">
        <v>55</v>
      </c>
      <c r="B3" s="916" t="s">
        <v>49</v>
      </c>
      <c r="C3" s="855" t="s">
        <v>451</v>
      </c>
      <c r="D3" s="855" t="s">
        <v>452</v>
      </c>
      <c r="E3" s="855" t="s">
        <v>453</v>
      </c>
      <c r="F3" s="855" t="s">
        <v>454</v>
      </c>
      <c r="G3" s="855" t="s">
        <v>455</v>
      </c>
      <c r="H3" s="945" t="s">
        <v>456</v>
      </c>
      <c r="I3" s="855" t="s">
        <v>457</v>
      </c>
      <c r="J3" s="907" t="s">
        <v>245</v>
      </c>
      <c r="K3" s="907" t="s">
        <v>243</v>
      </c>
      <c r="L3" s="907" t="s">
        <v>249</v>
      </c>
      <c r="M3" s="909" t="s">
        <v>244</v>
      </c>
    </row>
    <row r="4" spans="1:13" ht="54" customHeight="1" thickBot="1">
      <c r="A4" s="892"/>
      <c r="B4" s="917"/>
      <c r="C4" s="872"/>
      <c r="D4" s="872"/>
      <c r="E4" s="872"/>
      <c r="F4" s="872"/>
      <c r="G4" s="872"/>
      <c r="H4" s="946"/>
      <c r="I4" s="872"/>
      <c r="J4" s="947"/>
      <c r="K4" s="947"/>
      <c r="L4" s="947"/>
      <c r="M4" s="948"/>
    </row>
    <row r="5" spans="1:13" s="30" customFormat="1" ht="9.75" customHeight="1" thickBot="1" thickTop="1">
      <c r="A5" s="23">
        <v>0</v>
      </c>
      <c r="B5" s="33">
        <v>1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125">
        <v>8</v>
      </c>
      <c r="I5" s="24">
        <v>9</v>
      </c>
      <c r="J5" s="114">
        <v>10</v>
      </c>
      <c r="K5" s="114">
        <v>11</v>
      </c>
      <c r="L5" s="114">
        <v>12</v>
      </c>
      <c r="M5" s="115">
        <v>13</v>
      </c>
    </row>
    <row r="6" spans="1:13" ht="30" customHeight="1" thickTop="1">
      <c r="A6" s="8">
        <v>1</v>
      </c>
      <c r="B6" s="14" t="s">
        <v>515</v>
      </c>
      <c r="C6" s="191">
        <v>749</v>
      </c>
      <c r="D6" s="192">
        <v>34</v>
      </c>
      <c r="E6" s="191">
        <v>138</v>
      </c>
      <c r="F6" s="211">
        <f aca="true" t="shared" si="0" ref="F6:F15">E6/C6*100</f>
        <v>18.424566088117487</v>
      </c>
      <c r="G6" s="234">
        <f aca="true" t="shared" si="1" ref="G6:G14">D6/E6*100</f>
        <v>24.637681159420293</v>
      </c>
      <c r="H6" s="146">
        <v>7977</v>
      </c>
      <c r="I6" s="211">
        <f aca="true" t="shared" si="2" ref="I6:I14">H6/C6</f>
        <v>10.650200267022697</v>
      </c>
      <c r="J6" s="239">
        <v>11</v>
      </c>
      <c r="K6" s="239">
        <v>3</v>
      </c>
      <c r="L6" s="236">
        <f aca="true" t="shared" si="3" ref="L6:L12">J6/C6*100</f>
        <v>1.4686248331108143</v>
      </c>
      <c r="M6" s="237">
        <f aca="true" t="shared" si="4" ref="M6:M12">K6/C6*100</f>
        <v>0.4005340453938585</v>
      </c>
    </row>
    <row r="7" spans="1:13" ht="30" customHeight="1">
      <c r="A7" s="9">
        <v>2</v>
      </c>
      <c r="B7" s="58" t="s">
        <v>516</v>
      </c>
      <c r="C7" s="191">
        <v>32</v>
      </c>
      <c r="D7" s="192">
        <v>0</v>
      </c>
      <c r="E7" s="191">
        <v>0</v>
      </c>
      <c r="F7" s="76">
        <f t="shared" si="0"/>
        <v>0</v>
      </c>
      <c r="G7" s="234">
        <v>0</v>
      </c>
      <c r="H7" s="146">
        <v>382</v>
      </c>
      <c r="I7" s="76">
        <f t="shared" si="2"/>
        <v>11.9375</v>
      </c>
      <c r="J7" s="192">
        <v>0</v>
      </c>
      <c r="K7" s="192">
        <v>0</v>
      </c>
      <c r="L7" s="236">
        <f t="shared" si="3"/>
        <v>0</v>
      </c>
      <c r="M7" s="237">
        <f t="shared" si="4"/>
        <v>0</v>
      </c>
    </row>
    <row r="8" spans="1:13" ht="30" customHeight="1">
      <c r="A8" s="9">
        <v>3</v>
      </c>
      <c r="B8" s="59" t="s">
        <v>487</v>
      </c>
      <c r="C8" s="191">
        <v>58</v>
      </c>
      <c r="D8" s="192">
        <v>4</v>
      </c>
      <c r="E8" s="191">
        <v>16</v>
      </c>
      <c r="F8" s="76">
        <f t="shared" si="0"/>
        <v>27.586206896551722</v>
      </c>
      <c r="G8" s="234">
        <f t="shared" si="1"/>
        <v>25</v>
      </c>
      <c r="H8" s="146">
        <v>810</v>
      </c>
      <c r="I8" s="76">
        <f t="shared" si="2"/>
        <v>13.96551724137931</v>
      </c>
      <c r="J8" s="192">
        <v>0</v>
      </c>
      <c r="K8" s="192">
        <v>2</v>
      </c>
      <c r="L8" s="236">
        <f t="shared" si="3"/>
        <v>0</v>
      </c>
      <c r="M8" s="237">
        <f t="shared" si="4"/>
        <v>3.4482758620689653</v>
      </c>
    </row>
    <row r="9" spans="1:15" ht="30" customHeight="1">
      <c r="A9" s="9">
        <v>4</v>
      </c>
      <c r="B9" s="59" t="s">
        <v>488</v>
      </c>
      <c r="C9" s="191">
        <v>449</v>
      </c>
      <c r="D9" s="191">
        <v>16</v>
      </c>
      <c r="E9" s="191">
        <v>97</v>
      </c>
      <c r="F9" s="76">
        <f t="shared" si="0"/>
        <v>21.603563474387528</v>
      </c>
      <c r="G9" s="234">
        <f t="shared" si="1"/>
        <v>16.49484536082474</v>
      </c>
      <c r="H9" s="146">
        <v>3853</v>
      </c>
      <c r="I9" s="76">
        <f t="shared" si="2"/>
        <v>8.58129175946548</v>
      </c>
      <c r="J9" s="192">
        <v>0</v>
      </c>
      <c r="K9" s="192">
        <v>0</v>
      </c>
      <c r="L9" s="236">
        <f t="shared" si="3"/>
        <v>0</v>
      </c>
      <c r="M9" s="237">
        <f t="shared" si="4"/>
        <v>0</v>
      </c>
      <c r="O9" s="6">
        <f>C6/C15*100</f>
        <v>10.715307582260372</v>
      </c>
    </row>
    <row r="10" spans="1:15" ht="30" customHeight="1">
      <c r="A10" s="9">
        <v>5</v>
      </c>
      <c r="B10" s="58" t="s">
        <v>489</v>
      </c>
      <c r="C10" s="191">
        <v>31</v>
      </c>
      <c r="D10" s="198">
        <v>0</v>
      </c>
      <c r="E10" s="199">
        <v>1</v>
      </c>
      <c r="F10" s="76">
        <f t="shared" si="0"/>
        <v>3.225806451612903</v>
      </c>
      <c r="G10" s="234">
        <f t="shared" si="1"/>
        <v>0</v>
      </c>
      <c r="H10" s="156">
        <v>124</v>
      </c>
      <c r="I10" s="76">
        <f t="shared" si="2"/>
        <v>4</v>
      </c>
      <c r="J10" s="192">
        <v>0</v>
      </c>
      <c r="K10" s="192">
        <v>0</v>
      </c>
      <c r="L10" s="236">
        <f t="shared" si="3"/>
        <v>0</v>
      </c>
      <c r="M10" s="237">
        <f t="shared" si="4"/>
        <v>0</v>
      </c>
      <c r="O10" s="6">
        <f>C9/C15*100</f>
        <v>6.423462088698139</v>
      </c>
    </row>
    <row r="11" spans="1:13" ht="30" customHeight="1">
      <c r="A11" s="9">
        <v>6</v>
      </c>
      <c r="B11" s="58" t="s">
        <v>513</v>
      </c>
      <c r="C11" s="191">
        <v>11</v>
      </c>
      <c r="D11" s="192">
        <v>3</v>
      </c>
      <c r="E11" s="191">
        <v>3</v>
      </c>
      <c r="F11" s="76">
        <f t="shared" si="0"/>
        <v>27.27272727272727</v>
      </c>
      <c r="G11" s="234">
        <f t="shared" si="1"/>
        <v>100</v>
      </c>
      <c r="H11" s="146">
        <v>25</v>
      </c>
      <c r="I11" s="76">
        <f t="shared" si="2"/>
        <v>2.272727272727273</v>
      </c>
      <c r="J11" s="192">
        <v>0</v>
      </c>
      <c r="K11" s="192">
        <v>0</v>
      </c>
      <c r="L11" s="236">
        <f t="shared" si="3"/>
        <v>0</v>
      </c>
      <c r="M11" s="237">
        <f>K11/C11*100</f>
        <v>0</v>
      </c>
    </row>
    <row r="12" spans="1:13" ht="33.75" customHeight="1">
      <c r="A12" s="9">
        <v>7</v>
      </c>
      <c r="B12" s="58" t="s">
        <v>523</v>
      </c>
      <c r="C12" s="191">
        <v>5639</v>
      </c>
      <c r="D12" s="192">
        <v>152</v>
      </c>
      <c r="E12" s="191">
        <v>871</v>
      </c>
      <c r="F12" s="76">
        <f t="shared" si="0"/>
        <v>15.446001064018445</v>
      </c>
      <c r="G12" s="234">
        <f t="shared" si="1"/>
        <v>17.451205510907002</v>
      </c>
      <c r="H12" s="146">
        <v>57518</v>
      </c>
      <c r="I12" s="76">
        <f t="shared" si="2"/>
        <v>10.200035467281433</v>
      </c>
      <c r="J12" s="240">
        <v>36</v>
      </c>
      <c r="K12" s="240">
        <v>8</v>
      </c>
      <c r="L12" s="236">
        <f t="shared" si="3"/>
        <v>0.6384110657918071</v>
      </c>
      <c r="M12" s="237">
        <f t="shared" si="4"/>
        <v>0.14186912573151267</v>
      </c>
    </row>
    <row r="13" spans="1:13" ht="33.75" customHeight="1">
      <c r="A13" s="35">
        <v>8</v>
      </c>
      <c r="B13" s="391" t="s">
        <v>526</v>
      </c>
      <c r="C13" s="191">
        <v>20</v>
      </c>
      <c r="D13" s="192">
        <v>5</v>
      </c>
      <c r="E13" s="191">
        <v>18</v>
      </c>
      <c r="F13" s="76">
        <f t="shared" si="0"/>
        <v>90</v>
      </c>
      <c r="G13" s="153">
        <f t="shared" si="1"/>
        <v>27.77777777777778</v>
      </c>
      <c r="H13" s="146">
        <v>112</v>
      </c>
      <c r="I13" s="76">
        <f t="shared" si="2"/>
        <v>5.6</v>
      </c>
      <c r="J13" s="240">
        <v>0</v>
      </c>
      <c r="K13" s="240">
        <v>0</v>
      </c>
      <c r="L13" s="236">
        <f>J13/C13*100</f>
        <v>0</v>
      </c>
      <c r="M13" s="237">
        <f>K13/C13*100</f>
        <v>0</v>
      </c>
    </row>
    <row r="14" spans="1:13" ht="40.5" customHeight="1" thickBot="1">
      <c r="A14" s="363">
        <v>8</v>
      </c>
      <c r="B14" s="14" t="s">
        <v>500</v>
      </c>
      <c r="C14" s="193">
        <v>1</v>
      </c>
      <c r="D14" s="200">
        <v>0</v>
      </c>
      <c r="E14" s="193">
        <v>1</v>
      </c>
      <c r="F14" s="213">
        <f t="shared" si="0"/>
        <v>100</v>
      </c>
      <c r="G14" s="238">
        <f t="shared" si="1"/>
        <v>0</v>
      </c>
      <c r="H14" s="148">
        <v>1</v>
      </c>
      <c r="I14" s="213">
        <f t="shared" si="2"/>
        <v>1</v>
      </c>
      <c r="J14" s="200">
        <v>1</v>
      </c>
      <c r="K14" s="200">
        <v>1</v>
      </c>
      <c r="L14" s="810">
        <f>J14/C14*100</f>
        <v>100</v>
      </c>
      <c r="M14" s="811">
        <f>K14/C14*100</f>
        <v>100</v>
      </c>
    </row>
    <row r="15" spans="1:13" ht="39" customHeight="1" thickBot="1" thickTop="1">
      <c r="A15" s="939" t="s">
        <v>486</v>
      </c>
      <c r="B15" s="940"/>
      <c r="C15" s="72">
        <f>SUM(C6:C14)</f>
        <v>6990</v>
      </c>
      <c r="D15" s="491">
        <f>SUM(D6:D14)</f>
        <v>214</v>
      </c>
      <c r="E15" s="486">
        <f>SUM(E6:E14)</f>
        <v>1145</v>
      </c>
      <c r="F15" s="484">
        <f t="shared" si="0"/>
        <v>16.380543633762517</v>
      </c>
      <c r="G15" s="484">
        <f>D15/E15*100</f>
        <v>18.68995633187773</v>
      </c>
      <c r="H15" s="486">
        <f>SUM(H6:H14)</f>
        <v>70802</v>
      </c>
      <c r="I15" s="484">
        <f>H15/C15</f>
        <v>10.129041487839771</v>
      </c>
      <c r="J15" s="483">
        <f>SUM(J6:J14)</f>
        <v>48</v>
      </c>
      <c r="K15" s="467">
        <f>SUM(K6:K14)</f>
        <v>14</v>
      </c>
      <c r="L15" s="812">
        <f>J15/C15*100</f>
        <v>0.6866952789699571</v>
      </c>
      <c r="M15" s="813">
        <f>K15/C15*100</f>
        <v>0.20028612303290413</v>
      </c>
    </row>
    <row r="16" ht="6.75" customHeight="1"/>
    <row r="17" spans="1:6" ht="9.75" customHeight="1">
      <c r="A17" s="119"/>
      <c r="B17" s="43"/>
      <c r="C17" s="43"/>
      <c r="D17" s="43"/>
      <c r="E17" s="43"/>
      <c r="F17" s="43"/>
    </row>
    <row r="18" spans="1:13" ht="12.75">
      <c r="A18" s="840" t="s">
        <v>307</v>
      </c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</row>
    <row r="21" spans="3:5" ht="12.75">
      <c r="C21" s="118"/>
      <c r="D21" s="118"/>
      <c r="E21" s="118"/>
    </row>
  </sheetData>
  <sheetProtection/>
  <mergeCells count="16">
    <mergeCell ref="A18:M18"/>
    <mergeCell ref="L3:L4"/>
    <mergeCell ref="M3:M4"/>
    <mergeCell ref="A1:M1"/>
    <mergeCell ref="A15:B15"/>
    <mergeCell ref="J3:J4"/>
    <mergeCell ref="K3:K4"/>
    <mergeCell ref="A3:A4"/>
    <mergeCell ref="B3:B4"/>
    <mergeCell ref="C3:C4"/>
    <mergeCell ref="H3:H4"/>
    <mergeCell ref="I3:I4"/>
    <mergeCell ref="D3:D4"/>
    <mergeCell ref="E3:E4"/>
    <mergeCell ref="F3:F4"/>
    <mergeCell ref="G3:G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4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140625" style="18" customWidth="1"/>
    <col min="2" max="2" width="21.57421875" style="18" customWidth="1"/>
    <col min="3" max="6" width="12.7109375" style="18" customWidth="1"/>
    <col min="7" max="7" width="16.7109375" style="18" customWidth="1"/>
    <col min="8" max="8" width="18.57421875" style="18" customWidth="1"/>
    <col min="9" max="9" width="20.8515625" style="18" customWidth="1"/>
    <col min="10" max="16384" width="9.140625" style="18" customWidth="1"/>
  </cols>
  <sheetData>
    <row r="1" spans="1:11" s="131" customFormat="1" ht="35.25" customHeight="1">
      <c r="A1" s="856" t="s">
        <v>585</v>
      </c>
      <c r="B1" s="856"/>
      <c r="C1" s="856"/>
      <c r="D1" s="856"/>
      <c r="E1" s="856"/>
      <c r="F1" s="856"/>
      <c r="G1" s="856"/>
      <c r="H1" s="856"/>
      <c r="I1" s="856"/>
      <c r="J1" s="120"/>
      <c r="K1" s="120"/>
    </row>
    <row r="2" spans="2:9" s="138" customFormat="1" ht="12" customHeight="1" thickBot="1">
      <c r="B2" s="112"/>
      <c r="C2" s="112"/>
      <c r="D2" s="139"/>
      <c r="E2" s="139"/>
      <c r="F2" s="139"/>
      <c r="G2" s="139"/>
      <c r="I2" s="140" t="s">
        <v>274</v>
      </c>
    </row>
    <row r="3" spans="1:9" s="131" customFormat="1" ht="11.25" customHeight="1">
      <c r="A3" s="891" t="s">
        <v>55</v>
      </c>
      <c r="B3" s="870" t="s">
        <v>49</v>
      </c>
      <c r="C3" s="855" t="s">
        <v>476</v>
      </c>
      <c r="D3" s="855" t="s">
        <v>15</v>
      </c>
      <c r="E3" s="855" t="s">
        <v>185</v>
      </c>
      <c r="F3" s="855" t="s">
        <v>186</v>
      </c>
      <c r="G3" s="855" t="s">
        <v>18</v>
      </c>
      <c r="H3" s="855" t="s">
        <v>187</v>
      </c>
      <c r="I3" s="866" t="s">
        <v>188</v>
      </c>
    </row>
    <row r="4" spans="1:9" s="131" customFormat="1" ht="56.25" customHeight="1" thickBot="1">
      <c r="A4" s="892"/>
      <c r="B4" s="871"/>
      <c r="C4" s="949"/>
      <c r="D4" s="872"/>
      <c r="E4" s="839"/>
      <c r="F4" s="839"/>
      <c r="G4" s="839"/>
      <c r="H4" s="839"/>
      <c r="I4" s="867"/>
    </row>
    <row r="5" spans="1:9" s="129" customFormat="1" ht="10.5" customHeight="1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124">
        <v>8</v>
      </c>
    </row>
    <row r="6" spans="1:9" s="131" customFormat="1" ht="34.5" customHeight="1" thickTop="1">
      <c r="A6" s="8">
        <v>1</v>
      </c>
      <c r="B6" s="55" t="s">
        <v>515</v>
      </c>
      <c r="C6" s="200">
        <v>5673</v>
      </c>
      <c r="D6" s="193">
        <v>2076</v>
      </c>
      <c r="E6" s="192">
        <v>721</v>
      </c>
      <c r="F6" s="191">
        <v>111</v>
      </c>
      <c r="G6" s="76">
        <f aca="true" t="shared" si="0" ref="G6:G11">D6/C6*100</f>
        <v>36.59439450026441</v>
      </c>
      <c r="H6" s="76">
        <f aca="true" t="shared" si="1" ref="H6:H11">E6/C6*100</f>
        <v>12.709324872201657</v>
      </c>
      <c r="I6" s="241">
        <f aca="true" t="shared" si="2" ref="I6:I11">F6/C6*100</f>
        <v>1.9566367001586462</v>
      </c>
    </row>
    <row r="7" spans="1:9" s="131" customFormat="1" ht="34.5" customHeight="1">
      <c r="A7" s="9">
        <v>2</v>
      </c>
      <c r="B7" s="56" t="s">
        <v>516</v>
      </c>
      <c r="C7" s="192">
        <v>2175</v>
      </c>
      <c r="D7" s="192">
        <v>703</v>
      </c>
      <c r="E7" s="192">
        <v>1368</v>
      </c>
      <c r="F7" s="191">
        <v>0</v>
      </c>
      <c r="G7" s="76">
        <f t="shared" si="0"/>
        <v>32.32183908045977</v>
      </c>
      <c r="H7" s="76">
        <f t="shared" si="1"/>
        <v>62.89655172413793</v>
      </c>
      <c r="I7" s="242">
        <f t="shared" si="2"/>
        <v>0</v>
      </c>
    </row>
    <row r="8" spans="1:9" s="131" customFormat="1" ht="34.5" customHeight="1">
      <c r="A8" s="9">
        <v>3</v>
      </c>
      <c r="B8" s="57" t="s">
        <v>487</v>
      </c>
      <c r="C8" s="191">
        <v>2178</v>
      </c>
      <c r="D8" s="192">
        <v>504</v>
      </c>
      <c r="E8" s="192">
        <v>141</v>
      </c>
      <c r="F8" s="191">
        <v>130</v>
      </c>
      <c r="G8" s="76">
        <f t="shared" si="0"/>
        <v>23.140495867768596</v>
      </c>
      <c r="H8" s="76">
        <f t="shared" si="1"/>
        <v>6.473829201101928</v>
      </c>
      <c r="I8" s="242">
        <f t="shared" si="2"/>
        <v>5.968778696051423</v>
      </c>
    </row>
    <row r="9" spans="1:9" ht="34.5" customHeight="1">
      <c r="A9" s="9">
        <v>4</v>
      </c>
      <c r="B9" s="57" t="s">
        <v>488</v>
      </c>
      <c r="C9" s="191">
        <v>1726</v>
      </c>
      <c r="D9" s="191">
        <v>297</v>
      </c>
      <c r="E9" s="191">
        <v>230</v>
      </c>
      <c r="F9" s="191">
        <v>0</v>
      </c>
      <c r="G9" s="76">
        <f t="shared" si="0"/>
        <v>17.207415990730013</v>
      </c>
      <c r="H9" s="76">
        <f t="shared" si="1"/>
        <v>13.32560834298957</v>
      </c>
      <c r="I9" s="242">
        <f t="shared" si="2"/>
        <v>0</v>
      </c>
    </row>
    <row r="10" spans="1:9" ht="34.5" customHeight="1" thickBot="1">
      <c r="A10" s="9">
        <v>5</v>
      </c>
      <c r="B10" s="57" t="s">
        <v>490</v>
      </c>
      <c r="C10" s="191">
        <v>7398</v>
      </c>
      <c r="D10" s="192">
        <v>2372</v>
      </c>
      <c r="E10" s="192">
        <v>3464</v>
      </c>
      <c r="F10" s="191">
        <v>180</v>
      </c>
      <c r="G10" s="217">
        <f t="shared" si="0"/>
        <v>32.06271965396053</v>
      </c>
      <c r="H10" s="217">
        <f t="shared" si="1"/>
        <v>46.82346580156799</v>
      </c>
      <c r="I10" s="210">
        <f t="shared" si="2"/>
        <v>2.4330900243309004</v>
      </c>
    </row>
    <row r="11" spans="1:9" ht="39.75" customHeight="1" thickBot="1" thickTop="1">
      <c r="A11" s="853" t="s">
        <v>486</v>
      </c>
      <c r="B11" s="854"/>
      <c r="C11" s="51">
        <f>SUM(C6:C10)</f>
        <v>19150</v>
      </c>
      <c r="D11" s="69">
        <f>SUM(D6:D10)</f>
        <v>5952</v>
      </c>
      <c r="E11" s="69">
        <f>SUM(E6:E10)</f>
        <v>5924</v>
      </c>
      <c r="F11" s="69">
        <f>SUM(F6:F10)</f>
        <v>421</v>
      </c>
      <c r="G11" s="67">
        <f t="shared" si="0"/>
        <v>31.080939947780678</v>
      </c>
      <c r="H11" s="67">
        <f t="shared" si="1"/>
        <v>30.93472584856397</v>
      </c>
      <c r="I11" s="68">
        <f t="shared" si="2"/>
        <v>2.1984334203655354</v>
      </c>
    </row>
    <row r="14" spans="1:13" ht="12.75">
      <c r="A14" s="840" t="s">
        <v>308</v>
      </c>
      <c r="B14" s="840"/>
      <c r="C14" s="840"/>
      <c r="D14" s="840"/>
      <c r="E14" s="840"/>
      <c r="F14" s="840"/>
      <c r="G14" s="840"/>
      <c r="H14" s="840"/>
      <c r="I14" s="840"/>
      <c r="J14" s="107"/>
      <c r="K14" s="107"/>
      <c r="L14" s="107"/>
      <c r="M14" s="107"/>
    </row>
  </sheetData>
  <sheetProtection/>
  <mergeCells count="12">
    <mergeCell ref="E3:E4"/>
    <mergeCell ref="F3:F4"/>
    <mergeCell ref="G3:G4"/>
    <mergeCell ref="H3:H4"/>
    <mergeCell ref="A11:B11"/>
    <mergeCell ref="I3:I4"/>
    <mergeCell ref="A14:I14"/>
    <mergeCell ref="A1:I1"/>
    <mergeCell ref="C3:C4"/>
    <mergeCell ref="A3:A4"/>
    <mergeCell ref="B3:B4"/>
    <mergeCell ref="D3:D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00390625" style="18" customWidth="1"/>
    <col min="2" max="2" width="21.140625" style="18" customWidth="1"/>
    <col min="3" max="4" width="9.140625" style="18" customWidth="1"/>
    <col min="5" max="5" width="10.57421875" style="18" customWidth="1"/>
    <col min="6" max="6" width="11.28125" style="18" customWidth="1"/>
    <col min="7" max="7" width="10.00390625" style="18" customWidth="1"/>
    <col min="8" max="8" width="13.8515625" style="18" customWidth="1"/>
    <col min="9" max="9" width="12.140625" style="18" customWidth="1"/>
    <col min="10" max="10" width="13.28125" style="18" customWidth="1"/>
    <col min="11" max="11" width="11.140625" style="18" customWidth="1"/>
    <col min="12" max="16384" width="9.140625" style="18" customWidth="1"/>
  </cols>
  <sheetData>
    <row r="1" spans="1:11" ht="40.5" customHeight="1">
      <c r="A1" s="856" t="s">
        <v>586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</row>
    <row r="2" spans="1:11" ht="15" customHeight="1" thickBot="1">
      <c r="A2" s="131"/>
      <c r="B2" s="132"/>
      <c r="C2" s="132"/>
      <c r="D2" s="133"/>
      <c r="E2" s="133"/>
      <c r="F2" s="133"/>
      <c r="G2" s="133"/>
      <c r="H2" s="133"/>
      <c r="I2" s="134"/>
      <c r="J2" s="134"/>
      <c r="K2" s="135" t="s">
        <v>275</v>
      </c>
    </row>
    <row r="3" spans="1:12" ht="13.5" customHeight="1">
      <c r="A3" s="891" t="s">
        <v>55</v>
      </c>
      <c r="B3" s="855" t="s">
        <v>49</v>
      </c>
      <c r="C3" s="855" t="s">
        <v>190</v>
      </c>
      <c r="D3" s="855" t="s">
        <v>189</v>
      </c>
      <c r="E3" s="855" t="s">
        <v>191</v>
      </c>
      <c r="F3" s="855" t="s">
        <v>192</v>
      </c>
      <c r="G3" s="855" t="s">
        <v>193</v>
      </c>
      <c r="H3" s="855" t="s">
        <v>194</v>
      </c>
      <c r="I3" s="864" t="s">
        <v>195</v>
      </c>
      <c r="J3" s="864" t="s">
        <v>196</v>
      </c>
      <c r="K3" s="866" t="s">
        <v>197</v>
      </c>
      <c r="L3" s="129"/>
    </row>
    <row r="4" spans="1:12" ht="85.5" customHeight="1" thickBot="1">
      <c r="A4" s="892"/>
      <c r="B4" s="950"/>
      <c r="C4" s="950"/>
      <c r="D4" s="950"/>
      <c r="E4" s="950"/>
      <c r="F4" s="950"/>
      <c r="G4" s="950"/>
      <c r="H4" s="950"/>
      <c r="I4" s="865"/>
      <c r="J4" s="865"/>
      <c r="K4" s="867"/>
      <c r="L4" s="129"/>
    </row>
    <row r="5" spans="1:11" s="129" customFormat="1" ht="12.75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123">
        <v>8</v>
      </c>
      <c r="J5" s="123">
        <v>9</v>
      </c>
      <c r="K5" s="124">
        <v>10</v>
      </c>
    </row>
    <row r="6" spans="1:11" ht="30" customHeight="1" thickTop="1">
      <c r="A6" s="8">
        <v>1</v>
      </c>
      <c r="B6" s="55" t="s">
        <v>515</v>
      </c>
      <c r="C6" s="535">
        <v>5673</v>
      </c>
      <c r="D6" s="193">
        <v>3597</v>
      </c>
      <c r="E6" s="192">
        <v>1266</v>
      </c>
      <c r="F6" s="191">
        <v>12010</v>
      </c>
      <c r="G6" s="146">
        <v>5962</v>
      </c>
      <c r="H6" s="146">
        <v>9</v>
      </c>
      <c r="I6" s="243">
        <f aca="true" t="shared" si="0" ref="I6:I11">E6/C6*100</f>
        <v>22.316234796404018</v>
      </c>
      <c r="J6" s="204">
        <f aca="true" t="shared" si="1" ref="J6:J11">H6/G6*100</f>
        <v>0.15095605501509562</v>
      </c>
      <c r="K6" s="205">
        <f aca="true" t="shared" si="2" ref="K6:K11">F6/D6</f>
        <v>3.338893522379761</v>
      </c>
    </row>
    <row r="7" spans="1:11" ht="30" customHeight="1">
      <c r="A7" s="9">
        <v>2</v>
      </c>
      <c r="B7" s="56" t="s">
        <v>516</v>
      </c>
      <c r="C7" s="192">
        <v>2175</v>
      </c>
      <c r="D7" s="192">
        <v>1472</v>
      </c>
      <c r="E7" s="192">
        <v>218</v>
      </c>
      <c r="F7" s="191">
        <v>5225</v>
      </c>
      <c r="G7" s="146">
        <v>2196</v>
      </c>
      <c r="H7" s="146">
        <v>86</v>
      </c>
      <c r="I7" s="244">
        <f t="shared" si="0"/>
        <v>10.022988505747128</v>
      </c>
      <c r="J7" s="204">
        <f t="shared" si="1"/>
        <v>3.9162112932604733</v>
      </c>
      <c r="K7" s="205">
        <f t="shared" si="2"/>
        <v>3.5495923913043477</v>
      </c>
    </row>
    <row r="8" spans="1:11" ht="30" customHeight="1">
      <c r="A8" s="9">
        <v>3</v>
      </c>
      <c r="B8" s="57" t="s">
        <v>487</v>
      </c>
      <c r="C8" s="192">
        <v>2178</v>
      </c>
      <c r="D8" s="192">
        <v>1674</v>
      </c>
      <c r="E8" s="192">
        <v>268</v>
      </c>
      <c r="F8" s="191">
        <v>5022</v>
      </c>
      <c r="G8" s="146">
        <v>2190</v>
      </c>
      <c r="H8" s="146">
        <v>120</v>
      </c>
      <c r="I8" s="244">
        <f t="shared" si="0"/>
        <v>12.304866850321396</v>
      </c>
      <c r="J8" s="204">
        <f t="shared" si="1"/>
        <v>5.47945205479452</v>
      </c>
      <c r="K8" s="205">
        <f t="shared" si="2"/>
        <v>3</v>
      </c>
    </row>
    <row r="9" spans="1:11" ht="30" customHeight="1">
      <c r="A9" s="9">
        <v>4</v>
      </c>
      <c r="B9" s="57" t="s">
        <v>488</v>
      </c>
      <c r="C9" s="192">
        <v>1726</v>
      </c>
      <c r="D9" s="191">
        <v>1199</v>
      </c>
      <c r="E9" s="191">
        <v>165</v>
      </c>
      <c r="F9" s="191">
        <v>3805</v>
      </c>
      <c r="G9" s="146">
        <v>1731</v>
      </c>
      <c r="H9" s="146">
        <v>66</v>
      </c>
      <c r="I9" s="244">
        <f t="shared" si="0"/>
        <v>9.559675550405561</v>
      </c>
      <c r="J9" s="204">
        <f t="shared" si="1"/>
        <v>3.8128249566724435</v>
      </c>
      <c r="K9" s="205">
        <f t="shared" si="2"/>
        <v>3.1734778982485405</v>
      </c>
    </row>
    <row r="10" spans="1:11" ht="30" customHeight="1" thickBot="1">
      <c r="A10" s="9">
        <v>5</v>
      </c>
      <c r="B10" s="57" t="s">
        <v>490</v>
      </c>
      <c r="C10" s="239">
        <v>7398</v>
      </c>
      <c r="D10" s="192">
        <v>4197</v>
      </c>
      <c r="E10" s="192">
        <v>1200</v>
      </c>
      <c r="F10" s="191">
        <v>11573</v>
      </c>
      <c r="G10" s="157">
        <v>7683</v>
      </c>
      <c r="H10" s="157">
        <v>321</v>
      </c>
      <c r="I10" s="245">
        <f t="shared" si="0"/>
        <v>16.220600162206</v>
      </c>
      <c r="J10" s="209">
        <f t="shared" si="1"/>
        <v>4.17805544709098</v>
      </c>
      <c r="K10" s="246">
        <f t="shared" si="2"/>
        <v>2.7574457946152013</v>
      </c>
    </row>
    <row r="11" spans="1:11" ht="39.75" customHeight="1" thickBot="1" thickTop="1">
      <c r="A11" s="860" t="s">
        <v>486</v>
      </c>
      <c r="B11" s="861"/>
      <c r="C11" s="51">
        <f aca="true" t="shared" si="3" ref="C11:H11">SUM(C6:C10)</f>
        <v>19150</v>
      </c>
      <c r="D11" s="69">
        <f t="shared" si="3"/>
        <v>12139</v>
      </c>
      <c r="E11" s="69">
        <f t="shared" si="3"/>
        <v>3117</v>
      </c>
      <c r="F11" s="69">
        <f t="shared" si="3"/>
        <v>37635</v>
      </c>
      <c r="G11" s="72">
        <f t="shared" si="3"/>
        <v>19762</v>
      </c>
      <c r="H11" s="72">
        <f t="shared" si="3"/>
        <v>602</v>
      </c>
      <c r="I11" s="67">
        <f t="shared" si="0"/>
        <v>16.276762402088774</v>
      </c>
      <c r="J11" s="67">
        <f t="shared" si="1"/>
        <v>3.0462503795162434</v>
      </c>
      <c r="K11" s="68">
        <f t="shared" si="2"/>
        <v>3.100337754345498</v>
      </c>
    </row>
    <row r="12" spans="7:8" ht="12.75">
      <c r="G12" s="136"/>
      <c r="H12" s="137"/>
    </row>
    <row r="13" spans="1:11" ht="13.5">
      <c r="A13" s="938" t="s">
        <v>309</v>
      </c>
      <c r="B13" s="938"/>
      <c r="C13" s="938"/>
      <c r="D13" s="938"/>
      <c r="E13" s="938"/>
      <c r="F13" s="938"/>
      <c r="G13" s="938"/>
      <c r="H13" s="938"/>
      <c r="I13" s="938"/>
      <c r="J13" s="938"/>
      <c r="K13" s="938"/>
    </row>
  </sheetData>
  <sheetProtection/>
  <mergeCells count="14">
    <mergeCell ref="F3:F4"/>
    <mergeCell ref="G3:G4"/>
    <mergeCell ref="H3:H4"/>
    <mergeCell ref="I3:I4"/>
    <mergeCell ref="A11:B11"/>
    <mergeCell ref="J3:J4"/>
    <mergeCell ref="A13:K13"/>
    <mergeCell ref="A1:K1"/>
    <mergeCell ref="K3:K4"/>
    <mergeCell ref="A3:A4"/>
    <mergeCell ref="B3:B4"/>
    <mergeCell ref="C3:C4"/>
    <mergeCell ref="D3:D4"/>
    <mergeCell ref="E3:E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140625" style="18" customWidth="1"/>
    <col min="2" max="5" width="25.7109375" style="18" customWidth="1"/>
    <col min="6" max="16384" width="9.140625" style="18" customWidth="1"/>
  </cols>
  <sheetData>
    <row r="1" spans="1:11" ht="35.25" customHeight="1">
      <c r="A1" s="856" t="s">
        <v>599</v>
      </c>
      <c r="B1" s="856"/>
      <c r="C1" s="856"/>
      <c r="D1" s="856"/>
      <c r="E1" s="856"/>
      <c r="F1" s="120"/>
      <c r="G1" s="120"/>
      <c r="H1" s="127"/>
      <c r="I1" s="127"/>
      <c r="J1" s="127"/>
      <c r="K1" s="127"/>
    </row>
    <row r="2" spans="1:5" ht="22.5" customHeight="1" thickBot="1">
      <c r="A2" s="128"/>
      <c r="B2" s="128"/>
      <c r="C2" s="128"/>
      <c r="D2" s="41"/>
      <c r="E2" s="111" t="s">
        <v>79</v>
      </c>
    </row>
    <row r="3" spans="1:5" ht="12.75">
      <c r="A3" s="891" t="s">
        <v>55</v>
      </c>
      <c r="B3" s="870" t="s">
        <v>49</v>
      </c>
      <c r="C3" s="855" t="s">
        <v>16</v>
      </c>
      <c r="D3" s="864" t="s">
        <v>17</v>
      </c>
      <c r="E3" s="866" t="s">
        <v>469</v>
      </c>
    </row>
    <row r="4" spans="1:5" ht="41.25" customHeight="1" thickBot="1">
      <c r="A4" s="892"/>
      <c r="B4" s="871"/>
      <c r="C4" s="952"/>
      <c r="D4" s="949"/>
      <c r="E4" s="951"/>
    </row>
    <row r="5" spans="1:5" s="129" customFormat="1" ht="12.75" thickBot="1" thickTop="1">
      <c r="A5" s="23">
        <v>0</v>
      </c>
      <c r="B5" s="60">
        <v>1</v>
      </c>
      <c r="C5" s="24">
        <v>2</v>
      </c>
      <c r="D5" s="121">
        <v>3</v>
      </c>
      <c r="E5" s="122">
        <v>4</v>
      </c>
    </row>
    <row r="6" spans="1:5" ht="34.5" customHeight="1" thickTop="1">
      <c r="A6" s="8">
        <v>1</v>
      </c>
      <c r="B6" s="55" t="s">
        <v>515</v>
      </c>
      <c r="C6" s="200">
        <v>0</v>
      </c>
      <c r="D6" s="247">
        <v>24</v>
      </c>
      <c r="E6" s="248" t="s">
        <v>408</v>
      </c>
    </row>
    <row r="7" spans="1:5" ht="34.5" customHeight="1">
      <c r="A7" s="9">
        <v>2</v>
      </c>
      <c r="B7" s="56" t="s">
        <v>226</v>
      </c>
      <c r="C7" s="192">
        <v>0</v>
      </c>
      <c r="D7" s="249">
        <v>17</v>
      </c>
      <c r="E7" s="248" t="s">
        <v>410</v>
      </c>
    </row>
    <row r="8" spans="1:5" ht="34.5" customHeight="1">
      <c r="A8" s="9">
        <v>3</v>
      </c>
      <c r="B8" s="57" t="s">
        <v>487</v>
      </c>
      <c r="C8" s="192">
        <v>0</v>
      </c>
      <c r="D8" s="249">
        <v>0</v>
      </c>
      <c r="E8" s="248" t="s">
        <v>410</v>
      </c>
    </row>
    <row r="9" spans="1:5" ht="34.5" customHeight="1">
      <c r="A9" s="9">
        <v>4</v>
      </c>
      <c r="B9" s="57" t="s">
        <v>488</v>
      </c>
      <c r="C9" s="192">
        <v>0</v>
      </c>
      <c r="D9" s="249">
        <v>0</v>
      </c>
      <c r="E9" s="248" t="s">
        <v>410</v>
      </c>
    </row>
    <row r="10" spans="1:5" ht="34.5" customHeight="1" thickBot="1">
      <c r="A10" s="63">
        <v>5</v>
      </c>
      <c r="B10" s="407" t="s">
        <v>227</v>
      </c>
      <c r="C10" s="250">
        <v>0</v>
      </c>
      <c r="D10" s="251">
        <v>0</v>
      </c>
      <c r="E10" s="248" t="s">
        <v>410</v>
      </c>
    </row>
    <row r="11" spans="1:6" ht="39.75" customHeight="1" thickBot="1" thickTop="1">
      <c r="A11" s="860" t="s">
        <v>486</v>
      </c>
      <c r="B11" s="861"/>
      <c r="C11" s="72">
        <f>C6+C7+C8+C9+C10</f>
        <v>0</v>
      </c>
      <c r="D11" s="72">
        <f>D6+D7+D8+D9+D10</f>
        <v>41</v>
      </c>
      <c r="E11" s="252"/>
      <c r="F11" s="130"/>
    </row>
    <row r="13" spans="1:5" ht="13.5">
      <c r="A13" s="938" t="s">
        <v>310</v>
      </c>
      <c r="B13" s="938"/>
      <c r="C13" s="938"/>
      <c r="D13" s="938"/>
      <c r="E13" s="938"/>
    </row>
  </sheetData>
  <sheetProtection/>
  <mergeCells count="8">
    <mergeCell ref="A1:E1"/>
    <mergeCell ref="A13:E13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15"/>
  <sheetViews>
    <sheetView zoomScalePageLayoutView="0" workbookViewId="0" topLeftCell="A11">
      <selection activeCell="K31" sqref="K31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0.75" customHeight="1">
      <c r="A1" s="877" t="s">
        <v>587</v>
      </c>
      <c r="B1" s="900"/>
      <c r="C1" s="900"/>
      <c r="D1" s="900"/>
      <c r="E1" s="900"/>
      <c r="F1" s="900"/>
      <c r="G1" s="900"/>
      <c r="H1" s="900"/>
    </row>
    <row r="2" spans="1:8" ht="19.5" customHeight="1" thickBot="1">
      <c r="A2" s="21"/>
      <c r="B2" s="41"/>
      <c r="C2" s="41"/>
      <c r="D2" s="41"/>
      <c r="E2" s="41"/>
      <c r="F2" s="41"/>
      <c r="G2" s="41"/>
      <c r="H2" s="19" t="s">
        <v>160</v>
      </c>
    </row>
    <row r="3" spans="1:8" ht="35.25" customHeight="1">
      <c r="A3" s="891" t="s">
        <v>95</v>
      </c>
      <c r="B3" s="916" t="s">
        <v>49</v>
      </c>
      <c r="C3" s="855" t="s">
        <v>40</v>
      </c>
      <c r="D3" s="855" t="s">
        <v>182</v>
      </c>
      <c r="E3" s="855" t="s">
        <v>41</v>
      </c>
      <c r="F3" s="855" t="s">
        <v>42</v>
      </c>
      <c r="G3" s="855" t="s">
        <v>183</v>
      </c>
      <c r="H3" s="887" t="s">
        <v>43</v>
      </c>
    </row>
    <row r="4" spans="1:8" ht="37.5" customHeight="1" thickBot="1">
      <c r="A4" s="892"/>
      <c r="B4" s="917"/>
      <c r="C4" s="839"/>
      <c r="D4" s="839"/>
      <c r="E4" s="839"/>
      <c r="F4" s="839"/>
      <c r="G4" s="839"/>
      <c r="H4" s="845"/>
    </row>
    <row r="5" spans="1:8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6">
        <v>7</v>
      </c>
    </row>
    <row r="6" spans="1:8" ht="35.25" customHeight="1" thickTop="1">
      <c r="A6" s="8">
        <v>1</v>
      </c>
      <c r="B6" s="14" t="s">
        <v>515</v>
      </c>
      <c r="C6" s="191">
        <v>248372</v>
      </c>
      <c r="D6" s="192">
        <v>3213555</v>
      </c>
      <c r="E6" s="191">
        <v>881</v>
      </c>
      <c r="F6" s="191">
        <v>513</v>
      </c>
      <c r="G6" s="75">
        <f aca="true" t="shared" si="0" ref="G6:G12">D6/C6</f>
        <v>12.938475351488895</v>
      </c>
      <c r="H6" s="197">
        <f aca="true" t="shared" si="1" ref="H6:H13">F6/E6*100</f>
        <v>58.22928490351873</v>
      </c>
    </row>
    <row r="7" spans="1:8" ht="35.25" customHeight="1">
      <c r="A7" s="9">
        <v>2</v>
      </c>
      <c r="B7" s="59" t="s">
        <v>487</v>
      </c>
      <c r="C7" s="191">
        <v>52060</v>
      </c>
      <c r="D7" s="192">
        <v>684699</v>
      </c>
      <c r="E7" s="191">
        <v>61</v>
      </c>
      <c r="F7" s="191">
        <v>24</v>
      </c>
      <c r="G7" s="76">
        <f t="shared" si="0"/>
        <v>13.152112946600077</v>
      </c>
      <c r="H7" s="197">
        <f t="shared" si="1"/>
        <v>39.34426229508197</v>
      </c>
    </row>
    <row r="8" spans="1:8" ht="35.25" customHeight="1">
      <c r="A8" s="9">
        <v>3</v>
      </c>
      <c r="B8" s="59" t="s">
        <v>488</v>
      </c>
      <c r="C8" s="191">
        <v>84540</v>
      </c>
      <c r="D8" s="191">
        <v>0</v>
      </c>
      <c r="E8" s="191">
        <v>150</v>
      </c>
      <c r="F8" s="191">
        <v>67</v>
      </c>
      <c r="G8" s="76">
        <f t="shared" si="0"/>
        <v>0</v>
      </c>
      <c r="H8" s="197">
        <f t="shared" si="1"/>
        <v>44.666666666666664</v>
      </c>
    </row>
    <row r="9" spans="1:8" ht="35.25" customHeight="1">
      <c r="A9" s="9">
        <v>4</v>
      </c>
      <c r="B9" s="58" t="s">
        <v>489</v>
      </c>
      <c r="C9" s="191">
        <v>65369</v>
      </c>
      <c r="D9" s="198">
        <v>400740</v>
      </c>
      <c r="E9" s="199">
        <v>17</v>
      </c>
      <c r="F9" s="199">
        <v>15</v>
      </c>
      <c r="G9" s="76">
        <f t="shared" si="0"/>
        <v>6.130428796524346</v>
      </c>
      <c r="H9" s="197">
        <f t="shared" si="1"/>
        <v>88.23529411764706</v>
      </c>
    </row>
    <row r="10" spans="1:8" ht="35.25" customHeight="1">
      <c r="A10" s="9">
        <v>5</v>
      </c>
      <c r="B10" s="58" t="s">
        <v>94</v>
      </c>
      <c r="C10" s="191">
        <v>54353</v>
      </c>
      <c r="D10" s="192">
        <v>0</v>
      </c>
      <c r="E10" s="191">
        <v>79</v>
      </c>
      <c r="F10" s="191">
        <v>25</v>
      </c>
      <c r="G10" s="76">
        <f t="shared" si="0"/>
        <v>0</v>
      </c>
      <c r="H10" s="197">
        <f>F10/E10*100</f>
        <v>31.645569620253166</v>
      </c>
    </row>
    <row r="11" spans="1:8" ht="38.25" customHeight="1">
      <c r="A11" s="10">
        <v>6</v>
      </c>
      <c r="B11" s="56" t="s">
        <v>184</v>
      </c>
      <c r="C11" s="191">
        <v>15785</v>
      </c>
      <c r="D11" s="192">
        <v>248656</v>
      </c>
      <c r="E11" s="191">
        <v>0</v>
      </c>
      <c r="F11" s="191">
        <v>0</v>
      </c>
      <c r="G11" s="76">
        <f t="shared" si="0"/>
        <v>15.752676591700983</v>
      </c>
      <c r="H11" s="197" t="e">
        <f>F11/E11*100</f>
        <v>#DIV/0!</v>
      </c>
    </row>
    <row r="12" spans="1:8" ht="44.25" customHeight="1" thickBot="1">
      <c r="A12" s="27">
        <v>7</v>
      </c>
      <c r="B12" s="14" t="s">
        <v>523</v>
      </c>
      <c r="C12" s="193">
        <v>12576</v>
      </c>
      <c r="D12" s="200">
        <v>46797</v>
      </c>
      <c r="E12" s="193">
        <v>3</v>
      </c>
      <c r="F12" s="193">
        <v>3</v>
      </c>
      <c r="G12" s="76">
        <f t="shared" si="0"/>
        <v>3.721135496183206</v>
      </c>
      <c r="H12" s="197">
        <f>F12/E12*100</f>
        <v>100</v>
      </c>
    </row>
    <row r="13" spans="1:20" s="12" customFormat="1" ht="39.75" customHeight="1" thickBot="1" thickTop="1">
      <c r="A13" s="911" t="s">
        <v>486</v>
      </c>
      <c r="B13" s="926"/>
      <c r="C13" s="69">
        <f>SUM(C6:C12)</f>
        <v>533055</v>
      </c>
      <c r="D13" s="69">
        <f>SUM(D6:D12)</f>
        <v>4594447</v>
      </c>
      <c r="E13" s="69">
        <f>SUM(E6:E12)</f>
        <v>1191</v>
      </c>
      <c r="F13" s="69">
        <f>SUM(F6:F12)</f>
        <v>647</v>
      </c>
      <c r="G13" s="67">
        <f>D13/C13</f>
        <v>8.619086210616166</v>
      </c>
      <c r="H13" s="68">
        <f t="shared" si="1"/>
        <v>54.32409739714525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953" t="s">
        <v>470</v>
      </c>
      <c r="B14" s="953"/>
      <c r="C14" s="953"/>
      <c r="D14" s="953"/>
      <c r="E14" s="953"/>
      <c r="F14" s="953"/>
      <c r="G14" s="953"/>
      <c r="H14" s="953"/>
    </row>
    <row r="15" spans="1:8" ht="12" customHeight="1">
      <c r="A15" s="840" t="s">
        <v>311</v>
      </c>
      <c r="B15" s="840"/>
      <c r="C15" s="840"/>
      <c r="D15" s="840"/>
      <c r="E15" s="840"/>
      <c r="F15" s="840"/>
      <c r="G15" s="840"/>
      <c r="H15" s="840"/>
    </row>
    <row r="16" ht="12.75" hidden="1"/>
  </sheetData>
  <sheetProtection/>
  <mergeCells count="1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14:H14"/>
    <mergeCell ref="A15:H15"/>
    <mergeCell ref="A13:B13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28125" style="18" customWidth="1"/>
    <col min="2" max="3" width="35.7109375" style="18" customWidth="1"/>
    <col min="4" max="16384" width="9.140625" style="18" customWidth="1"/>
  </cols>
  <sheetData>
    <row r="1" spans="1:6" ht="37.5" customHeight="1">
      <c r="A1" s="856" t="s">
        <v>588</v>
      </c>
      <c r="B1" s="856"/>
      <c r="C1" s="856"/>
      <c r="D1" s="127"/>
      <c r="E1" s="127"/>
      <c r="F1" s="127"/>
    </row>
    <row r="2" spans="1:3" ht="15.75" customHeight="1" thickBot="1">
      <c r="A2" s="141"/>
      <c r="B2" s="141"/>
      <c r="C2" s="111" t="s">
        <v>276</v>
      </c>
    </row>
    <row r="3" spans="1:3" ht="48" customHeight="1">
      <c r="A3" s="954" t="s">
        <v>55</v>
      </c>
      <c r="B3" s="956" t="s">
        <v>49</v>
      </c>
      <c r="C3" s="958" t="s">
        <v>471</v>
      </c>
    </row>
    <row r="4" spans="1:3" ht="40.5" customHeight="1">
      <c r="A4" s="955"/>
      <c r="B4" s="957"/>
      <c r="C4" s="959"/>
    </row>
    <row r="5" spans="1:3" s="129" customFormat="1" ht="15.75" customHeight="1">
      <c r="A5" s="468">
        <v>0</v>
      </c>
      <c r="B5" s="469">
        <v>1</v>
      </c>
      <c r="C5" s="470">
        <v>2</v>
      </c>
    </row>
    <row r="6" spans="1:3" ht="39.75" customHeight="1">
      <c r="A6" s="468">
        <v>1</v>
      </c>
      <c r="B6" s="471" t="s">
        <v>409</v>
      </c>
      <c r="C6" s="472" t="s">
        <v>410</v>
      </c>
    </row>
    <row r="7" spans="1:3" ht="39.75" customHeight="1">
      <c r="A7" s="468">
        <v>2</v>
      </c>
      <c r="B7" s="471" t="s">
        <v>491</v>
      </c>
      <c r="C7" s="472" t="s">
        <v>410</v>
      </c>
    </row>
    <row r="8" spans="1:3" ht="39.75" customHeight="1">
      <c r="A8" s="468">
        <v>3</v>
      </c>
      <c r="B8" s="473" t="s">
        <v>487</v>
      </c>
      <c r="C8" s="474" t="s">
        <v>408</v>
      </c>
    </row>
    <row r="9" spans="1:3" ht="39.75" customHeight="1">
      <c r="A9" s="468">
        <v>4</v>
      </c>
      <c r="B9" s="473" t="s">
        <v>488</v>
      </c>
      <c r="C9" s="474" t="s">
        <v>408</v>
      </c>
    </row>
    <row r="10" spans="1:3" ht="39.75" customHeight="1">
      <c r="A10" s="468">
        <v>5</v>
      </c>
      <c r="B10" s="471" t="s">
        <v>489</v>
      </c>
      <c r="C10" s="501" t="s">
        <v>410</v>
      </c>
    </row>
    <row r="11" spans="1:3" ht="39.75" customHeight="1" thickBot="1">
      <c r="A11" s="475">
        <v>6</v>
      </c>
      <c r="B11" s="476" t="s">
        <v>251</v>
      </c>
      <c r="C11" s="477" t="s">
        <v>410</v>
      </c>
    </row>
    <row r="13" spans="1:3" ht="13.5">
      <c r="A13" s="938" t="s">
        <v>312</v>
      </c>
      <c r="B13" s="938"/>
      <c r="C13" s="938"/>
    </row>
  </sheetData>
  <sheetProtection/>
  <mergeCells count="5">
    <mergeCell ref="A1:C1"/>
    <mergeCell ref="A13:C13"/>
    <mergeCell ref="A3:A4"/>
    <mergeCell ref="B3:B4"/>
    <mergeCell ref="C3:C4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38"/>
  <sheetViews>
    <sheetView zoomScalePageLayoutView="0" workbookViewId="0" topLeftCell="A16">
      <selection activeCell="N15" sqref="N15"/>
    </sheetView>
  </sheetViews>
  <sheetFormatPr defaultColWidth="9.140625" defaultRowHeight="12.75"/>
  <cols>
    <col min="1" max="1" width="3.8515625" style="6" customWidth="1"/>
    <col min="2" max="2" width="41.28125" style="6" customWidth="1"/>
    <col min="3" max="3" width="8.8515625" style="6" customWidth="1"/>
    <col min="4" max="4" width="13.57421875" style="6" customWidth="1"/>
    <col min="5" max="5" width="9.28125" style="6" customWidth="1"/>
    <col min="6" max="6" width="11.00390625" style="6" customWidth="1"/>
    <col min="7" max="7" width="14.140625" style="6" customWidth="1"/>
    <col min="8" max="8" width="8.5742187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19.5" customHeight="1">
      <c r="A1" s="877" t="s">
        <v>589</v>
      </c>
      <c r="B1" s="877"/>
      <c r="C1" s="877"/>
      <c r="D1" s="877"/>
      <c r="E1" s="877"/>
      <c r="F1" s="877"/>
      <c r="G1" s="877"/>
      <c r="H1" s="877"/>
      <c r="I1" s="877"/>
      <c r="J1" s="877"/>
    </row>
    <row r="2" spans="1:10" ht="11.25" customHeight="1" thickBot="1">
      <c r="A2" s="21"/>
      <c r="B2" s="41"/>
      <c r="C2" s="41"/>
      <c r="D2" s="41"/>
      <c r="E2" s="41"/>
      <c r="F2" s="41"/>
      <c r="G2" s="41"/>
      <c r="H2" s="4"/>
      <c r="J2" s="19" t="s">
        <v>80</v>
      </c>
    </row>
    <row r="3" spans="1:10" ht="33" customHeight="1">
      <c r="A3" s="968" t="s">
        <v>55</v>
      </c>
      <c r="B3" s="960" t="s">
        <v>49</v>
      </c>
      <c r="C3" s="960" t="s">
        <v>199</v>
      </c>
      <c r="D3" s="960" t="s">
        <v>200</v>
      </c>
      <c r="E3" s="960" t="s">
        <v>201</v>
      </c>
      <c r="F3" s="960" t="s">
        <v>198</v>
      </c>
      <c r="G3" s="960" t="s">
        <v>202</v>
      </c>
      <c r="H3" s="960" t="s">
        <v>203</v>
      </c>
      <c r="I3" s="960" t="s">
        <v>204</v>
      </c>
      <c r="J3" s="966" t="s">
        <v>205</v>
      </c>
    </row>
    <row r="4" spans="1:10" ht="24" customHeight="1" thickBot="1">
      <c r="A4" s="969"/>
      <c r="B4" s="970"/>
      <c r="C4" s="961"/>
      <c r="D4" s="961"/>
      <c r="E4" s="961"/>
      <c r="F4" s="961"/>
      <c r="G4" s="961"/>
      <c r="H4" s="961"/>
      <c r="I4" s="965"/>
      <c r="J4" s="967"/>
    </row>
    <row r="5" spans="1:10" ht="9.75" customHeight="1" thickBot="1" thickTop="1">
      <c r="A5" s="7">
        <v>0</v>
      </c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4">
        <v>9</v>
      </c>
    </row>
    <row r="6" spans="1:10" ht="15.75" customHeight="1" thickTop="1">
      <c r="A6" s="363">
        <v>1</v>
      </c>
      <c r="B6" s="369" t="s">
        <v>515</v>
      </c>
      <c r="C6" s="370">
        <v>94909</v>
      </c>
      <c r="D6" s="371">
        <v>794486</v>
      </c>
      <c r="E6" s="370">
        <v>85</v>
      </c>
      <c r="F6" s="370">
        <v>201</v>
      </c>
      <c r="G6" s="370">
        <v>3</v>
      </c>
      <c r="H6" s="372">
        <f>E6/D6*1000</f>
        <v>0.10698741072844581</v>
      </c>
      <c r="I6" s="372">
        <f>F6/C6*1000</f>
        <v>2.117818120515441</v>
      </c>
      <c r="J6" s="373">
        <f>G6/C6*1000</f>
        <v>0.03160922567933494</v>
      </c>
    </row>
    <row r="7" spans="1:10" ht="15.75" customHeight="1">
      <c r="A7" s="9">
        <v>2</v>
      </c>
      <c r="B7" s="374" t="s">
        <v>516</v>
      </c>
      <c r="C7" s="370">
        <v>13713</v>
      </c>
      <c r="D7" s="375">
        <v>71298</v>
      </c>
      <c r="E7" s="375">
        <v>18</v>
      </c>
      <c r="F7" s="375">
        <v>10</v>
      </c>
      <c r="G7" s="375">
        <v>1</v>
      </c>
      <c r="H7" s="372">
        <f aca="true" t="shared" si="0" ref="H7:H31">E7/D7*1000</f>
        <v>0.25246149962130776</v>
      </c>
      <c r="I7" s="372">
        <f>F7/C7*1000</f>
        <v>0.729235032450959</v>
      </c>
      <c r="J7" s="373">
        <f aca="true" t="shared" si="1" ref="J7:J30">G7/C7*1000</f>
        <v>0.0729235032450959</v>
      </c>
    </row>
    <row r="8" spans="1:10" ht="15.75" customHeight="1">
      <c r="A8" s="9">
        <v>3</v>
      </c>
      <c r="B8" s="376" t="s">
        <v>487</v>
      </c>
      <c r="C8" s="370">
        <v>26526</v>
      </c>
      <c r="D8" s="375">
        <v>159573</v>
      </c>
      <c r="E8" s="375">
        <v>55</v>
      </c>
      <c r="F8" s="375">
        <v>14</v>
      </c>
      <c r="G8" s="375">
        <v>5</v>
      </c>
      <c r="H8" s="372">
        <f t="shared" si="0"/>
        <v>0.34466983762917286</v>
      </c>
      <c r="I8" s="372">
        <f aca="true" t="shared" si="2" ref="I8:I31">F8/C8*1000</f>
        <v>0.5277840609213602</v>
      </c>
      <c r="J8" s="373">
        <f t="shared" si="1"/>
        <v>0.18849430747191434</v>
      </c>
    </row>
    <row r="9" spans="1:10" ht="15.75" customHeight="1">
      <c r="A9" s="9">
        <v>4</v>
      </c>
      <c r="B9" s="376" t="s">
        <v>488</v>
      </c>
      <c r="C9" s="370">
        <v>19328</v>
      </c>
      <c r="D9" s="375">
        <v>127429</v>
      </c>
      <c r="E9" s="375">
        <v>100</v>
      </c>
      <c r="F9" s="375">
        <v>54</v>
      </c>
      <c r="G9" s="375">
        <v>10</v>
      </c>
      <c r="H9" s="372">
        <f t="shared" si="0"/>
        <v>0.7847507239325427</v>
      </c>
      <c r="I9" s="372">
        <f t="shared" si="2"/>
        <v>2.7938741721854305</v>
      </c>
      <c r="J9" s="373">
        <f t="shared" si="1"/>
        <v>0.517384105960265</v>
      </c>
    </row>
    <row r="10" spans="1:10" ht="15.75" customHeight="1">
      <c r="A10" s="9">
        <v>5</v>
      </c>
      <c r="B10" s="374" t="s">
        <v>489</v>
      </c>
      <c r="C10" s="370">
        <v>20187</v>
      </c>
      <c r="D10" s="375">
        <v>105623</v>
      </c>
      <c r="E10" s="375">
        <v>27</v>
      </c>
      <c r="F10" s="375">
        <v>45</v>
      </c>
      <c r="G10" s="375">
        <v>0</v>
      </c>
      <c r="H10" s="372">
        <f t="shared" si="0"/>
        <v>0.2556261420334586</v>
      </c>
      <c r="I10" s="372">
        <f t="shared" si="2"/>
        <v>2.229157378510923</v>
      </c>
      <c r="J10" s="373">
        <f t="shared" si="1"/>
        <v>0</v>
      </c>
    </row>
    <row r="11" spans="1:10" ht="15.75" customHeight="1">
      <c r="A11" s="9">
        <v>6</v>
      </c>
      <c r="B11" s="374" t="s">
        <v>500</v>
      </c>
      <c r="C11" s="370">
        <v>9905</v>
      </c>
      <c r="D11" s="375">
        <v>67155</v>
      </c>
      <c r="E11" s="375">
        <v>36</v>
      </c>
      <c r="F11" s="375">
        <v>15</v>
      </c>
      <c r="G11" s="375">
        <v>14</v>
      </c>
      <c r="H11" s="372">
        <f t="shared" si="0"/>
        <v>0.5360732633459906</v>
      </c>
      <c r="I11" s="372">
        <f t="shared" si="2"/>
        <v>1.5143866733972742</v>
      </c>
      <c r="J11" s="373">
        <f t="shared" si="1"/>
        <v>1.4134275618374557</v>
      </c>
    </row>
    <row r="12" spans="1:10" ht="15.75" customHeight="1">
      <c r="A12" s="9">
        <v>7</v>
      </c>
      <c r="B12" s="376" t="s">
        <v>490</v>
      </c>
      <c r="C12" s="192">
        <v>16758</v>
      </c>
      <c r="D12" s="375">
        <v>111270</v>
      </c>
      <c r="E12" s="375">
        <v>0</v>
      </c>
      <c r="F12" s="375">
        <v>0</v>
      </c>
      <c r="G12" s="375">
        <v>0</v>
      </c>
      <c r="H12" s="372">
        <f t="shared" si="0"/>
        <v>0</v>
      </c>
      <c r="I12" s="372">
        <f t="shared" si="2"/>
        <v>0</v>
      </c>
      <c r="J12" s="373">
        <f t="shared" si="1"/>
        <v>0</v>
      </c>
    </row>
    <row r="13" spans="1:10" ht="15.75" customHeight="1">
      <c r="A13" s="9">
        <v>8</v>
      </c>
      <c r="B13" s="374" t="s">
        <v>491</v>
      </c>
      <c r="C13" s="370">
        <v>11456</v>
      </c>
      <c r="D13" s="375">
        <v>70439</v>
      </c>
      <c r="E13" s="375">
        <v>0</v>
      </c>
      <c r="F13" s="375">
        <v>0</v>
      </c>
      <c r="G13" s="375">
        <v>0</v>
      </c>
      <c r="H13" s="372">
        <f t="shared" si="0"/>
        <v>0</v>
      </c>
      <c r="I13" s="372">
        <f t="shared" si="2"/>
        <v>0</v>
      </c>
      <c r="J13" s="373">
        <f t="shared" si="1"/>
        <v>0</v>
      </c>
    </row>
    <row r="14" spans="1:10" ht="21.75" customHeight="1">
      <c r="A14" s="9">
        <v>9</v>
      </c>
      <c r="B14" s="374" t="s">
        <v>509</v>
      </c>
      <c r="C14" s="370">
        <v>18978</v>
      </c>
      <c r="D14" s="375">
        <v>96282</v>
      </c>
      <c r="E14" s="375">
        <v>1</v>
      </c>
      <c r="F14" s="375">
        <v>2</v>
      </c>
      <c r="G14" s="375">
        <v>0</v>
      </c>
      <c r="H14" s="372">
        <f t="shared" si="0"/>
        <v>0.010386157329511227</v>
      </c>
      <c r="I14" s="372">
        <f t="shared" si="2"/>
        <v>0.10538518284329224</v>
      </c>
      <c r="J14" s="373">
        <f t="shared" si="1"/>
        <v>0</v>
      </c>
    </row>
    <row r="15" spans="1:10" ht="21" customHeight="1">
      <c r="A15" s="9">
        <v>10</v>
      </c>
      <c r="B15" s="374" t="s">
        <v>510</v>
      </c>
      <c r="C15" s="370">
        <v>719</v>
      </c>
      <c r="D15" s="375">
        <v>7090</v>
      </c>
      <c r="E15" s="375">
        <v>0</v>
      </c>
      <c r="F15" s="375">
        <v>0</v>
      </c>
      <c r="G15" s="375">
        <v>0</v>
      </c>
      <c r="H15" s="372">
        <f t="shared" si="0"/>
        <v>0</v>
      </c>
      <c r="I15" s="372">
        <f t="shared" si="2"/>
        <v>0</v>
      </c>
      <c r="J15" s="373">
        <f t="shared" si="1"/>
        <v>0</v>
      </c>
    </row>
    <row r="16" spans="1:10" ht="15.75" customHeight="1">
      <c r="A16" s="9">
        <v>11</v>
      </c>
      <c r="B16" s="374" t="s">
        <v>517</v>
      </c>
      <c r="C16" s="370">
        <v>13659</v>
      </c>
      <c r="D16" s="375">
        <v>109719</v>
      </c>
      <c r="E16" s="375">
        <v>42</v>
      </c>
      <c r="F16" s="375">
        <v>9</v>
      </c>
      <c r="G16" s="375">
        <v>10</v>
      </c>
      <c r="H16" s="372">
        <f t="shared" si="0"/>
        <v>0.38279605173215214</v>
      </c>
      <c r="I16" s="372">
        <f t="shared" si="2"/>
        <v>0.6589062156819679</v>
      </c>
      <c r="J16" s="373">
        <f t="shared" si="1"/>
        <v>0.7321180174244089</v>
      </c>
    </row>
    <row r="17" spans="1:10" ht="15.75" customHeight="1">
      <c r="A17" s="9">
        <v>12</v>
      </c>
      <c r="B17" s="374" t="s">
        <v>492</v>
      </c>
      <c r="C17" s="370">
        <v>1090</v>
      </c>
      <c r="D17" s="375">
        <v>32734</v>
      </c>
      <c r="E17" s="375">
        <v>0</v>
      </c>
      <c r="F17" s="375">
        <v>0</v>
      </c>
      <c r="G17" s="375">
        <v>0</v>
      </c>
      <c r="H17" s="372">
        <f t="shared" si="0"/>
        <v>0</v>
      </c>
      <c r="I17" s="372">
        <f t="shared" si="2"/>
        <v>0</v>
      </c>
      <c r="J17" s="373">
        <f t="shared" si="1"/>
        <v>0</v>
      </c>
    </row>
    <row r="18" spans="1:10" ht="15.75" customHeight="1">
      <c r="A18" s="9">
        <v>13</v>
      </c>
      <c r="B18" s="374" t="s">
        <v>493</v>
      </c>
      <c r="C18" s="370">
        <v>8952</v>
      </c>
      <c r="D18" s="375">
        <v>33183</v>
      </c>
      <c r="E18" s="375">
        <v>5</v>
      </c>
      <c r="F18" s="375">
        <v>1</v>
      </c>
      <c r="G18" s="375">
        <v>0</v>
      </c>
      <c r="H18" s="372">
        <f t="shared" si="0"/>
        <v>0.15067956483741674</v>
      </c>
      <c r="I18" s="372">
        <f t="shared" si="2"/>
        <v>0.11170688114387846</v>
      </c>
      <c r="J18" s="373">
        <f t="shared" si="1"/>
        <v>0</v>
      </c>
    </row>
    <row r="19" spans="1:10" ht="20.25" customHeight="1">
      <c r="A19" s="9">
        <v>14</v>
      </c>
      <c r="B19" s="374" t="s">
        <v>523</v>
      </c>
      <c r="C19" s="370">
        <v>6337</v>
      </c>
      <c r="D19" s="375">
        <v>60770</v>
      </c>
      <c r="E19" s="375">
        <v>4</v>
      </c>
      <c r="F19" s="375">
        <v>7</v>
      </c>
      <c r="G19" s="375">
        <v>1</v>
      </c>
      <c r="H19" s="372">
        <f t="shared" si="0"/>
        <v>0.06582195162086556</v>
      </c>
      <c r="I19" s="372">
        <f t="shared" si="2"/>
        <v>1.1046236389458735</v>
      </c>
      <c r="J19" s="373">
        <f t="shared" si="1"/>
        <v>0.15780337699226762</v>
      </c>
    </row>
    <row r="20" spans="1:10" ht="18.75" customHeight="1">
      <c r="A20" s="9">
        <v>15</v>
      </c>
      <c r="B20" s="374" t="s">
        <v>416</v>
      </c>
      <c r="C20" s="370">
        <v>2507</v>
      </c>
      <c r="D20" s="375">
        <v>99035</v>
      </c>
      <c r="E20" s="375">
        <v>0</v>
      </c>
      <c r="F20" s="375">
        <v>5</v>
      </c>
      <c r="G20" s="375">
        <v>0</v>
      </c>
      <c r="H20" s="372">
        <f t="shared" si="0"/>
        <v>0</v>
      </c>
      <c r="I20" s="372">
        <f t="shared" si="2"/>
        <v>1.994415636218588</v>
      </c>
      <c r="J20" s="373">
        <f t="shared" si="1"/>
        <v>0</v>
      </c>
    </row>
    <row r="21" spans="1:10" ht="21" customHeight="1">
      <c r="A21" s="9">
        <v>16</v>
      </c>
      <c r="B21" s="374" t="s">
        <v>514</v>
      </c>
      <c r="C21" s="370">
        <v>10175</v>
      </c>
      <c r="D21" s="375">
        <v>106659</v>
      </c>
      <c r="E21" s="375">
        <v>41</v>
      </c>
      <c r="F21" s="375">
        <v>27</v>
      </c>
      <c r="G21" s="375">
        <v>6</v>
      </c>
      <c r="H21" s="372">
        <f t="shared" si="0"/>
        <v>0.384402628938955</v>
      </c>
      <c r="I21" s="372">
        <f t="shared" si="2"/>
        <v>2.6535626535626538</v>
      </c>
      <c r="J21" s="373">
        <f t="shared" si="1"/>
        <v>0.5896805896805897</v>
      </c>
    </row>
    <row r="22" spans="1:10" ht="15.75" customHeight="1">
      <c r="A22" s="9">
        <v>17</v>
      </c>
      <c r="B22" s="374" t="s">
        <v>495</v>
      </c>
      <c r="C22" s="370">
        <v>808</v>
      </c>
      <c r="D22" s="375">
        <v>37545</v>
      </c>
      <c r="E22" s="375">
        <v>0</v>
      </c>
      <c r="F22" s="375">
        <v>0</v>
      </c>
      <c r="G22" s="375">
        <v>0</v>
      </c>
      <c r="H22" s="372">
        <f t="shared" si="0"/>
        <v>0</v>
      </c>
      <c r="I22" s="372">
        <f t="shared" si="2"/>
        <v>0</v>
      </c>
      <c r="J22" s="373">
        <f t="shared" si="1"/>
        <v>0</v>
      </c>
    </row>
    <row r="23" spans="1:10" ht="21" customHeight="1">
      <c r="A23" s="9">
        <v>18</v>
      </c>
      <c r="B23" s="374" t="s">
        <v>513</v>
      </c>
      <c r="C23" s="370">
        <v>4045</v>
      </c>
      <c r="D23" s="375">
        <v>30967</v>
      </c>
      <c r="E23" s="375">
        <v>23</v>
      </c>
      <c r="F23" s="375">
        <v>1</v>
      </c>
      <c r="G23" s="375">
        <v>0</v>
      </c>
      <c r="H23" s="372">
        <f t="shared" si="0"/>
        <v>0.7427261278134788</v>
      </c>
      <c r="I23" s="372">
        <f t="shared" si="2"/>
        <v>0.24721878862793575</v>
      </c>
      <c r="J23" s="373">
        <f t="shared" si="1"/>
        <v>0</v>
      </c>
    </row>
    <row r="24" spans="1:10" ht="15.75" customHeight="1">
      <c r="A24" s="9">
        <v>19</v>
      </c>
      <c r="B24" s="374" t="s">
        <v>506</v>
      </c>
      <c r="C24" s="370">
        <v>921</v>
      </c>
      <c r="D24" s="375">
        <v>14129</v>
      </c>
      <c r="E24" s="375">
        <v>1</v>
      </c>
      <c r="F24" s="375">
        <v>0</v>
      </c>
      <c r="G24" s="375">
        <v>0</v>
      </c>
      <c r="H24" s="372">
        <f t="shared" si="0"/>
        <v>0.07077641729775638</v>
      </c>
      <c r="I24" s="372">
        <f t="shared" si="2"/>
        <v>0</v>
      </c>
      <c r="J24" s="373">
        <f t="shared" si="1"/>
        <v>0</v>
      </c>
    </row>
    <row r="25" spans="1:10" ht="15.75" customHeight="1">
      <c r="A25" s="9">
        <v>20</v>
      </c>
      <c r="B25" s="374" t="s">
        <v>496</v>
      </c>
      <c r="C25" s="370">
        <v>5624</v>
      </c>
      <c r="D25" s="375">
        <v>134458</v>
      </c>
      <c r="E25" s="375">
        <v>106</v>
      </c>
      <c r="F25" s="375">
        <v>0</v>
      </c>
      <c r="G25" s="375">
        <v>0</v>
      </c>
      <c r="H25" s="372">
        <f t="shared" si="0"/>
        <v>0.7883502655104195</v>
      </c>
      <c r="I25" s="372">
        <f t="shared" si="2"/>
        <v>0</v>
      </c>
      <c r="J25" s="373">
        <f t="shared" si="1"/>
        <v>0</v>
      </c>
    </row>
    <row r="26" spans="1:10" ht="15.75" customHeight="1">
      <c r="A26" s="9">
        <v>21</v>
      </c>
      <c r="B26" s="374" t="s">
        <v>511</v>
      </c>
      <c r="C26" s="370">
        <v>2519</v>
      </c>
      <c r="D26" s="375">
        <v>103627</v>
      </c>
      <c r="E26" s="375">
        <v>145</v>
      </c>
      <c r="F26" s="375">
        <v>170</v>
      </c>
      <c r="G26" s="375">
        <v>3</v>
      </c>
      <c r="H26" s="372">
        <f t="shared" si="0"/>
        <v>1.3992492304129234</v>
      </c>
      <c r="I26" s="372">
        <f t="shared" si="2"/>
        <v>67.48709805478364</v>
      </c>
      <c r="J26" s="373">
        <f t="shared" si="1"/>
        <v>1.1909487892020643</v>
      </c>
    </row>
    <row r="27" spans="1:10" ht="22.5" customHeight="1">
      <c r="A27" s="9">
        <v>22</v>
      </c>
      <c r="B27" s="374" t="s">
        <v>90</v>
      </c>
      <c r="C27" s="370">
        <v>270</v>
      </c>
      <c r="D27" s="375">
        <v>21496</v>
      </c>
      <c r="E27" s="375">
        <v>3</v>
      </c>
      <c r="F27" s="375">
        <v>0</v>
      </c>
      <c r="G27" s="375">
        <v>0</v>
      </c>
      <c r="H27" s="372">
        <f t="shared" si="0"/>
        <v>0.13956084852995906</v>
      </c>
      <c r="I27" s="372">
        <f t="shared" si="2"/>
        <v>0</v>
      </c>
      <c r="J27" s="373">
        <f t="shared" si="1"/>
        <v>0</v>
      </c>
    </row>
    <row r="28" spans="1:10" ht="21.75" customHeight="1">
      <c r="A28" s="9">
        <v>23</v>
      </c>
      <c r="B28" s="374" t="s">
        <v>508</v>
      </c>
      <c r="C28" s="370">
        <v>569</v>
      </c>
      <c r="D28" s="375">
        <v>42936</v>
      </c>
      <c r="E28" s="375">
        <v>78</v>
      </c>
      <c r="F28" s="375">
        <v>0</v>
      </c>
      <c r="G28" s="375">
        <v>0</v>
      </c>
      <c r="H28" s="372">
        <f t="shared" si="0"/>
        <v>1.8166573504751258</v>
      </c>
      <c r="I28" s="372">
        <f t="shared" si="2"/>
        <v>0</v>
      </c>
      <c r="J28" s="373">
        <f t="shared" si="1"/>
        <v>0</v>
      </c>
    </row>
    <row r="29" spans="1:10" ht="22.5" customHeight="1">
      <c r="A29" s="9">
        <v>24</v>
      </c>
      <c r="B29" s="374" t="s">
        <v>3</v>
      </c>
      <c r="C29" s="370">
        <v>591</v>
      </c>
      <c r="D29" s="375">
        <v>8354</v>
      </c>
      <c r="E29" s="375">
        <v>0</v>
      </c>
      <c r="F29" s="375">
        <v>0</v>
      </c>
      <c r="G29" s="375">
        <v>0</v>
      </c>
      <c r="H29" s="372">
        <f t="shared" si="0"/>
        <v>0</v>
      </c>
      <c r="I29" s="372">
        <f t="shared" si="2"/>
        <v>0</v>
      </c>
      <c r="J29" s="373">
        <f t="shared" si="1"/>
        <v>0</v>
      </c>
    </row>
    <row r="30" spans="1:10" ht="17.25" customHeight="1">
      <c r="A30" s="10">
        <v>25</v>
      </c>
      <c r="B30" s="374" t="s">
        <v>446</v>
      </c>
      <c r="C30" s="370">
        <v>613</v>
      </c>
      <c r="D30" s="426">
        <v>2265</v>
      </c>
      <c r="E30" s="426">
        <v>0</v>
      </c>
      <c r="F30" s="426">
        <v>0</v>
      </c>
      <c r="G30" s="426">
        <v>0</v>
      </c>
      <c r="H30" s="372">
        <f t="shared" si="0"/>
        <v>0</v>
      </c>
      <c r="I30" s="372">
        <f t="shared" si="2"/>
        <v>0</v>
      </c>
      <c r="J30" s="373">
        <f t="shared" si="1"/>
        <v>0</v>
      </c>
    </row>
    <row r="31" spans="1:10" ht="17.25" customHeight="1" thickBot="1">
      <c r="A31" s="27">
        <v>26</v>
      </c>
      <c r="B31" s="377" t="s">
        <v>47</v>
      </c>
      <c r="C31" s="450">
        <v>952</v>
      </c>
      <c r="D31" s="378">
        <v>10406</v>
      </c>
      <c r="E31" s="378">
        <v>19</v>
      </c>
      <c r="F31" s="378">
        <v>0</v>
      </c>
      <c r="G31" s="378">
        <v>0</v>
      </c>
      <c r="H31" s="433">
        <f t="shared" si="0"/>
        <v>1.8258696905631366</v>
      </c>
      <c r="I31" s="433">
        <f t="shared" si="2"/>
        <v>0</v>
      </c>
      <c r="J31" s="379">
        <v>0</v>
      </c>
    </row>
    <row r="32" spans="1:10" s="11" customFormat="1" ht="29.25" customHeight="1" thickBot="1" thickTop="1">
      <c r="A32" s="962" t="s">
        <v>486</v>
      </c>
      <c r="B32" s="963"/>
      <c r="C32" s="180">
        <f>SUM(C6:C31)</f>
        <v>292111</v>
      </c>
      <c r="D32" s="180">
        <f>SUM(D6:D31)</f>
        <v>2458928</v>
      </c>
      <c r="E32" s="180">
        <f>SUM(E6:E31)</f>
        <v>789</v>
      </c>
      <c r="F32" s="180">
        <f>SUM(F6:F31)</f>
        <v>561</v>
      </c>
      <c r="G32" s="180">
        <f>SUM(G6:G31)</f>
        <v>53</v>
      </c>
      <c r="H32" s="71">
        <f>E32/D32*1000</f>
        <v>0.320871534262085</v>
      </c>
      <c r="I32" s="71">
        <f>F32/C32*1000</f>
        <v>1.9205028225571785</v>
      </c>
      <c r="J32" s="70">
        <f>G32/C32*1000</f>
        <v>0.18143787806689923</v>
      </c>
    </row>
    <row r="33" spans="1:10" ht="14.25" customHeight="1">
      <c r="A33" s="6" t="s">
        <v>466</v>
      </c>
      <c r="B33" s="362" t="s">
        <v>468</v>
      </c>
      <c r="C33" s="361"/>
      <c r="D33" s="361"/>
      <c r="E33" s="361"/>
      <c r="F33" s="361"/>
      <c r="G33" s="361"/>
      <c r="H33" s="361"/>
      <c r="I33" s="361"/>
      <c r="J33" s="361"/>
    </row>
    <row r="34" spans="1:10" ht="13.5" customHeight="1">
      <c r="A34" s="964" t="s">
        <v>313</v>
      </c>
      <c r="B34" s="964"/>
      <c r="C34" s="964"/>
      <c r="D34" s="964"/>
      <c r="E34" s="964"/>
      <c r="F34" s="964"/>
      <c r="G34" s="964"/>
      <c r="H34" s="964"/>
      <c r="I34" s="964"/>
      <c r="J34" s="964"/>
    </row>
    <row r="38" ht="12.75">
      <c r="B38" s="43"/>
    </row>
  </sheetData>
  <sheetProtection/>
  <mergeCells count="13">
    <mergeCell ref="A1:J1"/>
    <mergeCell ref="I3:I4"/>
    <mergeCell ref="J3:J4"/>
    <mergeCell ref="G3:G4"/>
    <mergeCell ref="H3:H4"/>
    <mergeCell ref="A3:A4"/>
    <mergeCell ref="B3:B4"/>
    <mergeCell ref="C3:C4"/>
    <mergeCell ref="D3:D4"/>
    <mergeCell ref="E3:E4"/>
    <mergeCell ref="F3:F4"/>
    <mergeCell ref="A32:B32"/>
    <mergeCell ref="A34:J34"/>
  </mergeCells>
  <printOptions horizontalCentered="1" verticalCentered="1"/>
  <pageMargins left="0.3937007874015748" right="0" top="0.5905511811023623" bottom="0" header="0" footer="0"/>
  <pageSetup horizontalDpi="600" verticalDpi="600" orientation="landscape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21"/>
  <sheetViews>
    <sheetView zoomScale="90" zoomScaleNormal="90" workbookViewId="0" topLeftCell="A4">
      <selection activeCell="L4" sqref="L4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1.421875" style="0" customWidth="1"/>
    <col min="7" max="7" width="13.710937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17.8515625" style="0" customWidth="1"/>
  </cols>
  <sheetData>
    <row r="1" spans="1:11" ht="22.5" customHeight="1">
      <c r="A1" s="856" t="s">
        <v>600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</row>
    <row r="2" spans="1:11" ht="13.5" customHeight="1" thickBot="1">
      <c r="A2" s="92"/>
      <c r="B2" s="87"/>
      <c r="C2" s="88"/>
      <c r="D2" s="88"/>
      <c r="E2" s="88"/>
      <c r="F2" s="88"/>
      <c r="G2" s="88"/>
      <c r="H2" s="89"/>
      <c r="I2" s="89"/>
      <c r="J2" s="89"/>
      <c r="K2" s="110" t="s">
        <v>82</v>
      </c>
    </row>
    <row r="3" spans="1:11" ht="11.25" customHeight="1">
      <c r="A3" s="978" t="s">
        <v>55</v>
      </c>
      <c r="B3" s="971" t="s">
        <v>49</v>
      </c>
      <c r="C3" s="971" t="s">
        <v>209</v>
      </c>
      <c r="D3" s="971" t="s">
        <v>210</v>
      </c>
      <c r="E3" s="971" t="s">
        <v>28</v>
      </c>
      <c r="F3" s="971" t="s">
        <v>29</v>
      </c>
      <c r="G3" s="971" t="s">
        <v>211</v>
      </c>
      <c r="H3" s="976" t="s">
        <v>212</v>
      </c>
      <c r="I3" s="976" t="s">
        <v>213</v>
      </c>
      <c r="J3" s="976" t="s">
        <v>214</v>
      </c>
      <c r="K3" s="972" t="s">
        <v>215</v>
      </c>
    </row>
    <row r="4" spans="1:11" ht="76.5" customHeight="1" thickBot="1">
      <c r="A4" s="979"/>
      <c r="B4" s="980"/>
      <c r="C4" s="961"/>
      <c r="D4" s="961"/>
      <c r="E4" s="961"/>
      <c r="F4" s="961"/>
      <c r="G4" s="961"/>
      <c r="H4" s="977"/>
      <c r="I4" s="977"/>
      <c r="J4" s="977"/>
      <c r="K4" s="973"/>
    </row>
    <row r="5" spans="1:11" s="62" customFormat="1" ht="12.75" customHeight="1" thickBot="1" thickTop="1">
      <c r="A5" s="7">
        <v>0</v>
      </c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85">
        <v>7</v>
      </c>
      <c r="I5" s="85">
        <v>8</v>
      </c>
      <c r="J5" s="85">
        <v>9</v>
      </c>
      <c r="K5" s="86">
        <v>10</v>
      </c>
    </row>
    <row r="6" spans="1:11" ht="30" customHeight="1" thickTop="1">
      <c r="A6" s="363">
        <v>1</v>
      </c>
      <c r="B6" s="380" t="s">
        <v>515</v>
      </c>
      <c r="C6" s="383">
        <v>45961</v>
      </c>
      <c r="D6" s="383">
        <v>62199</v>
      </c>
      <c r="E6" s="383">
        <v>1</v>
      </c>
      <c r="F6" s="383">
        <v>312</v>
      </c>
      <c r="G6" s="383">
        <v>4</v>
      </c>
      <c r="H6" s="384">
        <f>E6/C6*1000</f>
        <v>0.021757577076216793</v>
      </c>
      <c r="I6" s="384">
        <f>F6/C6*1000</f>
        <v>6.788364047779639</v>
      </c>
      <c r="J6" s="384">
        <f>G6/D6*1000</f>
        <v>0.0643097155902828</v>
      </c>
      <c r="K6" s="385">
        <v>0</v>
      </c>
    </row>
    <row r="7" spans="1:11" ht="30" customHeight="1">
      <c r="A7" s="9">
        <v>2</v>
      </c>
      <c r="B7" s="381" t="s">
        <v>516</v>
      </c>
      <c r="C7" s="383">
        <v>6903</v>
      </c>
      <c r="D7" s="386">
        <v>8816</v>
      </c>
      <c r="E7" s="386">
        <v>0</v>
      </c>
      <c r="F7" s="386">
        <v>61</v>
      </c>
      <c r="G7" s="386">
        <v>0</v>
      </c>
      <c r="H7" s="384">
        <f aca="true" t="shared" si="0" ref="H7:H16">E7/C7*1000</f>
        <v>0</v>
      </c>
      <c r="I7" s="384">
        <f aca="true" t="shared" si="1" ref="I7:I16">F7/C7*1000</f>
        <v>8.836737650296971</v>
      </c>
      <c r="J7" s="384">
        <f aca="true" t="shared" si="2" ref="J7:J16">G7/D7*1000</f>
        <v>0</v>
      </c>
      <c r="K7" s="387">
        <v>0</v>
      </c>
    </row>
    <row r="8" spans="1:11" ht="30" customHeight="1">
      <c r="A8" s="9">
        <v>3</v>
      </c>
      <c r="B8" s="382" t="s">
        <v>487</v>
      </c>
      <c r="C8" s="383">
        <v>9348</v>
      </c>
      <c r="D8" s="386">
        <v>18010</v>
      </c>
      <c r="E8" s="386">
        <v>0</v>
      </c>
      <c r="F8" s="386">
        <v>41</v>
      </c>
      <c r="G8" s="386">
        <v>0</v>
      </c>
      <c r="H8" s="384">
        <v>0</v>
      </c>
      <c r="I8" s="384">
        <f t="shared" si="1"/>
        <v>4.385964912280701</v>
      </c>
      <c r="J8" s="384">
        <f t="shared" si="2"/>
        <v>0</v>
      </c>
      <c r="K8" s="387">
        <v>0</v>
      </c>
    </row>
    <row r="9" spans="1:11" ht="30" customHeight="1">
      <c r="A9" s="9">
        <v>4</v>
      </c>
      <c r="B9" s="382" t="s">
        <v>488</v>
      </c>
      <c r="C9" s="383">
        <v>5792</v>
      </c>
      <c r="D9" s="386">
        <v>6657</v>
      </c>
      <c r="E9" s="386">
        <v>0</v>
      </c>
      <c r="F9" s="386">
        <v>20</v>
      </c>
      <c r="G9" s="386">
        <v>3</v>
      </c>
      <c r="H9" s="384">
        <f t="shared" si="0"/>
        <v>0</v>
      </c>
      <c r="I9" s="384">
        <f t="shared" si="1"/>
        <v>3.453038674033149</v>
      </c>
      <c r="J9" s="384">
        <f t="shared" si="2"/>
        <v>0.45065344749887337</v>
      </c>
      <c r="K9" s="387">
        <v>0</v>
      </c>
    </row>
    <row r="10" spans="1:11" ht="30" customHeight="1">
      <c r="A10" s="9">
        <v>5</v>
      </c>
      <c r="B10" s="381" t="s">
        <v>489</v>
      </c>
      <c r="C10" s="383">
        <v>5872</v>
      </c>
      <c r="D10" s="386">
        <v>6091</v>
      </c>
      <c r="E10" s="386">
        <v>0</v>
      </c>
      <c r="F10" s="386">
        <v>23</v>
      </c>
      <c r="G10" s="386">
        <v>0</v>
      </c>
      <c r="H10" s="384">
        <f t="shared" si="0"/>
        <v>0</v>
      </c>
      <c r="I10" s="384">
        <f t="shared" si="1"/>
        <v>3.916893732970027</v>
      </c>
      <c r="J10" s="384">
        <f t="shared" si="2"/>
        <v>0</v>
      </c>
      <c r="K10" s="387">
        <v>0</v>
      </c>
    </row>
    <row r="11" spans="1:11" ht="35.25" customHeight="1">
      <c r="A11" s="9">
        <v>6</v>
      </c>
      <c r="B11" s="381" t="s">
        <v>500</v>
      </c>
      <c r="C11" s="383">
        <v>3903</v>
      </c>
      <c r="D11" s="386">
        <v>4025</v>
      </c>
      <c r="E11" s="386">
        <v>2</v>
      </c>
      <c r="F11" s="386">
        <v>122</v>
      </c>
      <c r="G11" s="386">
        <v>1</v>
      </c>
      <c r="H11" s="384">
        <f t="shared" si="0"/>
        <v>0.5124263387138099</v>
      </c>
      <c r="I11" s="384">
        <f t="shared" si="1"/>
        <v>31.258006661542403</v>
      </c>
      <c r="J11" s="384">
        <f t="shared" si="2"/>
        <v>0.2484472049689441</v>
      </c>
      <c r="K11" s="387">
        <v>0</v>
      </c>
    </row>
    <row r="12" spans="1:11" ht="30" customHeight="1">
      <c r="A12" s="9">
        <v>7</v>
      </c>
      <c r="B12" s="382" t="s">
        <v>490</v>
      </c>
      <c r="C12" s="383">
        <v>6079</v>
      </c>
      <c r="D12" s="386">
        <v>8779</v>
      </c>
      <c r="E12" s="386">
        <v>0</v>
      </c>
      <c r="F12" s="386">
        <v>5</v>
      </c>
      <c r="G12" s="386">
        <v>46</v>
      </c>
      <c r="H12" s="384">
        <f t="shared" si="0"/>
        <v>0</v>
      </c>
      <c r="I12" s="384">
        <f t="shared" si="1"/>
        <v>0.8225037012666557</v>
      </c>
      <c r="J12" s="384">
        <f t="shared" si="2"/>
        <v>5.239776739947602</v>
      </c>
      <c r="K12" s="387">
        <v>0</v>
      </c>
    </row>
    <row r="13" spans="1:11" ht="30" customHeight="1">
      <c r="A13" s="9">
        <v>8</v>
      </c>
      <c r="B13" s="381" t="s">
        <v>491</v>
      </c>
      <c r="C13" s="383">
        <v>4963</v>
      </c>
      <c r="D13" s="386">
        <v>6293</v>
      </c>
      <c r="E13" s="386">
        <v>0</v>
      </c>
      <c r="F13" s="386">
        <v>3</v>
      </c>
      <c r="G13" s="386">
        <v>1</v>
      </c>
      <c r="H13" s="384">
        <f t="shared" si="0"/>
        <v>0</v>
      </c>
      <c r="I13" s="384">
        <f t="shared" si="1"/>
        <v>0.6044731009470078</v>
      </c>
      <c r="J13" s="384">
        <f t="shared" si="2"/>
        <v>0.1589067217543302</v>
      </c>
      <c r="K13" s="387">
        <v>0</v>
      </c>
    </row>
    <row r="14" spans="1:11" ht="37.5" customHeight="1">
      <c r="A14" s="9">
        <v>9</v>
      </c>
      <c r="B14" s="381" t="s">
        <v>509</v>
      </c>
      <c r="C14" s="383">
        <v>5345</v>
      </c>
      <c r="D14" s="386">
        <v>6231</v>
      </c>
      <c r="E14" s="386">
        <v>0</v>
      </c>
      <c r="F14" s="386">
        <v>9</v>
      </c>
      <c r="G14" s="386">
        <v>0</v>
      </c>
      <c r="H14" s="384">
        <f t="shared" si="0"/>
        <v>0</v>
      </c>
      <c r="I14" s="384">
        <f t="shared" si="1"/>
        <v>1.6838166510757717</v>
      </c>
      <c r="J14" s="384">
        <f t="shared" si="2"/>
        <v>0</v>
      </c>
      <c r="K14" s="387">
        <v>0</v>
      </c>
    </row>
    <row r="15" spans="1:11" ht="30" customHeight="1">
      <c r="A15" s="9">
        <v>10</v>
      </c>
      <c r="B15" s="381" t="s">
        <v>517</v>
      </c>
      <c r="C15" s="383">
        <v>3929</v>
      </c>
      <c r="D15" s="386">
        <v>7206</v>
      </c>
      <c r="E15" s="386">
        <v>0</v>
      </c>
      <c r="F15" s="386">
        <v>12</v>
      </c>
      <c r="G15" s="386">
        <v>0</v>
      </c>
      <c r="H15" s="384">
        <f t="shared" si="0"/>
        <v>0</v>
      </c>
      <c r="I15" s="384">
        <f t="shared" si="1"/>
        <v>3.0542122677526087</v>
      </c>
      <c r="J15" s="384">
        <f t="shared" si="2"/>
        <v>0</v>
      </c>
      <c r="K15" s="387">
        <v>0</v>
      </c>
    </row>
    <row r="16" spans="1:11" ht="30" customHeight="1">
      <c r="A16" s="600">
        <v>11</v>
      </c>
      <c r="B16" s="662" t="s">
        <v>514</v>
      </c>
      <c r="C16" s="663">
        <v>7710</v>
      </c>
      <c r="D16" s="664">
        <v>10559</v>
      </c>
      <c r="E16" s="664">
        <v>0</v>
      </c>
      <c r="F16" s="664">
        <v>131</v>
      </c>
      <c r="G16" s="664">
        <v>25</v>
      </c>
      <c r="H16" s="665">
        <f t="shared" si="0"/>
        <v>0</v>
      </c>
      <c r="I16" s="665">
        <f t="shared" si="1"/>
        <v>16.990920881971466</v>
      </c>
      <c r="J16" s="665">
        <f t="shared" si="2"/>
        <v>2.3676484515579124</v>
      </c>
      <c r="K16" s="666">
        <v>0</v>
      </c>
    </row>
    <row r="17" spans="1:11" ht="30" customHeight="1" thickBot="1">
      <c r="A17" s="701">
        <v>12</v>
      </c>
      <c r="B17" s="702" t="s">
        <v>446</v>
      </c>
      <c r="C17" s="703">
        <v>217</v>
      </c>
      <c r="D17" s="704">
        <v>305</v>
      </c>
      <c r="E17" s="704">
        <v>0</v>
      </c>
      <c r="F17" s="704">
        <v>0</v>
      </c>
      <c r="G17" s="704">
        <v>0</v>
      </c>
      <c r="H17" s="705">
        <v>0</v>
      </c>
      <c r="I17" s="705">
        <v>0</v>
      </c>
      <c r="J17" s="705">
        <v>0</v>
      </c>
      <c r="K17" s="706">
        <v>0</v>
      </c>
    </row>
    <row r="18" spans="1:11" ht="50.25" customHeight="1" thickBot="1" thickTop="1">
      <c r="A18" s="974" t="s">
        <v>486</v>
      </c>
      <c r="B18" s="975"/>
      <c r="C18" s="698">
        <f>SUM(C6:C17)</f>
        <v>106022</v>
      </c>
      <c r="D18" s="698">
        <f>SUM(D6:D17)</f>
        <v>145171</v>
      </c>
      <c r="E18" s="698">
        <f>SUM(E6:E17)</f>
        <v>3</v>
      </c>
      <c r="F18" s="698">
        <f>SUM(F6:F17)</f>
        <v>739</v>
      </c>
      <c r="G18" s="698">
        <f>SUM(G6:G17)</f>
        <v>80</v>
      </c>
      <c r="H18" s="699">
        <f>E18/C18*1000</f>
        <v>0.028296014034822962</v>
      </c>
      <c r="I18" s="699">
        <f>F18/C18*1000</f>
        <v>6.970251457244723</v>
      </c>
      <c r="J18" s="699">
        <f>G18/D18*1000</f>
        <v>0.5510742503668088</v>
      </c>
      <c r="K18" s="700">
        <v>0</v>
      </c>
    </row>
    <row r="19" spans="1:12" ht="13.5">
      <c r="A19" s="938" t="s">
        <v>314</v>
      </c>
      <c r="B19" s="938"/>
      <c r="C19" s="938"/>
      <c r="D19" s="938"/>
      <c r="E19" s="938"/>
      <c r="F19" s="938"/>
      <c r="G19" s="938"/>
      <c r="H19" s="938"/>
      <c r="I19" s="938"/>
      <c r="J19" s="938"/>
      <c r="K19" s="938"/>
      <c r="L19" s="938"/>
    </row>
    <row r="21" ht="12.75">
      <c r="F21" s="451"/>
    </row>
  </sheetData>
  <sheetProtection/>
  <mergeCells count="14">
    <mergeCell ref="A1:K1"/>
    <mergeCell ref="A19:L19"/>
    <mergeCell ref="C3:C4"/>
    <mergeCell ref="D3:D4"/>
    <mergeCell ref="E3:E4"/>
    <mergeCell ref="F3:F4"/>
    <mergeCell ref="G3:G4"/>
    <mergeCell ref="K3:K4"/>
    <mergeCell ref="A18:B18"/>
    <mergeCell ref="H3:H4"/>
    <mergeCell ref="I3:I4"/>
    <mergeCell ref="J3:J4"/>
    <mergeCell ref="A3:A4"/>
    <mergeCell ref="B3:B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2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3" customHeight="1">
      <c r="A1" s="877" t="s">
        <v>590</v>
      </c>
      <c r="B1" s="877"/>
      <c r="C1" s="877"/>
      <c r="D1" s="877"/>
      <c r="E1" s="877"/>
      <c r="F1" s="411"/>
    </row>
    <row r="2" spans="1:5" ht="12" customHeight="1" thickBot="1">
      <c r="A2" s="3"/>
      <c r="B2" s="2"/>
      <c r="C2" s="2"/>
      <c r="D2" s="2"/>
      <c r="E2" s="110" t="s">
        <v>81</v>
      </c>
    </row>
    <row r="3" spans="1:5" ht="21.75" customHeight="1">
      <c r="A3" s="891" t="s">
        <v>95</v>
      </c>
      <c r="B3" s="987" t="s">
        <v>49</v>
      </c>
      <c r="C3" s="981" t="s">
        <v>472</v>
      </c>
      <c r="D3" s="981" t="s">
        <v>30</v>
      </c>
      <c r="E3" s="983" t="s">
        <v>31</v>
      </c>
    </row>
    <row r="4" spans="1:5" ht="16.5" customHeight="1" thickBot="1">
      <c r="A4" s="892"/>
      <c r="B4" s="988"/>
      <c r="C4" s="982"/>
      <c r="D4" s="982"/>
      <c r="E4" s="984"/>
    </row>
    <row r="5" spans="1:5" ht="12" customHeight="1" thickBot="1" thickTop="1">
      <c r="A5" s="7">
        <v>0</v>
      </c>
      <c r="B5" s="78">
        <v>1</v>
      </c>
      <c r="C5" s="73">
        <v>2</v>
      </c>
      <c r="D5" s="73">
        <v>3</v>
      </c>
      <c r="E5" s="74">
        <v>4</v>
      </c>
    </row>
    <row r="6" spans="1:5" ht="21.75" customHeight="1" thickTop="1">
      <c r="A6" s="8">
        <v>1</v>
      </c>
      <c r="B6" s="84" t="s">
        <v>515</v>
      </c>
      <c r="C6" s="191">
        <v>35979</v>
      </c>
      <c r="D6" s="192">
        <v>781</v>
      </c>
      <c r="E6" s="197">
        <f>D6/C6*100</f>
        <v>2.1707106923483144</v>
      </c>
    </row>
    <row r="7" spans="1:5" ht="21.75" customHeight="1">
      <c r="A7" s="9">
        <v>2</v>
      </c>
      <c r="B7" s="82" t="s">
        <v>516</v>
      </c>
      <c r="C7" s="191">
        <v>3190</v>
      </c>
      <c r="D7" s="192">
        <v>0</v>
      </c>
      <c r="E7" s="197">
        <f aca="true" t="shared" si="0" ref="E7:E24">D7/C7*100</f>
        <v>0</v>
      </c>
    </row>
    <row r="8" spans="1:5" ht="21.75" customHeight="1">
      <c r="A8" s="9">
        <v>3</v>
      </c>
      <c r="B8" s="83" t="s">
        <v>487</v>
      </c>
      <c r="C8" s="191">
        <v>4678</v>
      </c>
      <c r="D8" s="192">
        <v>29</v>
      </c>
      <c r="E8" s="197">
        <f>D8/C8*100</f>
        <v>0.6199230440359128</v>
      </c>
    </row>
    <row r="9" spans="1:5" ht="21.75" customHeight="1">
      <c r="A9" s="9">
        <v>4</v>
      </c>
      <c r="B9" s="83" t="s">
        <v>488</v>
      </c>
      <c r="C9" s="191">
        <v>3334</v>
      </c>
      <c r="D9" s="191">
        <v>83</v>
      </c>
      <c r="E9" s="197">
        <f t="shared" si="0"/>
        <v>2.489502099580084</v>
      </c>
    </row>
    <row r="10" spans="1:5" ht="21.75" customHeight="1">
      <c r="A10" s="9">
        <v>5</v>
      </c>
      <c r="B10" s="82" t="s">
        <v>489</v>
      </c>
      <c r="C10" s="191">
        <v>3082</v>
      </c>
      <c r="D10" s="198">
        <v>129</v>
      </c>
      <c r="E10" s="197">
        <f t="shared" si="0"/>
        <v>4.18559377027904</v>
      </c>
    </row>
    <row r="11" spans="1:5" ht="21.75" customHeight="1">
      <c r="A11" s="9">
        <v>6</v>
      </c>
      <c r="B11" s="82" t="s">
        <v>500</v>
      </c>
      <c r="C11" s="191">
        <v>4066</v>
      </c>
      <c r="D11" s="192">
        <v>34</v>
      </c>
      <c r="E11" s="197">
        <f t="shared" si="0"/>
        <v>0.8362026561731432</v>
      </c>
    </row>
    <row r="12" spans="1:5" ht="21.75" customHeight="1">
      <c r="A12" s="9">
        <v>7</v>
      </c>
      <c r="B12" s="83" t="s">
        <v>447</v>
      </c>
      <c r="C12" s="191">
        <v>4748</v>
      </c>
      <c r="D12" s="192">
        <v>7</v>
      </c>
      <c r="E12" s="197">
        <f t="shared" si="0"/>
        <v>0.14743049705139005</v>
      </c>
    </row>
    <row r="13" spans="1:5" ht="21.75" customHeight="1">
      <c r="A13" s="9">
        <v>8</v>
      </c>
      <c r="B13" s="82" t="s">
        <v>491</v>
      </c>
      <c r="C13" s="191">
        <v>853</v>
      </c>
      <c r="D13" s="192">
        <v>32</v>
      </c>
      <c r="E13" s="197">
        <f t="shared" si="0"/>
        <v>3.751465416178194</v>
      </c>
    </row>
    <row r="14" spans="1:5" ht="21.75" customHeight="1">
      <c r="A14" s="9">
        <v>9</v>
      </c>
      <c r="B14" s="82" t="s">
        <v>509</v>
      </c>
      <c r="C14" s="191">
        <v>1366</v>
      </c>
      <c r="D14" s="192">
        <v>29</v>
      </c>
      <c r="E14" s="197">
        <f t="shared" si="0"/>
        <v>2.12298682284041</v>
      </c>
    </row>
    <row r="15" spans="1:5" ht="21.75" customHeight="1">
      <c r="A15" s="9">
        <v>10</v>
      </c>
      <c r="B15" s="82" t="s">
        <v>517</v>
      </c>
      <c r="C15" s="191">
        <v>2724</v>
      </c>
      <c r="D15" s="192">
        <v>46</v>
      </c>
      <c r="E15" s="197">
        <f t="shared" si="0"/>
        <v>1.6886930983847284</v>
      </c>
    </row>
    <row r="16" spans="1:5" ht="21.75" customHeight="1">
      <c r="A16" s="9">
        <v>11</v>
      </c>
      <c r="B16" s="82" t="s">
        <v>492</v>
      </c>
      <c r="C16" s="191">
        <v>211</v>
      </c>
      <c r="D16" s="192">
        <v>0</v>
      </c>
      <c r="E16" s="197">
        <f t="shared" si="0"/>
        <v>0</v>
      </c>
    </row>
    <row r="17" spans="1:5" ht="21.75" customHeight="1">
      <c r="A17" s="10">
        <v>12</v>
      </c>
      <c r="B17" s="84" t="s">
        <v>523</v>
      </c>
      <c r="C17" s="216">
        <v>2846</v>
      </c>
      <c r="D17" s="192">
        <v>13</v>
      </c>
      <c r="E17" s="197">
        <f t="shared" si="0"/>
        <v>0.4567814476458187</v>
      </c>
    </row>
    <row r="18" spans="1:5" ht="21.75" customHeight="1">
      <c r="A18" s="10">
        <v>13</v>
      </c>
      <c r="B18" s="97" t="s">
        <v>416</v>
      </c>
      <c r="C18" s="191">
        <v>1933</v>
      </c>
      <c r="D18" s="192">
        <v>0</v>
      </c>
      <c r="E18" s="197">
        <f t="shared" si="0"/>
        <v>0</v>
      </c>
    </row>
    <row r="19" spans="1:5" ht="18" customHeight="1">
      <c r="A19" s="9">
        <v>14</v>
      </c>
      <c r="B19" s="82" t="s">
        <v>514</v>
      </c>
      <c r="C19" s="191">
        <v>7001</v>
      </c>
      <c r="D19" s="192">
        <v>7</v>
      </c>
      <c r="E19" s="197">
        <f t="shared" si="0"/>
        <v>0.09998571632623911</v>
      </c>
    </row>
    <row r="20" spans="1:5" ht="18" customHeight="1">
      <c r="A20" s="9">
        <v>15</v>
      </c>
      <c r="B20" s="82" t="s">
        <v>495</v>
      </c>
      <c r="C20" s="191">
        <v>682</v>
      </c>
      <c r="D20" s="192">
        <v>42</v>
      </c>
      <c r="E20" s="197">
        <f t="shared" si="0"/>
        <v>6.158357771260997</v>
      </c>
    </row>
    <row r="21" spans="1:5" ht="18" customHeight="1">
      <c r="A21" s="9">
        <v>16</v>
      </c>
      <c r="B21" s="82" t="s">
        <v>513</v>
      </c>
      <c r="C21" s="191">
        <v>945</v>
      </c>
      <c r="D21" s="191">
        <v>6</v>
      </c>
      <c r="E21" s="197">
        <f t="shared" si="0"/>
        <v>0.6349206349206349</v>
      </c>
    </row>
    <row r="22" spans="1:5" ht="21.75" customHeight="1">
      <c r="A22" s="9">
        <v>17</v>
      </c>
      <c r="B22" s="82" t="s">
        <v>506</v>
      </c>
      <c r="C22" s="191">
        <v>228</v>
      </c>
      <c r="D22" s="191">
        <v>0</v>
      </c>
      <c r="E22" s="197">
        <f t="shared" si="0"/>
        <v>0</v>
      </c>
    </row>
    <row r="23" spans="1:5" ht="20.25" customHeight="1">
      <c r="A23" s="9">
        <v>19</v>
      </c>
      <c r="B23" s="82" t="s">
        <v>511</v>
      </c>
      <c r="C23" s="191">
        <v>662</v>
      </c>
      <c r="D23" s="192">
        <v>208</v>
      </c>
      <c r="E23" s="197">
        <f t="shared" si="0"/>
        <v>31.419939577039273</v>
      </c>
    </row>
    <row r="24" spans="1:5" ht="18" customHeight="1" thickBot="1">
      <c r="A24" s="27">
        <v>21</v>
      </c>
      <c r="B24" s="84" t="s">
        <v>446</v>
      </c>
      <c r="C24" s="193">
        <v>217</v>
      </c>
      <c r="D24" s="200">
        <v>0</v>
      </c>
      <c r="E24" s="197">
        <f t="shared" si="0"/>
        <v>0</v>
      </c>
    </row>
    <row r="25" spans="1:5" s="11" customFormat="1" ht="31.5" customHeight="1" thickTop="1">
      <c r="A25" s="985" t="s">
        <v>486</v>
      </c>
      <c r="B25" s="986"/>
      <c r="C25" s="696">
        <f>SUM(C6:C24)</f>
        <v>78745</v>
      </c>
      <c r="D25" s="696">
        <f>SUM(D6:D24)</f>
        <v>1446</v>
      </c>
      <c r="E25" s="697">
        <f>D25/C25*100</f>
        <v>1.8363070671153725</v>
      </c>
    </row>
    <row r="26" spans="1:5" s="11" customFormat="1" ht="19.5" customHeight="1">
      <c r="A26" s="989" t="s">
        <v>448</v>
      </c>
      <c r="B26" s="990"/>
      <c r="C26" s="990"/>
      <c r="D26" s="990"/>
      <c r="E26" s="990"/>
    </row>
    <row r="27" spans="1:5" ht="12.75">
      <c r="A27" s="938" t="s">
        <v>315</v>
      </c>
      <c r="B27" s="938"/>
      <c r="C27" s="938"/>
      <c r="D27" s="938"/>
      <c r="E27" s="938"/>
    </row>
  </sheetData>
  <sheetProtection/>
  <mergeCells count="9">
    <mergeCell ref="A1:E1"/>
    <mergeCell ref="A27:E27"/>
    <mergeCell ref="D3:D4"/>
    <mergeCell ref="E3:E4"/>
    <mergeCell ref="A25:B25"/>
    <mergeCell ref="A3:A4"/>
    <mergeCell ref="B3:B4"/>
    <mergeCell ref="C3:C4"/>
    <mergeCell ref="A26:E26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6"/>
  <sheetViews>
    <sheetView zoomScalePageLayoutView="0" workbookViewId="0" topLeftCell="B8">
      <selection activeCell="H31" sqref="H31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9" width="9.140625" style="6" customWidth="1"/>
    <col min="10" max="14" width="9.140625" style="817" customWidth="1"/>
    <col min="15" max="16384" width="9.140625" style="6" customWidth="1"/>
  </cols>
  <sheetData>
    <row r="1" spans="1:8" ht="29.25" customHeight="1">
      <c r="A1" s="850" t="s">
        <v>570</v>
      </c>
      <c r="B1" s="850"/>
      <c r="C1" s="850"/>
      <c r="D1" s="850"/>
      <c r="E1" s="850"/>
      <c r="F1" s="850"/>
      <c r="G1" s="850"/>
      <c r="H1" s="850"/>
    </row>
    <row r="2" spans="1:14" s="40" customFormat="1" ht="11.25" customHeight="1">
      <c r="A2" s="850" t="s">
        <v>464</v>
      </c>
      <c r="B2" s="850"/>
      <c r="C2" s="850"/>
      <c r="D2" s="850"/>
      <c r="E2" s="850"/>
      <c r="F2" s="850"/>
      <c r="G2" s="850"/>
      <c r="H2" s="850"/>
      <c r="J2" s="818"/>
      <c r="K2" s="818"/>
      <c r="L2" s="818"/>
      <c r="M2" s="818"/>
      <c r="N2" s="818"/>
    </row>
    <row r="3" spans="2:14" s="40" customFormat="1" ht="12" customHeight="1" thickBot="1">
      <c r="B3" s="42"/>
      <c r="C3" s="22"/>
      <c r="D3" s="22"/>
      <c r="H3" s="4" t="s">
        <v>66</v>
      </c>
      <c r="J3" s="818"/>
      <c r="K3" s="818"/>
      <c r="L3" s="818"/>
      <c r="M3" s="818"/>
      <c r="N3" s="818"/>
    </row>
    <row r="4" spans="1:8" ht="50.25" customHeight="1">
      <c r="A4" s="834" t="s">
        <v>55</v>
      </c>
      <c r="B4" s="836" t="s">
        <v>49</v>
      </c>
      <c r="C4" s="838" t="s">
        <v>504</v>
      </c>
      <c r="D4" s="838" t="s">
        <v>519</v>
      </c>
      <c r="E4" s="838" t="s">
        <v>520</v>
      </c>
      <c r="F4" s="838" t="s">
        <v>162</v>
      </c>
      <c r="G4" s="838" t="s">
        <v>521</v>
      </c>
      <c r="H4" s="844" t="s">
        <v>522</v>
      </c>
    </row>
    <row r="5" spans="1:8" ht="40.5" customHeight="1" thickBot="1">
      <c r="A5" s="835"/>
      <c r="B5" s="837"/>
      <c r="C5" s="839"/>
      <c r="D5" s="839"/>
      <c r="E5" s="839"/>
      <c r="F5" s="851"/>
      <c r="G5" s="839"/>
      <c r="H5" s="845"/>
    </row>
    <row r="6" spans="1:14" s="30" customFormat="1" ht="9.7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  <c r="J6" s="819"/>
      <c r="K6" s="819"/>
      <c r="L6" s="819"/>
      <c r="M6" s="819"/>
      <c r="N6" s="819"/>
    </row>
    <row r="7" spans="1:14" ht="19.5" customHeight="1" thickTop="1">
      <c r="A7" s="8">
        <v>1</v>
      </c>
      <c r="B7" s="55" t="s">
        <v>87</v>
      </c>
      <c r="C7" s="191">
        <v>2985</v>
      </c>
      <c r="D7" s="192">
        <v>616</v>
      </c>
      <c r="E7" s="191">
        <v>48</v>
      </c>
      <c r="F7" s="191">
        <v>48</v>
      </c>
      <c r="G7" s="76">
        <f aca="true" t="shared" si="0" ref="G7:G12">E7/F7*100</f>
        <v>100</v>
      </c>
      <c r="H7" s="197">
        <f aca="true" t="shared" si="1" ref="H7:H32">D7/C7*100</f>
        <v>20.636515912897824</v>
      </c>
      <c r="J7" s="817">
        <f>'интерна обдукције'!C7+'гин обдукције'!C9+'хирургија обдукције'!C7</f>
        <v>2985</v>
      </c>
      <c r="K7" s="817">
        <f>'интерна обдукције'!D7+'гин обдукције'!D9+'хирургија обдукције'!D7</f>
        <v>616</v>
      </c>
      <c r="L7" s="817">
        <f>'интерна обдукције'!E7+'гин обдукције'!E9+'хирургија обдукције'!E7</f>
        <v>48</v>
      </c>
      <c r="M7" s="817">
        <f>'интерна обдукције'!F7+'гин обдукције'!F9+'хирургија обдукције'!F7</f>
        <v>48</v>
      </c>
      <c r="N7" s="817" t="e">
        <f>'интерна обдукције'!G7+'гин обдукције'!G9+'хирургија обдукције'!G7</f>
        <v>#DIV/0!</v>
      </c>
    </row>
    <row r="8" spans="1:13" ht="19.5" customHeight="1">
      <c r="A8" s="9">
        <v>2</v>
      </c>
      <c r="B8" s="56" t="s">
        <v>516</v>
      </c>
      <c r="C8" s="191">
        <v>295</v>
      </c>
      <c r="D8" s="192">
        <v>56</v>
      </c>
      <c r="E8" s="146">
        <v>14</v>
      </c>
      <c r="F8" s="146">
        <v>20</v>
      </c>
      <c r="G8" s="76">
        <f t="shared" si="0"/>
        <v>70</v>
      </c>
      <c r="H8" s="197">
        <f t="shared" si="1"/>
        <v>18.983050847457626</v>
      </c>
      <c r="J8" s="817">
        <f>'интерна обдукције'!C8+'педијатрија обдукције'!C8+'гин обдукције'!C10+'хирургија обдукције'!C8</f>
        <v>295</v>
      </c>
      <c r="K8" s="817">
        <f>'интерна обдукције'!D8+'педијатрија обдукције'!D8+'гин обдукције'!D10+'хирургија обдукције'!D8</f>
        <v>56</v>
      </c>
      <c r="L8" s="817">
        <f>'интерна обдукције'!E8+'педијатрија обдукције'!E8+'гин обдукције'!E10+'хирургија обдукције'!E8</f>
        <v>14</v>
      </c>
      <c r="M8" s="817">
        <f>'интерна обдукције'!F8+'педијатрија обдукције'!F8+'гин обдукције'!F10+'хирургија обдукције'!F8</f>
        <v>20</v>
      </c>
    </row>
    <row r="9" spans="1:13" ht="19.5" customHeight="1">
      <c r="A9" s="9">
        <v>3</v>
      </c>
      <c r="B9" s="57" t="s">
        <v>101</v>
      </c>
      <c r="C9" s="191">
        <v>710</v>
      </c>
      <c r="D9" s="192">
        <v>21</v>
      </c>
      <c r="E9" s="191">
        <v>21</v>
      </c>
      <c r="F9" s="191">
        <v>21</v>
      </c>
      <c r="G9" s="76">
        <f t="shared" si="0"/>
        <v>100</v>
      </c>
      <c r="H9" s="197">
        <f t="shared" si="1"/>
        <v>2.9577464788732395</v>
      </c>
      <c r="J9" s="817">
        <f>'интерна обдукције'!C9+'педијатрија обдукције'!C9+'гин обдукције'!C11+'хирургија обдукције'!C9</f>
        <v>710</v>
      </c>
      <c r="K9" s="817">
        <f>'интерна обдукције'!D9+'педијатрија обдукције'!D9+'гин обдукције'!D11+'хирургија обдукције'!D9</f>
        <v>21</v>
      </c>
      <c r="L9" s="817">
        <f>'интерна обдукције'!E9+'педијатрија обдукције'!E9+'гин обдукције'!E11+'хирургија обдукције'!E9</f>
        <v>21</v>
      </c>
      <c r="M9" s="817">
        <f>'интерна обдукције'!F9+'педијатрија обдукције'!F9+'гин обдукције'!F11+'хирургија обдукције'!F9</f>
        <v>21</v>
      </c>
    </row>
    <row r="10" spans="1:8" ht="19.5" customHeight="1">
      <c r="A10" s="9">
        <v>4</v>
      </c>
      <c r="B10" s="57" t="s">
        <v>488</v>
      </c>
      <c r="C10" s="191">
        <v>931</v>
      </c>
      <c r="D10" s="191">
        <v>145</v>
      </c>
      <c r="E10" s="191">
        <v>40</v>
      </c>
      <c r="F10" s="191">
        <v>49</v>
      </c>
      <c r="G10" s="76">
        <f t="shared" si="0"/>
        <v>81.63265306122449</v>
      </c>
      <c r="H10" s="197">
        <f t="shared" si="1"/>
        <v>15.574650912996777</v>
      </c>
    </row>
    <row r="11" spans="1:8" ht="19.5" customHeight="1">
      <c r="A11" s="9">
        <v>5</v>
      </c>
      <c r="B11" s="56" t="s">
        <v>525</v>
      </c>
      <c r="C11" s="191">
        <v>808</v>
      </c>
      <c r="D11" s="192">
        <v>192</v>
      </c>
      <c r="E11" s="191">
        <v>109</v>
      </c>
      <c r="F11" s="191">
        <v>143</v>
      </c>
      <c r="G11" s="76">
        <f t="shared" si="0"/>
        <v>76.22377622377621</v>
      </c>
      <c r="H11" s="197">
        <f t="shared" si="1"/>
        <v>23.762376237623762</v>
      </c>
    </row>
    <row r="12" spans="1:8" ht="19.5" customHeight="1">
      <c r="A12" s="9">
        <v>6</v>
      </c>
      <c r="B12" s="56" t="s">
        <v>500</v>
      </c>
      <c r="C12" s="191">
        <v>151</v>
      </c>
      <c r="D12" s="192">
        <v>29</v>
      </c>
      <c r="E12" s="191">
        <v>29</v>
      </c>
      <c r="F12" s="191">
        <v>29</v>
      </c>
      <c r="G12" s="76">
        <f t="shared" si="0"/>
        <v>100</v>
      </c>
      <c r="H12" s="197">
        <f>D12/C12*100</f>
        <v>19.205298013245034</v>
      </c>
    </row>
    <row r="13" spans="1:8" ht="18" customHeight="1">
      <c r="A13" s="9">
        <v>7</v>
      </c>
      <c r="B13" s="57" t="s">
        <v>413</v>
      </c>
      <c r="C13" s="191">
        <v>0</v>
      </c>
      <c r="D13" s="192">
        <v>0</v>
      </c>
      <c r="E13" s="191">
        <v>0</v>
      </c>
      <c r="F13" s="191">
        <v>0</v>
      </c>
      <c r="G13" s="76"/>
      <c r="H13" s="197"/>
    </row>
    <row r="14" spans="1:8" ht="18" customHeight="1">
      <c r="A14" s="9">
        <v>8</v>
      </c>
      <c r="B14" s="56" t="s">
        <v>491</v>
      </c>
      <c r="C14" s="191">
        <v>55</v>
      </c>
      <c r="D14" s="192">
        <v>23</v>
      </c>
      <c r="E14" s="191">
        <v>23</v>
      </c>
      <c r="F14" s="191">
        <v>23</v>
      </c>
      <c r="G14" s="76">
        <f aca="true" t="shared" si="2" ref="G14:G23">E14/F14*100</f>
        <v>100</v>
      </c>
      <c r="H14" s="197">
        <f t="shared" si="1"/>
        <v>41.81818181818181</v>
      </c>
    </row>
    <row r="15" spans="1:13" ht="20.25" customHeight="1">
      <c r="A15" s="9">
        <v>9</v>
      </c>
      <c r="B15" s="56" t="s">
        <v>509</v>
      </c>
      <c r="C15" s="191">
        <v>103</v>
      </c>
      <c r="D15" s="192">
        <v>47</v>
      </c>
      <c r="E15" s="191">
        <v>44</v>
      </c>
      <c r="F15" s="191">
        <v>44</v>
      </c>
      <c r="G15" s="76">
        <f t="shared" si="2"/>
        <v>100</v>
      </c>
      <c r="H15" s="197">
        <f t="shared" si="1"/>
        <v>45.63106796116505</v>
      </c>
      <c r="J15" s="817">
        <f>'хирургија обдукције'!C14+'педијатрија обдукције'!C12</f>
        <v>103</v>
      </c>
      <c r="K15" s="817">
        <f>'хирургија обдукције'!D14+'педијатрија обдукције'!D12</f>
        <v>47</v>
      </c>
      <c r="L15" s="817">
        <f>'хирургија обдукције'!E14+'педијатрија обдукције'!E12</f>
        <v>44</v>
      </c>
      <c r="M15" s="817">
        <f>'хирургија обдукције'!F14+'педијатрија обдукције'!F12</f>
        <v>44</v>
      </c>
    </row>
    <row r="16" spans="1:8" ht="18" customHeight="1">
      <c r="A16" s="9">
        <v>10</v>
      </c>
      <c r="B16" s="56" t="s">
        <v>510</v>
      </c>
      <c r="C16" s="191">
        <v>1</v>
      </c>
      <c r="D16" s="192">
        <v>0</v>
      </c>
      <c r="E16" s="191">
        <v>0</v>
      </c>
      <c r="F16" s="191">
        <v>0</v>
      </c>
      <c r="G16" s="76"/>
      <c r="H16" s="197">
        <f t="shared" si="1"/>
        <v>0</v>
      </c>
    </row>
    <row r="17" spans="1:8" ht="18" customHeight="1">
      <c r="A17" s="9">
        <v>11</v>
      </c>
      <c r="B17" s="56" t="s">
        <v>517</v>
      </c>
      <c r="C17" s="191">
        <v>88</v>
      </c>
      <c r="D17" s="192">
        <v>14</v>
      </c>
      <c r="E17" s="191">
        <v>14</v>
      </c>
      <c r="F17" s="191">
        <v>14</v>
      </c>
      <c r="G17" s="76">
        <f t="shared" si="2"/>
        <v>100</v>
      </c>
      <c r="H17" s="197">
        <f t="shared" si="1"/>
        <v>15.909090909090908</v>
      </c>
    </row>
    <row r="18" spans="1:8" ht="18" customHeight="1">
      <c r="A18" s="9">
        <v>12</v>
      </c>
      <c r="B18" s="56" t="s">
        <v>492</v>
      </c>
      <c r="C18" s="191">
        <v>0</v>
      </c>
      <c r="D18" s="191">
        <v>0</v>
      </c>
      <c r="E18" s="191">
        <v>0</v>
      </c>
      <c r="F18" s="191">
        <v>0</v>
      </c>
      <c r="G18" s="76"/>
      <c r="H18" s="197"/>
    </row>
    <row r="19" spans="1:8" ht="18" customHeight="1">
      <c r="A19" s="9">
        <v>13</v>
      </c>
      <c r="B19" s="56" t="s">
        <v>493</v>
      </c>
      <c r="C19" s="191">
        <v>2</v>
      </c>
      <c r="D19" s="191">
        <v>1</v>
      </c>
      <c r="E19" s="191">
        <v>0</v>
      </c>
      <c r="F19" s="191">
        <v>0</v>
      </c>
      <c r="G19" s="76"/>
      <c r="H19" s="197">
        <f t="shared" si="1"/>
        <v>50</v>
      </c>
    </row>
    <row r="20" spans="1:8" ht="27" customHeight="1">
      <c r="A20" s="10">
        <v>14</v>
      </c>
      <c r="B20" s="55" t="s">
        <v>523</v>
      </c>
      <c r="C20" s="191">
        <v>892</v>
      </c>
      <c r="D20" s="192">
        <v>4</v>
      </c>
      <c r="E20" s="216">
        <v>2</v>
      </c>
      <c r="F20" s="216">
        <v>2</v>
      </c>
      <c r="G20" s="76">
        <f t="shared" si="2"/>
        <v>100</v>
      </c>
      <c r="H20" s="197">
        <f t="shared" si="1"/>
        <v>0.4484304932735426</v>
      </c>
    </row>
    <row r="21" spans="1:8" ht="19.5" customHeight="1">
      <c r="A21" s="10">
        <v>15</v>
      </c>
      <c r="B21" s="61" t="s">
        <v>416</v>
      </c>
      <c r="C21" s="191">
        <v>5</v>
      </c>
      <c r="D21" s="192">
        <v>4</v>
      </c>
      <c r="E21" s="191">
        <v>3</v>
      </c>
      <c r="F21" s="191">
        <v>3</v>
      </c>
      <c r="G21" s="76">
        <f t="shared" si="2"/>
        <v>100</v>
      </c>
      <c r="H21" s="197">
        <f t="shared" si="1"/>
        <v>80</v>
      </c>
    </row>
    <row r="22" spans="1:8" ht="19.5" customHeight="1">
      <c r="A22" s="9">
        <v>16</v>
      </c>
      <c r="B22" s="56" t="s">
        <v>514</v>
      </c>
      <c r="C22" s="191">
        <v>53</v>
      </c>
      <c r="D22" s="192">
        <v>0</v>
      </c>
      <c r="E22" s="191">
        <v>0</v>
      </c>
      <c r="F22" s="191">
        <v>0</v>
      </c>
      <c r="G22" s="76"/>
      <c r="H22" s="197">
        <f t="shared" si="1"/>
        <v>0</v>
      </c>
    </row>
    <row r="23" spans="1:8" ht="19.5" customHeight="1">
      <c r="A23" s="9">
        <v>17</v>
      </c>
      <c r="B23" s="56" t="s">
        <v>495</v>
      </c>
      <c r="C23" s="191">
        <v>39</v>
      </c>
      <c r="D23" s="192">
        <v>38</v>
      </c>
      <c r="E23" s="191">
        <v>31</v>
      </c>
      <c r="F23" s="191">
        <v>31</v>
      </c>
      <c r="G23" s="76">
        <f t="shared" si="2"/>
        <v>100</v>
      </c>
      <c r="H23" s="197">
        <f t="shared" si="1"/>
        <v>97.43589743589743</v>
      </c>
    </row>
    <row r="24" spans="1:8" ht="19.5" customHeight="1">
      <c r="A24" s="9">
        <v>18</v>
      </c>
      <c r="B24" s="56" t="s">
        <v>513</v>
      </c>
      <c r="C24" s="191">
        <v>230</v>
      </c>
      <c r="D24" s="191">
        <v>0</v>
      </c>
      <c r="E24" s="191">
        <v>0</v>
      </c>
      <c r="F24" s="191">
        <v>0</v>
      </c>
      <c r="G24" s="76"/>
      <c r="H24" s="197">
        <f t="shared" si="1"/>
        <v>0</v>
      </c>
    </row>
    <row r="25" spans="1:8" ht="19.5" customHeight="1">
      <c r="A25" s="9">
        <v>19</v>
      </c>
      <c r="B25" s="56" t="s">
        <v>506</v>
      </c>
      <c r="C25" s="191">
        <v>0</v>
      </c>
      <c r="D25" s="192">
        <v>0</v>
      </c>
      <c r="E25" s="191">
        <v>0</v>
      </c>
      <c r="F25" s="191">
        <v>0</v>
      </c>
      <c r="G25" s="76"/>
      <c r="H25" s="197"/>
    </row>
    <row r="26" spans="1:8" ht="18" customHeight="1">
      <c r="A26" s="9">
        <v>20</v>
      </c>
      <c r="B26" s="56" t="s">
        <v>496</v>
      </c>
      <c r="C26" s="191">
        <v>31</v>
      </c>
      <c r="D26" s="192">
        <v>0</v>
      </c>
      <c r="E26" s="191">
        <v>0</v>
      </c>
      <c r="F26" s="191">
        <v>0</v>
      </c>
      <c r="G26" s="76"/>
      <c r="H26" s="197">
        <f t="shared" si="1"/>
        <v>0</v>
      </c>
    </row>
    <row r="27" spans="1:8" ht="19.5" customHeight="1">
      <c r="A27" s="9">
        <v>21</v>
      </c>
      <c r="B27" s="56" t="s">
        <v>511</v>
      </c>
      <c r="C27" s="191">
        <v>8</v>
      </c>
      <c r="D27" s="192">
        <v>1</v>
      </c>
      <c r="E27" s="191">
        <v>0</v>
      </c>
      <c r="F27" s="191">
        <v>0</v>
      </c>
      <c r="G27" s="76"/>
      <c r="H27" s="197">
        <f t="shared" si="1"/>
        <v>12.5</v>
      </c>
    </row>
    <row r="28" spans="1:8" ht="21" customHeight="1">
      <c r="A28" s="9">
        <v>22</v>
      </c>
      <c r="B28" s="56" t="s">
        <v>524</v>
      </c>
      <c r="C28" s="191">
        <v>0</v>
      </c>
      <c r="D28" s="192">
        <v>0</v>
      </c>
      <c r="E28" s="191">
        <v>0</v>
      </c>
      <c r="F28" s="191">
        <v>0</v>
      </c>
      <c r="G28" s="76"/>
      <c r="H28" s="197"/>
    </row>
    <row r="29" spans="1:8" ht="19.5" customHeight="1">
      <c r="A29" s="9">
        <v>23</v>
      </c>
      <c r="B29" s="56" t="s">
        <v>508</v>
      </c>
      <c r="C29" s="191">
        <v>4</v>
      </c>
      <c r="D29" s="192">
        <v>0</v>
      </c>
      <c r="E29" s="191">
        <v>0</v>
      </c>
      <c r="F29" s="191">
        <v>0</v>
      </c>
      <c r="G29" s="76"/>
      <c r="H29" s="197">
        <f t="shared" si="1"/>
        <v>0</v>
      </c>
    </row>
    <row r="30" spans="1:8" ht="19.5" customHeight="1">
      <c r="A30" s="9">
        <v>24</v>
      </c>
      <c r="B30" s="56" t="s">
        <v>3</v>
      </c>
      <c r="C30" s="191">
        <v>0</v>
      </c>
      <c r="D30" s="191">
        <v>0</v>
      </c>
      <c r="E30" s="191">
        <v>0</v>
      </c>
      <c r="F30" s="191">
        <v>0</v>
      </c>
      <c r="G30" s="76"/>
      <c r="H30" s="197"/>
    </row>
    <row r="31" spans="1:8" ht="19.5" customHeight="1">
      <c r="A31" s="9">
        <v>25</v>
      </c>
      <c r="B31" s="503" t="s">
        <v>529</v>
      </c>
      <c r="C31" s="191">
        <v>0</v>
      </c>
      <c r="D31" s="216">
        <v>0</v>
      </c>
      <c r="E31" s="216">
        <v>0</v>
      </c>
      <c r="F31" s="191">
        <v>0</v>
      </c>
      <c r="G31" s="76"/>
      <c r="H31" s="197"/>
    </row>
    <row r="32" spans="1:8" ht="19.5" customHeight="1" thickBot="1">
      <c r="A32" s="9">
        <v>26</v>
      </c>
      <c r="B32" s="56" t="s">
        <v>512</v>
      </c>
      <c r="C32" s="191">
        <v>68</v>
      </c>
      <c r="D32" s="212">
        <v>0</v>
      </c>
      <c r="E32" s="216">
        <v>0</v>
      </c>
      <c r="F32" s="191">
        <v>0</v>
      </c>
      <c r="G32" s="76"/>
      <c r="H32" s="197">
        <f t="shared" si="1"/>
        <v>0</v>
      </c>
    </row>
    <row r="33" spans="1:13" ht="39" customHeight="1" thickBot="1" thickTop="1">
      <c r="A33" s="853" t="s">
        <v>486</v>
      </c>
      <c r="B33" s="854"/>
      <c r="C33" s="69">
        <f>SUM(C7:C32)</f>
        <v>7459</v>
      </c>
      <c r="D33" s="69">
        <f>SUM(D7:D32)</f>
        <v>1191</v>
      </c>
      <c r="E33" s="69">
        <f>SUM(E7:E32)</f>
        <v>378</v>
      </c>
      <c r="F33" s="72">
        <f>SUM(F7:F32)</f>
        <v>427</v>
      </c>
      <c r="G33" s="67">
        <f>E33/F33*100</f>
        <v>88.52459016393442</v>
      </c>
      <c r="H33" s="68">
        <f>D33/C33*100</f>
        <v>15.967287840193055</v>
      </c>
      <c r="J33" s="817">
        <f>'интерна обдукције'!C25+'педијатрија обдукције'!C18+'гин обдукције'!C15+'хирургија обдукције'!C18</f>
        <v>7459</v>
      </c>
      <c r="K33" s="817">
        <f>'интерна обдукције'!D25+'педијатрија обдукције'!D18+'гин обдукције'!D15+'хирургија обдукције'!D18</f>
        <v>1191</v>
      </c>
      <c r="L33" s="817">
        <f>'интерна обдукције'!E25+'педијатрија обдукције'!E18+'гин обдукције'!E15+'хирургија обдукције'!E18</f>
        <v>378</v>
      </c>
      <c r="M33" s="817">
        <f>'интерна обдукције'!F25+'педијатрија обдукције'!F18+'гин обдукције'!F15+'хирургија обдукције'!F18</f>
        <v>427</v>
      </c>
    </row>
    <row r="34" spans="1:8" ht="24.75" customHeight="1">
      <c r="A34" s="852" t="s">
        <v>1</v>
      </c>
      <c r="B34" s="852"/>
      <c r="C34" s="852"/>
      <c r="D34" s="852"/>
      <c r="E34" s="852"/>
      <c r="F34" s="852"/>
      <c r="G34" s="852"/>
      <c r="H34" s="852"/>
    </row>
    <row r="35" spans="1:8" ht="17.25" customHeight="1">
      <c r="A35" s="849" t="s">
        <v>532</v>
      </c>
      <c r="B35" s="849"/>
      <c r="C35" s="849"/>
      <c r="D35" s="849"/>
      <c r="E35" s="849"/>
      <c r="F35" s="849"/>
      <c r="G35" s="849"/>
      <c r="H35" s="849"/>
    </row>
    <row r="36" spans="1:8" ht="12.75">
      <c r="A36" s="840" t="s">
        <v>289</v>
      </c>
      <c r="B36" s="840"/>
      <c r="C36" s="840"/>
      <c r="D36" s="840"/>
      <c r="E36" s="840"/>
      <c r="F36" s="840"/>
      <c r="G36" s="840"/>
      <c r="H36" s="840"/>
    </row>
  </sheetData>
  <sheetProtection/>
  <mergeCells count="14">
    <mergeCell ref="A1:H1"/>
    <mergeCell ref="A4:A5"/>
    <mergeCell ref="B4:B5"/>
    <mergeCell ref="C4:C5"/>
    <mergeCell ref="D4:D5"/>
    <mergeCell ref="E4:E5"/>
    <mergeCell ref="G4:G5"/>
    <mergeCell ref="H4:H5"/>
    <mergeCell ref="A35:H35"/>
    <mergeCell ref="A2:H2"/>
    <mergeCell ref="F4:F5"/>
    <mergeCell ref="A34:H34"/>
    <mergeCell ref="A36:H36"/>
    <mergeCell ref="A33:B33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48"/>
  <sheetViews>
    <sheetView zoomScalePageLayoutView="0" workbookViewId="0" topLeftCell="A10">
      <selection activeCell="H17" sqref="H17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1000" t="s">
        <v>591</v>
      </c>
      <c r="B1" s="1001"/>
      <c r="C1" s="1001"/>
      <c r="D1" s="1001"/>
      <c r="E1" s="1001"/>
    </row>
    <row r="2" spans="2:5" ht="14.25" customHeight="1" thickBot="1">
      <c r="B2" s="2"/>
      <c r="C2" s="2"/>
      <c r="D2" s="2"/>
      <c r="E2" s="19" t="s">
        <v>83</v>
      </c>
    </row>
    <row r="3" spans="1:5" ht="19.5" customHeight="1">
      <c r="A3" s="1002" t="s">
        <v>95</v>
      </c>
      <c r="B3" s="1004" t="s">
        <v>34</v>
      </c>
      <c r="C3" s="1006" t="s">
        <v>32</v>
      </c>
      <c r="D3" s="1006" t="s">
        <v>33</v>
      </c>
      <c r="E3" s="1008" t="s">
        <v>19</v>
      </c>
    </row>
    <row r="4" spans="1:5" ht="15" customHeight="1" thickBot="1">
      <c r="A4" s="1003"/>
      <c r="B4" s="1005"/>
      <c r="C4" s="1007"/>
      <c r="D4" s="1007"/>
      <c r="E4" s="1009"/>
    </row>
    <row r="5" spans="1:5" ht="9.75" customHeight="1" thickBot="1" thickTop="1">
      <c r="A5" s="7">
        <v>0</v>
      </c>
      <c r="B5" s="142">
        <v>1</v>
      </c>
      <c r="C5" s="143">
        <v>2</v>
      </c>
      <c r="D5" s="143">
        <v>3</v>
      </c>
      <c r="E5" s="144">
        <v>4</v>
      </c>
    </row>
    <row r="6" spans="1:5" ht="12.75" customHeight="1" thickTop="1">
      <c r="A6" s="991" t="s">
        <v>515</v>
      </c>
      <c r="B6" s="992"/>
      <c r="C6" s="992"/>
      <c r="D6" s="992"/>
      <c r="E6" s="993"/>
    </row>
    <row r="7" spans="1:5" ht="12.75">
      <c r="A7" s="994">
        <v>1</v>
      </c>
      <c r="B7" s="253" t="s">
        <v>39</v>
      </c>
      <c r="C7" s="254">
        <v>10147</v>
      </c>
      <c r="D7" s="255">
        <v>29</v>
      </c>
      <c r="E7" s="256">
        <f aca="true" t="shared" si="0" ref="E7:E19">D7/C7*100</f>
        <v>0.28579875825367107</v>
      </c>
    </row>
    <row r="8" spans="1:5" ht="12.75">
      <c r="A8" s="995"/>
      <c r="B8" s="257" t="s">
        <v>36</v>
      </c>
      <c r="C8" s="258">
        <v>16009</v>
      </c>
      <c r="D8" s="259">
        <v>187</v>
      </c>
      <c r="E8" s="260">
        <f t="shared" si="0"/>
        <v>1.1680929477169093</v>
      </c>
    </row>
    <row r="9" spans="1:5" ht="12.75">
      <c r="A9" s="995"/>
      <c r="B9" s="257" t="s">
        <v>37</v>
      </c>
      <c r="C9" s="258">
        <v>3</v>
      </c>
      <c r="D9" s="259">
        <v>2</v>
      </c>
      <c r="E9" s="260">
        <f t="shared" si="0"/>
        <v>66.66666666666666</v>
      </c>
    </row>
    <row r="10" spans="1:5" ht="12.75">
      <c r="A10" s="995"/>
      <c r="B10" s="257" t="s">
        <v>38</v>
      </c>
      <c r="C10" s="258"/>
      <c r="D10" s="259"/>
      <c r="E10" s="260" t="e">
        <f t="shared" si="0"/>
        <v>#DIV/0!</v>
      </c>
    </row>
    <row r="11" spans="1:5" ht="12.75">
      <c r="A11" s="995"/>
      <c r="B11" s="261" t="s">
        <v>35</v>
      </c>
      <c r="C11" s="262">
        <v>19802</v>
      </c>
      <c r="D11" s="263">
        <v>23</v>
      </c>
      <c r="E11" s="277">
        <f t="shared" si="0"/>
        <v>0.11614988385011615</v>
      </c>
    </row>
    <row r="12" spans="1:5" ht="12.75">
      <c r="A12" s="996"/>
      <c r="B12" s="265" t="s">
        <v>502</v>
      </c>
      <c r="C12" s="266">
        <f>C7+C8+C9+C10+C11</f>
        <v>45961</v>
      </c>
      <c r="D12" s="266">
        <f>D7+D8+D9+D10+D11</f>
        <v>241</v>
      </c>
      <c r="E12" s="267">
        <f t="shared" si="0"/>
        <v>0.5243576075368247</v>
      </c>
    </row>
    <row r="13" spans="1:5" ht="12.75">
      <c r="A13" s="997" t="s">
        <v>487</v>
      </c>
      <c r="B13" s="998"/>
      <c r="C13" s="998"/>
      <c r="D13" s="998"/>
      <c r="E13" s="999"/>
    </row>
    <row r="14" spans="1:5" ht="12.75">
      <c r="A14" s="994">
        <v>2</v>
      </c>
      <c r="B14" s="253" t="s">
        <v>39</v>
      </c>
      <c r="C14" s="254">
        <v>6035</v>
      </c>
      <c r="D14" s="255"/>
      <c r="E14" s="280">
        <f t="shared" si="0"/>
        <v>0</v>
      </c>
    </row>
    <row r="15" spans="1:5" ht="12.75">
      <c r="A15" s="995"/>
      <c r="B15" s="268" t="s">
        <v>36</v>
      </c>
      <c r="C15" s="258">
        <v>2214</v>
      </c>
      <c r="D15" s="259"/>
      <c r="E15" s="260">
        <f t="shared" si="0"/>
        <v>0</v>
      </c>
    </row>
    <row r="16" spans="1:5" ht="12.75">
      <c r="A16" s="995"/>
      <c r="B16" s="257" t="s">
        <v>37</v>
      </c>
      <c r="C16" s="40">
        <v>608</v>
      </c>
      <c r="D16" s="258">
        <v>1</v>
      </c>
      <c r="E16" s="260">
        <f>D16/C17*100</f>
        <v>0.29069767441860467</v>
      </c>
    </row>
    <row r="17" spans="1:5" ht="12.75">
      <c r="A17" s="995"/>
      <c r="B17" s="257" t="s">
        <v>38</v>
      </c>
      <c r="C17" s="258">
        <v>344</v>
      </c>
      <c r="D17" s="259">
        <v>4</v>
      </c>
      <c r="E17" s="260">
        <f>D17/C18*100</f>
        <v>2.7210884353741496</v>
      </c>
    </row>
    <row r="18" spans="1:5" ht="12.75">
      <c r="A18" s="995"/>
      <c r="B18" s="261" t="s">
        <v>35</v>
      </c>
      <c r="C18" s="258">
        <v>147</v>
      </c>
      <c r="D18" s="263"/>
      <c r="E18" s="274">
        <f>D18/C19*100</f>
        <v>0</v>
      </c>
    </row>
    <row r="19" spans="1:5" ht="12.75">
      <c r="A19" s="996"/>
      <c r="B19" s="265" t="s">
        <v>502</v>
      </c>
      <c r="C19" s="266">
        <f>C14+C15+C16+C17+C18</f>
        <v>9348</v>
      </c>
      <c r="D19" s="266">
        <f>D14+D15+D16+D17+D18</f>
        <v>5</v>
      </c>
      <c r="E19" s="823">
        <f t="shared" si="0"/>
        <v>0.053487376979032955</v>
      </c>
    </row>
    <row r="20" spans="1:5" ht="12.75">
      <c r="A20" s="997" t="s">
        <v>488</v>
      </c>
      <c r="B20" s="998"/>
      <c r="C20" s="998"/>
      <c r="D20" s="998"/>
      <c r="E20" s="999"/>
    </row>
    <row r="21" spans="1:5" ht="12.75">
      <c r="A21" s="995">
        <v>3</v>
      </c>
      <c r="B21" s="268" t="s">
        <v>39</v>
      </c>
      <c r="C21" s="269"/>
      <c r="D21" s="270"/>
      <c r="E21" s="279"/>
    </row>
    <row r="22" spans="1:5" ht="12.75">
      <c r="A22" s="995"/>
      <c r="B22" s="268" t="s">
        <v>36</v>
      </c>
      <c r="C22" s="269"/>
      <c r="D22" s="270"/>
      <c r="E22" s="264"/>
    </row>
    <row r="23" spans="1:5" ht="12.75">
      <c r="A23" s="995"/>
      <c r="B23" s="257" t="s">
        <v>37</v>
      </c>
      <c r="C23" s="269"/>
      <c r="D23" s="270"/>
      <c r="E23" s="264"/>
    </row>
    <row r="24" spans="1:5" ht="12.75">
      <c r="A24" s="995"/>
      <c r="B24" s="257" t="s">
        <v>38</v>
      </c>
      <c r="C24" s="258"/>
      <c r="D24" s="259"/>
      <c r="E24" s="264"/>
    </row>
    <row r="25" spans="1:5" ht="12.75">
      <c r="A25" s="995"/>
      <c r="B25" s="261" t="s">
        <v>35</v>
      </c>
      <c r="C25" s="271">
        <v>5042</v>
      </c>
      <c r="D25" s="272">
        <v>27</v>
      </c>
      <c r="E25" s="277">
        <f>D25/C25*100</f>
        <v>0.53550178500595</v>
      </c>
    </row>
    <row r="26" spans="1:5" ht="12.75">
      <c r="A26" s="996"/>
      <c r="B26" s="273" t="s">
        <v>502</v>
      </c>
      <c r="C26" s="266">
        <f>C21+C22+C23+C24+C25</f>
        <v>5042</v>
      </c>
      <c r="D26" s="266">
        <f>D21+D22+D23+D24+D25</f>
        <v>27</v>
      </c>
      <c r="E26" s="267">
        <f>D26/C26*100</f>
        <v>0.53550178500595</v>
      </c>
    </row>
    <row r="27" spans="1:9" s="11" customFormat="1" ht="12.75">
      <c r="A27" s="1013" t="s">
        <v>489</v>
      </c>
      <c r="B27" s="1014"/>
      <c r="C27" s="1014"/>
      <c r="D27" s="1014"/>
      <c r="E27" s="1015"/>
      <c r="I27" s="11" t="s">
        <v>605</v>
      </c>
    </row>
    <row r="28" spans="1:5" s="11" customFormat="1" ht="12.75">
      <c r="A28" s="994">
        <v>4</v>
      </c>
      <c r="B28" s="253" t="s">
        <v>39</v>
      </c>
      <c r="C28" s="254">
        <v>536</v>
      </c>
      <c r="D28" s="255">
        <v>23</v>
      </c>
      <c r="E28" s="275">
        <f aca="true" t="shared" si="1" ref="E28:E33">D28/C28*100</f>
        <v>4.291044776119403</v>
      </c>
    </row>
    <row r="29" spans="1:5" s="11" customFormat="1" ht="12.75">
      <c r="A29" s="995"/>
      <c r="B29" s="268" t="s">
        <v>36</v>
      </c>
      <c r="C29" s="269">
        <v>2181</v>
      </c>
      <c r="D29" s="270">
        <v>20</v>
      </c>
      <c r="E29" s="276">
        <f t="shared" si="1"/>
        <v>0.9170105456212746</v>
      </c>
    </row>
    <row r="30" spans="1:5" s="11" customFormat="1" ht="12.75">
      <c r="A30" s="995"/>
      <c r="B30" s="257" t="s">
        <v>37</v>
      </c>
      <c r="C30" s="269">
        <v>163</v>
      </c>
      <c r="D30" s="270">
        <v>14</v>
      </c>
      <c r="E30" s="276">
        <f t="shared" si="1"/>
        <v>8.588957055214724</v>
      </c>
    </row>
    <row r="31" spans="1:5" s="11" customFormat="1" ht="12.75">
      <c r="A31" s="995"/>
      <c r="B31" s="257" t="s">
        <v>38</v>
      </c>
      <c r="C31" s="258">
        <v>12</v>
      </c>
      <c r="D31" s="259">
        <v>5</v>
      </c>
      <c r="E31" s="276">
        <f t="shared" si="1"/>
        <v>41.66666666666667</v>
      </c>
    </row>
    <row r="32" spans="1:5" s="11" customFormat="1" ht="12.75">
      <c r="A32" s="995"/>
      <c r="B32" s="261" t="s">
        <v>35</v>
      </c>
      <c r="C32" s="271">
        <v>14</v>
      </c>
      <c r="D32" s="272">
        <v>7</v>
      </c>
      <c r="E32" s="277">
        <f t="shared" si="1"/>
        <v>50</v>
      </c>
    </row>
    <row r="33" spans="1:5" s="11" customFormat="1" ht="12.75">
      <c r="A33" s="996"/>
      <c r="B33" s="273" t="s">
        <v>502</v>
      </c>
      <c r="C33" s="266">
        <f>C28+C29+C30+C31+C32</f>
        <v>2906</v>
      </c>
      <c r="D33" s="266">
        <f>D28+D29+D30+D31+D32</f>
        <v>69</v>
      </c>
      <c r="E33" s="267">
        <f t="shared" si="1"/>
        <v>2.3743977976600137</v>
      </c>
    </row>
    <row r="34" spans="1:5" s="11" customFormat="1" ht="12.75">
      <c r="A34" s="997" t="s">
        <v>104</v>
      </c>
      <c r="B34" s="998"/>
      <c r="C34" s="998"/>
      <c r="D34" s="998"/>
      <c r="E34" s="999"/>
    </row>
    <row r="35" spans="1:5" s="11" customFormat="1" ht="12.75">
      <c r="A35" s="995">
        <v>5</v>
      </c>
      <c r="B35" s="268" t="s">
        <v>39</v>
      </c>
      <c r="C35" s="269">
        <v>1108</v>
      </c>
      <c r="D35" s="270">
        <v>0</v>
      </c>
      <c r="E35" s="278">
        <f aca="true" t="shared" si="2" ref="E35:E40">D35/C35*100</f>
        <v>0</v>
      </c>
    </row>
    <row r="36" spans="1:5" s="11" customFormat="1" ht="12.75">
      <c r="A36" s="995"/>
      <c r="B36" s="268" t="s">
        <v>36</v>
      </c>
      <c r="C36" s="269">
        <v>2055</v>
      </c>
      <c r="D36" s="270">
        <v>0</v>
      </c>
      <c r="E36" s="276">
        <f t="shared" si="2"/>
        <v>0</v>
      </c>
    </row>
    <row r="37" spans="1:5" s="11" customFormat="1" ht="12.75">
      <c r="A37" s="995"/>
      <c r="B37" s="257" t="s">
        <v>37</v>
      </c>
      <c r="C37" s="269">
        <v>249</v>
      </c>
      <c r="D37" s="270">
        <v>0</v>
      </c>
      <c r="E37" s="276">
        <f t="shared" si="2"/>
        <v>0</v>
      </c>
    </row>
    <row r="38" spans="1:5" s="11" customFormat="1" ht="12.75">
      <c r="A38" s="995"/>
      <c r="B38" s="257" t="s">
        <v>38</v>
      </c>
      <c r="C38" s="258">
        <v>13</v>
      </c>
      <c r="D38" s="259">
        <v>0</v>
      </c>
      <c r="E38" s="276">
        <f t="shared" si="2"/>
        <v>0</v>
      </c>
    </row>
    <row r="39" spans="1:5" s="11" customFormat="1" ht="12.75">
      <c r="A39" s="995"/>
      <c r="B39" s="261" t="s">
        <v>35</v>
      </c>
      <c r="C39" s="271"/>
      <c r="D39" s="272">
        <v>0</v>
      </c>
      <c r="E39" s="276"/>
    </row>
    <row r="40" spans="1:5" s="11" customFormat="1" ht="13.5" thickBot="1">
      <c r="A40" s="996"/>
      <c r="B40" s="273" t="s">
        <v>502</v>
      </c>
      <c r="C40" s="266">
        <f>C35+C36+C37+C38+C39</f>
        <v>3425</v>
      </c>
      <c r="D40" s="266">
        <f>D35+D36+D37+D38+D39</f>
        <v>0</v>
      </c>
      <c r="E40" s="267">
        <f t="shared" si="2"/>
        <v>0</v>
      </c>
    </row>
    <row r="41" spans="1:5" s="11" customFormat="1" ht="13.5" thickTop="1">
      <c r="A41" s="1010" t="s">
        <v>517</v>
      </c>
      <c r="B41" s="1011"/>
      <c r="C41" s="1011"/>
      <c r="D41" s="1011"/>
      <c r="E41" s="1012"/>
    </row>
    <row r="42" spans="1:5" s="11" customFormat="1" ht="12.75">
      <c r="A42" s="995">
        <v>6</v>
      </c>
      <c r="B42" s="268" t="s">
        <v>39</v>
      </c>
      <c r="C42" s="269"/>
      <c r="D42" s="270"/>
      <c r="E42" s="279"/>
    </row>
    <row r="43" spans="1:5" s="11" customFormat="1" ht="12.75">
      <c r="A43" s="995"/>
      <c r="B43" s="268" t="s">
        <v>36</v>
      </c>
      <c r="C43" s="269"/>
      <c r="D43" s="270"/>
      <c r="E43" s="264"/>
    </row>
    <row r="44" spans="1:5" s="11" customFormat="1" ht="12.75">
      <c r="A44" s="995"/>
      <c r="B44" s="257" t="s">
        <v>37</v>
      </c>
      <c r="C44" s="269"/>
      <c r="D44" s="270"/>
      <c r="E44" s="264"/>
    </row>
    <row r="45" spans="1:5" s="11" customFormat="1" ht="12.75">
      <c r="A45" s="995"/>
      <c r="B45" s="257" t="s">
        <v>38</v>
      </c>
      <c r="C45" s="258"/>
      <c r="D45" s="259"/>
      <c r="E45" s="264"/>
    </row>
    <row r="46" spans="1:5" s="11" customFormat="1" ht="12.75">
      <c r="A46" s="995"/>
      <c r="B46" s="261" t="s">
        <v>35</v>
      </c>
      <c r="C46" s="269">
        <v>3929</v>
      </c>
      <c r="D46" s="270">
        <v>7</v>
      </c>
      <c r="E46" s="264">
        <f>D46/C46*100</f>
        <v>0.17816238228556885</v>
      </c>
    </row>
    <row r="47" spans="1:5" s="11" customFormat="1" ht="12.75">
      <c r="A47" s="996"/>
      <c r="B47" s="273" t="s">
        <v>502</v>
      </c>
      <c r="C47" s="266">
        <f>C42+C43+C44+C45+C46</f>
        <v>3929</v>
      </c>
      <c r="D47" s="266">
        <f>D42+D43+D44+D45+D46</f>
        <v>7</v>
      </c>
      <c r="E47" s="267">
        <f>D47/C47*100</f>
        <v>0.17816238228556885</v>
      </c>
    </row>
    <row r="48" spans="1:5" ht="15" customHeight="1">
      <c r="A48" s="938" t="s">
        <v>528</v>
      </c>
      <c r="B48" s="938"/>
      <c r="C48" s="938"/>
      <c r="D48" s="938"/>
      <c r="E48" s="93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41:E41"/>
    <mergeCell ref="A42:A47"/>
    <mergeCell ref="A48:E48"/>
    <mergeCell ref="A34:E34"/>
    <mergeCell ref="A35:A40"/>
    <mergeCell ref="A20:E20"/>
    <mergeCell ref="A21:A26"/>
    <mergeCell ref="A27:E27"/>
    <mergeCell ref="A28:A33"/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49"/>
  <sheetViews>
    <sheetView zoomScalePageLayoutView="0" workbookViewId="0" topLeftCell="A37">
      <selection activeCell="J45" sqref="J45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.75">
      <c r="A1" s="1000" t="s">
        <v>592</v>
      </c>
      <c r="B1" s="1001"/>
      <c r="C1" s="1001"/>
      <c r="D1" s="1001"/>
      <c r="E1" s="1001"/>
    </row>
    <row r="2" spans="2:5" ht="13.5" thickBot="1">
      <c r="B2" s="2"/>
      <c r="C2" s="2"/>
      <c r="D2" s="2"/>
      <c r="E2" s="19" t="s">
        <v>277</v>
      </c>
    </row>
    <row r="3" spans="1:5" ht="12.75">
      <c r="A3" s="1002" t="s">
        <v>95</v>
      </c>
      <c r="B3" s="1004" t="s">
        <v>34</v>
      </c>
      <c r="C3" s="1006" t="s">
        <v>32</v>
      </c>
      <c r="D3" s="1006" t="s">
        <v>33</v>
      </c>
      <c r="E3" s="1008" t="s">
        <v>19</v>
      </c>
    </row>
    <row r="4" spans="1:5" ht="35.25" customHeight="1" thickBot="1">
      <c r="A4" s="1003"/>
      <c r="B4" s="1005"/>
      <c r="C4" s="1007"/>
      <c r="D4" s="1007"/>
      <c r="E4" s="1009"/>
    </row>
    <row r="5" spans="1:5" ht="14.25" thickBot="1" thickTop="1">
      <c r="A5" s="7">
        <v>0</v>
      </c>
      <c r="B5" s="142">
        <v>1</v>
      </c>
      <c r="C5" s="143">
        <v>2</v>
      </c>
      <c r="D5" s="143">
        <v>3</v>
      </c>
      <c r="E5" s="144">
        <v>4</v>
      </c>
    </row>
    <row r="6" spans="1:5" s="11" customFormat="1" ht="13.5" thickTop="1">
      <c r="A6" s="997" t="s">
        <v>153</v>
      </c>
      <c r="B6" s="998"/>
      <c r="C6" s="998"/>
      <c r="D6" s="998"/>
      <c r="E6" s="999"/>
    </row>
    <row r="7" spans="1:5" s="11" customFormat="1" ht="12.75">
      <c r="A7" s="995">
        <v>7</v>
      </c>
      <c r="B7" s="268" t="s">
        <v>39</v>
      </c>
      <c r="C7" s="269"/>
      <c r="D7" s="270"/>
      <c r="E7" s="279"/>
    </row>
    <row r="8" spans="1:5" s="11" customFormat="1" ht="12.75">
      <c r="A8" s="995"/>
      <c r="B8" s="268" t="s">
        <v>36</v>
      </c>
      <c r="C8" s="269"/>
      <c r="D8" s="270"/>
      <c r="E8" s="264"/>
    </row>
    <row r="9" spans="1:5" s="11" customFormat="1" ht="12.75">
      <c r="A9" s="995"/>
      <c r="B9" s="257" t="s">
        <v>37</v>
      </c>
      <c r="C9" s="269"/>
      <c r="D9" s="270"/>
      <c r="E9" s="264"/>
    </row>
    <row r="10" spans="1:5" s="11" customFormat="1" ht="12.75">
      <c r="A10" s="995"/>
      <c r="B10" s="257" t="s">
        <v>38</v>
      </c>
      <c r="C10" s="258"/>
      <c r="D10" s="259"/>
      <c r="E10" s="264"/>
    </row>
    <row r="11" spans="1:5" s="11" customFormat="1" ht="12.75">
      <c r="A11" s="995"/>
      <c r="B11" s="261" t="s">
        <v>35</v>
      </c>
      <c r="C11" s="271">
        <v>6079</v>
      </c>
      <c r="D11" s="272">
        <v>8</v>
      </c>
      <c r="E11" s="264">
        <f>D11/C11*100</f>
        <v>0.1316005922026649</v>
      </c>
    </row>
    <row r="12" spans="1:5" s="11" customFormat="1" ht="12.75">
      <c r="A12" s="996"/>
      <c r="B12" s="273" t="s">
        <v>502</v>
      </c>
      <c r="C12" s="266">
        <f>C7+C8+C9+C10+C11</f>
        <v>6079</v>
      </c>
      <c r="D12" s="266">
        <f>D7+D8+D9+D10+D11</f>
        <v>8</v>
      </c>
      <c r="E12" s="267">
        <f>D12/C12*100</f>
        <v>0.1316005922026649</v>
      </c>
    </row>
    <row r="13" spans="1:5" s="11" customFormat="1" ht="12.75">
      <c r="A13" s="1013" t="s">
        <v>154</v>
      </c>
      <c r="B13" s="1014"/>
      <c r="C13" s="1014"/>
      <c r="D13" s="1014"/>
      <c r="E13" s="1015"/>
    </row>
    <row r="14" spans="1:5" s="11" customFormat="1" ht="12.75">
      <c r="A14" s="994">
        <v>8</v>
      </c>
      <c r="B14" s="253" t="s">
        <v>39</v>
      </c>
      <c r="C14" s="254">
        <v>5528</v>
      </c>
      <c r="D14" s="255">
        <v>80</v>
      </c>
      <c r="E14" s="256">
        <f>D14/C14*100</f>
        <v>1.447178002894356</v>
      </c>
    </row>
    <row r="15" spans="1:5" s="11" customFormat="1" ht="12.75">
      <c r="A15" s="995"/>
      <c r="B15" s="268" t="s">
        <v>36</v>
      </c>
      <c r="C15" s="269">
        <v>581</v>
      </c>
      <c r="D15" s="270">
        <v>6</v>
      </c>
      <c r="E15" s="260">
        <f>D15/C15*100</f>
        <v>1.0327022375215147</v>
      </c>
    </row>
    <row r="16" spans="1:5" s="11" customFormat="1" ht="12.75">
      <c r="A16" s="995"/>
      <c r="B16" s="257" t="s">
        <v>37</v>
      </c>
      <c r="C16" s="269"/>
      <c r="D16" s="270"/>
      <c r="E16" s="260"/>
    </row>
    <row r="17" spans="1:5" s="11" customFormat="1" ht="12.75">
      <c r="A17" s="995"/>
      <c r="B17" s="257" t="s">
        <v>38</v>
      </c>
      <c r="C17" s="258"/>
      <c r="D17" s="259"/>
      <c r="E17" s="260"/>
    </row>
    <row r="18" spans="1:5" s="11" customFormat="1" ht="12.75">
      <c r="A18" s="995"/>
      <c r="B18" s="261" t="s">
        <v>35</v>
      </c>
      <c r="C18" s="271"/>
      <c r="D18" s="272"/>
      <c r="E18" s="260"/>
    </row>
    <row r="19" spans="1:5" s="11" customFormat="1" ht="12.75">
      <c r="A19" s="996"/>
      <c r="B19" s="273" t="s">
        <v>502</v>
      </c>
      <c r="C19" s="266">
        <f>C14+C15+C16+C17+C18</f>
        <v>6109</v>
      </c>
      <c r="D19" s="266">
        <f>D14+D15+D16+D17+D18</f>
        <v>86</v>
      </c>
      <c r="E19" s="267">
        <f>D19/C19*100</f>
        <v>1.4077590440333934</v>
      </c>
    </row>
    <row r="20" spans="1:5" s="11" customFormat="1" ht="12.75">
      <c r="A20" s="1016" t="s">
        <v>184</v>
      </c>
      <c r="B20" s="1017"/>
      <c r="C20" s="1017"/>
      <c r="D20" s="1017"/>
      <c r="E20" s="1018"/>
    </row>
    <row r="21" spans="1:5" s="11" customFormat="1" ht="12.75">
      <c r="A21" s="994">
        <v>7</v>
      </c>
      <c r="B21" s="253" t="s">
        <v>39</v>
      </c>
      <c r="C21" s="254"/>
      <c r="D21" s="255"/>
      <c r="E21" s="280"/>
    </row>
    <row r="22" spans="1:5" s="11" customFormat="1" ht="12.75">
      <c r="A22" s="995"/>
      <c r="B22" s="268" t="s">
        <v>36</v>
      </c>
      <c r="C22" s="269"/>
      <c r="D22" s="270"/>
      <c r="E22" s="260"/>
    </row>
    <row r="23" spans="1:5" s="11" customFormat="1" ht="12.75">
      <c r="A23" s="995"/>
      <c r="B23" s="257" t="s">
        <v>37</v>
      </c>
      <c r="C23" s="269"/>
      <c r="D23" s="270"/>
      <c r="E23" s="260"/>
    </row>
    <row r="24" spans="1:5" s="11" customFormat="1" ht="12.75">
      <c r="A24" s="995"/>
      <c r="B24" s="257" t="s">
        <v>38</v>
      </c>
      <c r="C24" s="258"/>
      <c r="D24" s="259"/>
      <c r="E24" s="260"/>
    </row>
    <row r="25" spans="1:5" s="11" customFormat="1" ht="12.75">
      <c r="A25" s="995"/>
      <c r="B25" s="261" t="s">
        <v>35</v>
      </c>
      <c r="C25" s="271">
        <v>7710</v>
      </c>
      <c r="D25" s="272">
        <v>30</v>
      </c>
      <c r="E25" s="279">
        <f>D25/C25*100</f>
        <v>0.38910505836575876</v>
      </c>
    </row>
    <row r="26" spans="1:5" s="11" customFormat="1" ht="12.75">
      <c r="A26" s="996"/>
      <c r="B26" s="273" t="s">
        <v>502</v>
      </c>
      <c r="C26" s="266">
        <f>SUM(C21:C25)</f>
        <v>7710</v>
      </c>
      <c r="D26" s="266">
        <f>D21+D22+D23+D24+D25</f>
        <v>30</v>
      </c>
      <c r="E26" s="267">
        <f>D26/C26*100</f>
        <v>0.38910505836575876</v>
      </c>
    </row>
    <row r="27" spans="1:5" s="11" customFormat="1" ht="12.75">
      <c r="A27" s="1016" t="s">
        <v>491</v>
      </c>
      <c r="B27" s="1017"/>
      <c r="C27" s="1017"/>
      <c r="D27" s="1017"/>
      <c r="E27" s="1018"/>
    </row>
    <row r="28" spans="1:5" s="11" customFormat="1" ht="12.75">
      <c r="A28" s="994">
        <v>8</v>
      </c>
      <c r="B28" s="253" t="s">
        <v>39</v>
      </c>
      <c r="C28" s="254"/>
      <c r="D28" s="255"/>
      <c r="E28" s="280"/>
    </row>
    <row r="29" spans="1:5" s="11" customFormat="1" ht="12.75">
      <c r="A29" s="995"/>
      <c r="B29" s="268" t="s">
        <v>36</v>
      </c>
      <c r="C29" s="269"/>
      <c r="D29" s="270"/>
      <c r="E29" s="260"/>
    </row>
    <row r="30" spans="1:5" s="11" customFormat="1" ht="12.75">
      <c r="A30" s="995"/>
      <c r="B30" s="257" t="s">
        <v>37</v>
      </c>
      <c r="C30" s="269"/>
      <c r="D30" s="270"/>
      <c r="E30" s="260"/>
    </row>
    <row r="31" spans="1:5" s="11" customFormat="1" ht="12.75">
      <c r="A31" s="995"/>
      <c r="B31" s="257" t="s">
        <v>38</v>
      </c>
      <c r="C31" s="258"/>
      <c r="D31" s="259"/>
      <c r="E31" s="260"/>
    </row>
    <row r="32" spans="1:5" s="11" customFormat="1" ht="12.75">
      <c r="A32" s="995"/>
      <c r="B32" s="261" t="s">
        <v>35</v>
      </c>
      <c r="C32" s="271">
        <v>4963</v>
      </c>
      <c r="D32" s="272">
        <v>0</v>
      </c>
      <c r="E32" s="274">
        <f>D32/C32*100</f>
        <v>0</v>
      </c>
    </row>
    <row r="33" spans="1:5" s="11" customFormat="1" ht="12.75">
      <c r="A33" s="996"/>
      <c r="B33" s="273" t="s">
        <v>502</v>
      </c>
      <c r="C33" s="266">
        <f>SUM(C28:C32)</f>
        <v>4963</v>
      </c>
      <c r="D33" s="266">
        <f>D28+D29+D30+D31+D32</f>
        <v>0</v>
      </c>
      <c r="E33" s="267">
        <f>D33/C33*100</f>
        <v>0</v>
      </c>
    </row>
    <row r="34" spans="1:5" s="11" customFormat="1" ht="12.75" customHeight="1">
      <c r="A34" s="1016" t="s">
        <v>509</v>
      </c>
      <c r="B34" s="1017"/>
      <c r="C34" s="1017"/>
      <c r="D34" s="1017"/>
      <c r="E34" s="1018"/>
    </row>
    <row r="35" spans="1:5" s="11" customFormat="1" ht="12.75">
      <c r="A35" s="994">
        <v>9</v>
      </c>
      <c r="B35" s="253" t="s">
        <v>39</v>
      </c>
      <c r="C35" s="254"/>
      <c r="D35" s="255"/>
      <c r="E35" s="280"/>
    </row>
    <row r="36" spans="1:5" s="11" customFormat="1" ht="12.75">
      <c r="A36" s="995"/>
      <c r="B36" s="268" t="s">
        <v>36</v>
      </c>
      <c r="C36" s="269"/>
      <c r="D36" s="270"/>
      <c r="E36" s="260"/>
    </row>
    <row r="37" spans="1:5" s="11" customFormat="1" ht="12.75">
      <c r="A37" s="995"/>
      <c r="B37" s="257" t="s">
        <v>37</v>
      </c>
      <c r="C37" s="269"/>
      <c r="D37" s="270"/>
      <c r="E37" s="260"/>
    </row>
    <row r="38" spans="1:5" s="11" customFormat="1" ht="12.75">
      <c r="A38" s="995"/>
      <c r="B38" s="257" t="s">
        <v>38</v>
      </c>
      <c r="C38" s="258"/>
      <c r="D38" s="259"/>
      <c r="E38" s="260"/>
    </row>
    <row r="39" spans="1:5" s="28" customFormat="1" ht="12.75">
      <c r="A39" s="995"/>
      <c r="B39" s="261" t="s">
        <v>35</v>
      </c>
      <c r="C39" s="271">
        <v>5345</v>
      </c>
      <c r="D39" s="272">
        <v>1</v>
      </c>
      <c r="E39" s="274">
        <f>D39/C39*100</f>
        <v>0.018709073900841908</v>
      </c>
    </row>
    <row r="40" spans="1:5" ht="12.75">
      <c r="A40" s="996"/>
      <c r="B40" s="273" t="s">
        <v>502</v>
      </c>
      <c r="C40" s="266">
        <f>SUM(C35:C39)</f>
        <v>5345</v>
      </c>
      <c r="D40" s="266">
        <f>D35+D36+D37+D38+D39</f>
        <v>1</v>
      </c>
      <c r="E40" s="267">
        <f>D40/C40*100</f>
        <v>0.018709073900841908</v>
      </c>
    </row>
    <row r="41" spans="1:5" ht="15" customHeight="1">
      <c r="A41" s="1019">
        <v>9</v>
      </c>
      <c r="B41" s="495" t="s">
        <v>39</v>
      </c>
      <c r="C41" s="496">
        <f>'инфекције оп места 1'!C7+'инфекције оп места 1'!C14+'инфекције оп места 1'!C21+'инфекције оп места 1'!C28+'инфекције оп места 1'!C35+'инфекције оп места 1'!C42+'инфекције оп места 2'!C7+'инфекције оп места 2'!C14+'инфекције оп места 2'!C21+'инфекције оп места 2'!C28+'инфекције оп места 2'!C35</f>
        <v>23354</v>
      </c>
      <c r="D41" s="496">
        <f>'инфекције оп места 1'!D7+'инфекције оп места 1'!D14+'инфекције оп места 1'!D21+'инфекције оп места 1'!D28+'инфекције оп места 1'!D35+'инфекције оп места 1'!D42+'инфекције оп места 2'!D7+'инфекције оп места 2'!D14+'инфекције оп места 2'!D21+'инфекције оп места 2'!D28+'инфекције оп места 2'!D35</f>
        <v>132</v>
      </c>
      <c r="E41" s="497">
        <f aca="true" t="shared" si="0" ref="E41:E46">D41/C41*100</f>
        <v>0.565213667894151</v>
      </c>
    </row>
    <row r="42" spans="1:5" ht="15" customHeight="1">
      <c r="A42" s="1020"/>
      <c r="B42" s="498" t="s">
        <v>36</v>
      </c>
      <c r="C42" s="281">
        <f>'инфекције оп места 1'!C8+'инфекције оп места 1'!C15+'инфекције оп места 1'!C22+'инфекције оп места 1'!C29+'инфекције оп места 1'!C36+'инфекције оп места 1'!C43+'инфекције оп места 2'!C8+'инфекције оп места 2'!C15+'инфекције оп места 2'!C22+'инфекције оп места 2'!C29+'инфекције оп места 2'!C36</f>
        <v>23040</v>
      </c>
      <c r="D42" s="281">
        <f>'инфекције оп места 1'!D8+'инфекције оп места 1'!D15+'инфекције оп места 1'!D22+'инфекције оп места 1'!D29+'инфекције оп места 1'!D36+'инфекције оп места 1'!D43+'инфекције оп места 2'!D8+'инфекције оп места 2'!D15+'инфекције оп места 2'!D22+'инфекције оп места 2'!D29+'инфекције оп места 2'!D36</f>
        <v>213</v>
      </c>
      <c r="E42" s="282">
        <f t="shared" si="0"/>
        <v>0.9244791666666666</v>
      </c>
    </row>
    <row r="43" spans="1:5" ht="15" customHeight="1">
      <c r="A43" s="1020"/>
      <c r="B43" s="498" t="s">
        <v>37</v>
      </c>
      <c r="C43" s="281">
        <f>'инфекције оп места 1'!C9+'инфекције оп места 1'!C16+'инфекције оп места 1'!C23+'инфекције оп места 1'!C30+'инфекције оп места 1'!C37+'инфекције оп места 1'!C44+'инфекције оп места 2'!C9+'инфекције оп места 2'!C16+'инфекције оп места 2'!C23+'инфекције оп места 2'!C30+'инфекције оп места 2'!C37</f>
        <v>1023</v>
      </c>
      <c r="D43" s="281">
        <f>'инфекције оп места 1'!D9+'инфекције оп места 1'!D16+'инфекције оп места 1'!D23+'инфекције оп места 1'!D30+'инфекције оп места 1'!D37+'инфекције оп места 1'!D44+'инфекције оп места 2'!D9+'инфекције оп места 2'!D16+'инфекције оп места 2'!D23+'инфекције оп места 2'!D30+'инфекције оп места 2'!D37</f>
        <v>17</v>
      </c>
      <c r="E43" s="282">
        <f t="shared" si="0"/>
        <v>1.6617790811339197</v>
      </c>
    </row>
    <row r="44" spans="1:5" ht="15" customHeight="1">
      <c r="A44" s="1020"/>
      <c r="B44" s="498" t="s">
        <v>38</v>
      </c>
      <c r="C44" s="281">
        <f>'инфекције оп места 1'!C10+'инфекције оп места 1'!C17+'инфекције оп места 1'!C24+'инфекције оп места 1'!C31+'инфекције оп места 1'!C38+'инфекције оп места 1'!C45+'инфекције оп места 2'!C10+'инфекције оп места 2'!C17+'инфекције оп места 2'!C24+'инфекције оп места 2'!C31+'инфекције оп места 2'!C38</f>
        <v>369</v>
      </c>
      <c r="D44" s="281">
        <f>'инфекције оп места 1'!D10+'инфекције оп места 1'!D17+'инфекције оп места 1'!D24+'инфекције оп места 1'!D31+'инфекције оп места 1'!D38+'инфекције оп места 1'!D45+'инфекције оп места 2'!D10+'инфекције оп места 2'!D17+'инфекције оп места 2'!D24+'инфекције оп места 2'!D31+'инфекције оп места 2'!D38</f>
        <v>9</v>
      </c>
      <c r="E44" s="282">
        <f t="shared" si="0"/>
        <v>2.4390243902439024</v>
      </c>
    </row>
    <row r="45" spans="1:5" ht="15" customHeight="1">
      <c r="A45" s="1020"/>
      <c r="B45" s="499" t="s">
        <v>35</v>
      </c>
      <c r="C45" s="283">
        <f>'инфекције оп места 1'!C11+'инфекције оп места 1'!C18+'инфекције оп места 1'!C25+'инфекције оп места 1'!C32+'инфекције оп места 1'!C39+'инфекције оп места 1'!C46+'инфекције оп места 2'!C11+'инфекције оп места 2'!C18+'инфекције оп места 2'!C25+'инфекције оп места 2'!C32+'инфекције оп места 2'!C39</f>
        <v>53031</v>
      </c>
      <c r="D45" s="283">
        <f>'инфекције оп места 1'!D11+'инфекције оп места 1'!D18+'инфекције оп места 1'!D25+'инфекције оп места 1'!D32+'инфекције оп места 1'!D39+'инфекције оп места 1'!D46+'инфекције оп места 2'!D11+'инфекције оп места 2'!D18+'инфекције оп места 2'!D25+'инфекције оп места 2'!D32+'инфекције оп места 2'!D39</f>
        <v>103</v>
      </c>
      <c r="E45" s="284">
        <f t="shared" si="0"/>
        <v>0.19422601874375364</v>
      </c>
    </row>
    <row r="46" spans="1:5" ht="15" customHeight="1">
      <c r="A46" s="1021"/>
      <c r="B46" s="273" t="s">
        <v>155</v>
      </c>
      <c r="C46" s="494">
        <f>C41+C42+C43+C44+C45</f>
        <v>100817</v>
      </c>
      <c r="D46" s="266">
        <f>D41+D42+D43+D44+D45</f>
        <v>474</v>
      </c>
      <c r="E46" s="267">
        <f t="shared" si="0"/>
        <v>0.4701588025828978</v>
      </c>
    </row>
    <row r="47" spans="1:5" ht="15" customHeight="1">
      <c r="A47" s="846" t="s">
        <v>477</v>
      </c>
      <c r="B47" s="847"/>
      <c r="C47" s="847"/>
      <c r="D47" s="847"/>
      <c r="E47" s="847"/>
    </row>
    <row r="48" spans="1:5" ht="15" customHeight="1">
      <c r="A48" s="938" t="s">
        <v>316</v>
      </c>
      <c r="B48" s="938"/>
      <c r="C48" s="938"/>
      <c r="D48" s="938"/>
      <c r="E48" s="938"/>
    </row>
    <row r="49" ht="15" customHeight="1">
      <c r="A49" s="1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9">
    <mergeCell ref="A48:E48"/>
    <mergeCell ref="A1:E1"/>
    <mergeCell ref="A3:A4"/>
    <mergeCell ref="B3:B4"/>
    <mergeCell ref="C3:C4"/>
    <mergeCell ref="D3:D4"/>
    <mergeCell ref="A47:E47"/>
    <mergeCell ref="A13:E13"/>
    <mergeCell ref="A14:A19"/>
    <mergeCell ref="A41:A46"/>
    <mergeCell ref="A21:A26"/>
    <mergeCell ref="A27:E27"/>
    <mergeCell ref="A34:E34"/>
    <mergeCell ref="A35:A40"/>
    <mergeCell ref="A20:E20"/>
    <mergeCell ref="E3:E4"/>
    <mergeCell ref="A28:A33"/>
    <mergeCell ref="A6:E6"/>
    <mergeCell ref="A7:A12"/>
  </mergeCells>
  <printOptions horizontalCentered="1"/>
  <pageMargins left="0.5905511811023623" right="0" top="0.5905511811023623" bottom="0" header="0" footer="0"/>
  <pageSetup horizontalDpi="300" verticalDpi="3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2"/>
  <sheetViews>
    <sheetView zoomScalePageLayoutView="0" workbookViewId="0" topLeftCell="A19">
      <selection activeCell="I39" sqref="I39"/>
    </sheetView>
  </sheetViews>
  <sheetFormatPr defaultColWidth="9.140625" defaultRowHeight="12.75"/>
  <cols>
    <col min="1" max="1" width="3.8515625" style="18" customWidth="1"/>
    <col min="2" max="2" width="38.140625" style="18" customWidth="1"/>
    <col min="3" max="5" width="14.57421875" style="18" customWidth="1"/>
    <col min="6" max="16384" width="9.140625" style="18" customWidth="1"/>
  </cols>
  <sheetData>
    <row r="1" spans="1:5" ht="39.75" customHeight="1">
      <c r="A1" s="856" t="s">
        <v>593</v>
      </c>
      <c r="B1" s="856"/>
      <c r="C1" s="856"/>
      <c r="D1" s="856"/>
      <c r="E1" s="856"/>
    </row>
    <row r="2" spans="1:5" ht="15.75" customHeight="1" thickBot="1">
      <c r="A2" s="145"/>
      <c r="B2" s="132"/>
      <c r="C2" s="133"/>
      <c r="D2" s="133"/>
      <c r="E2" s="111" t="s">
        <v>278</v>
      </c>
    </row>
    <row r="3" spans="1:5" ht="12.75" customHeight="1">
      <c r="A3" s="1002" t="s">
        <v>55</v>
      </c>
      <c r="B3" s="1022" t="s">
        <v>49</v>
      </c>
      <c r="C3" s="981" t="s">
        <v>216</v>
      </c>
      <c r="D3" s="981" t="s">
        <v>217</v>
      </c>
      <c r="E3" s="983" t="s">
        <v>218</v>
      </c>
    </row>
    <row r="4" spans="1:5" ht="43.5" customHeight="1" thickBot="1">
      <c r="A4" s="1003"/>
      <c r="B4" s="1023"/>
      <c r="C4" s="1024"/>
      <c r="D4" s="982"/>
      <c r="E4" s="984"/>
    </row>
    <row r="5" spans="1:5" ht="14.25" thickBot="1" thickTop="1">
      <c r="A5" s="23">
        <v>0</v>
      </c>
      <c r="B5" s="60">
        <v>1</v>
      </c>
      <c r="C5" s="24">
        <v>2</v>
      </c>
      <c r="D5" s="24">
        <v>3</v>
      </c>
      <c r="E5" s="26">
        <v>4</v>
      </c>
    </row>
    <row r="6" spans="1:5" ht="24.75" customHeight="1" thickTop="1">
      <c r="A6" s="8">
        <v>1</v>
      </c>
      <c r="B6" s="364" t="s">
        <v>515</v>
      </c>
      <c r="C6" s="193">
        <v>2728</v>
      </c>
      <c r="D6" s="192">
        <v>54</v>
      </c>
      <c r="E6" s="197">
        <f>C6/D6/52</f>
        <v>0.9715099715099715</v>
      </c>
    </row>
    <row r="7" spans="1:5" ht="18.75" customHeight="1">
      <c r="A7" s="9">
        <v>2</v>
      </c>
      <c r="B7" s="365" t="s">
        <v>516</v>
      </c>
      <c r="C7" s="192">
        <v>193</v>
      </c>
      <c r="D7" s="192">
        <v>11</v>
      </c>
      <c r="E7" s="197">
        <f aca="true" t="shared" si="0" ref="E7:E30">C7/D7/52</f>
        <v>0.33741258741258745</v>
      </c>
    </row>
    <row r="8" spans="1:5" ht="18" customHeight="1">
      <c r="A8" s="9">
        <v>3</v>
      </c>
      <c r="B8" s="366" t="s">
        <v>487</v>
      </c>
      <c r="C8" s="192">
        <v>76</v>
      </c>
      <c r="D8" s="192">
        <v>19</v>
      </c>
      <c r="E8" s="197">
        <f t="shared" si="0"/>
        <v>0.07692307692307693</v>
      </c>
    </row>
    <row r="9" spans="1:5" ht="20.25" customHeight="1">
      <c r="A9" s="8">
        <v>4</v>
      </c>
      <c r="B9" s="366" t="s">
        <v>488</v>
      </c>
      <c r="C9" s="191">
        <v>372</v>
      </c>
      <c r="D9" s="191">
        <v>5</v>
      </c>
      <c r="E9" s="197">
        <f t="shared" si="0"/>
        <v>1.4307692307692308</v>
      </c>
    </row>
    <row r="10" spans="1:5" ht="17.25" customHeight="1">
      <c r="A10" s="9">
        <v>5</v>
      </c>
      <c r="B10" s="367" t="s">
        <v>489</v>
      </c>
      <c r="C10" s="191">
        <v>584</v>
      </c>
      <c r="D10" s="191">
        <v>3</v>
      </c>
      <c r="E10" s="197">
        <f t="shared" si="0"/>
        <v>3.7435897435897436</v>
      </c>
    </row>
    <row r="11" spans="1:5" ht="24.75" customHeight="1">
      <c r="A11" s="9">
        <v>6</v>
      </c>
      <c r="B11" s="365" t="s">
        <v>500</v>
      </c>
      <c r="C11" s="192">
        <v>128</v>
      </c>
      <c r="D11" s="192">
        <v>5</v>
      </c>
      <c r="E11" s="197">
        <f t="shared" si="0"/>
        <v>0.49230769230769234</v>
      </c>
    </row>
    <row r="12" spans="1:5" ht="18" customHeight="1">
      <c r="A12" s="8">
        <v>7</v>
      </c>
      <c r="B12" s="366" t="s">
        <v>490</v>
      </c>
      <c r="C12" s="192">
        <v>145</v>
      </c>
      <c r="D12" s="192">
        <v>3</v>
      </c>
      <c r="E12" s="197">
        <f t="shared" si="0"/>
        <v>0.9294871794871795</v>
      </c>
    </row>
    <row r="13" spans="1:5" ht="20.25" customHeight="1">
      <c r="A13" s="9">
        <v>8</v>
      </c>
      <c r="B13" s="365" t="s">
        <v>491</v>
      </c>
      <c r="C13" s="192">
        <v>34</v>
      </c>
      <c r="D13" s="192">
        <v>2</v>
      </c>
      <c r="E13" s="197">
        <f t="shared" si="0"/>
        <v>0.3269230769230769</v>
      </c>
    </row>
    <row r="14" spans="1:5" ht="24.75" customHeight="1">
      <c r="A14" s="9">
        <v>9</v>
      </c>
      <c r="B14" s="365" t="s">
        <v>509</v>
      </c>
      <c r="C14" s="192">
        <v>278</v>
      </c>
      <c r="D14" s="192">
        <v>6</v>
      </c>
      <c r="E14" s="197">
        <f>C14/D14/52</f>
        <v>0.8910256410256411</v>
      </c>
    </row>
    <row r="15" spans="1:5" ht="24.75" customHeight="1">
      <c r="A15" s="8">
        <v>10</v>
      </c>
      <c r="B15" s="365" t="s">
        <v>510</v>
      </c>
      <c r="C15" s="192">
        <v>0</v>
      </c>
      <c r="D15" s="192">
        <v>0</v>
      </c>
      <c r="E15" s="197" t="e">
        <f t="shared" si="0"/>
        <v>#DIV/0!</v>
      </c>
    </row>
    <row r="16" spans="1:5" ht="24.75" customHeight="1">
      <c r="A16" s="9">
        <v>11</v>
      </c>
      <c r="B16" s="365" t="s">
        <v>517</v>
      </c>
      <c r="C16" s="192">
        <v>80</v>
      </c>
      <c r="D16" s="192">
        <v>4</v>
      </c>
      <c r="E16" s="197">
        <f t="shared" si="0"/>
        <v>0.38461538461538464</v>
      </c>
    </row>
    <row r="17" spans="1:5" ht="24.75" customHeight="1">
      <c r="A17" s="9">
        <v>12</v>
      </c>
      <c r="B17" s="365" t="s">
        <v>492</v>
      </c>
      <c r="C17" s="192">
        <v>0</v>
      </c>
      <c r="D17" s="192">
        <v>0</v>
      </c>
      <c r="E17" s="197" t="e">
        <f t="shared" si="0"/>
        <v>#DIV/0!</v>
      </c>
    </row>
    <row r="18" spans="1:5" ht="20.25" customHeight="1">
      <c r="A18" s="8">
        <v>13</v>
      </c>
      <c r="B18" s="365" t="s">
        <v>493</v>
      </c>
      <c r="C18" s="212">
        <v>10</v>
      </c>
      <c r="D18" s="212">
        <v>1</v>
      </c>
      <c r="E18" s="197">
        <f t="shared" si="0"/>
        <v>0.19230769230769232</v>
      </c>
    </row>
    <row r="19" spans="1:5" ht="24.75" customHeight="1">
      <c r="A19" s="9">
        <v>14</v>
      </c>
      <c r="B19" s="364" t="s">
        <v>523</v>
      </c>
      <c r="C19" s="192">
        <v>0</v>
      </c>
      <c r="D19" s="192">
        <v>0</v>
      </c>
      <c r="E19" s="197" t="e">
        <f t="shared" si="0"/>
        <v>#DIV/0!</v>
      </c>
    </row>
    <row r="20" spans="1:5" ht="24.75" customHeight="1">
      <c r="A20" s="9">
        <v>15</v>
      </c>
      <c r="B20" s="368" t="s">
        <v>416</v>
      </c>
      <c r="C20" s="192">
        <v>0</v>
      </c>
      <c r="D20" s="192">
        <v>0</v>
      </c>
      <c r="E20" s="197" t="e">
        <f t="shared" si="0"/>
        <v>#DIV/0!</v>
      </c>
    </row>
    <row r="21" spans="1:5" ht="24.75" customHeight="1">
      <c r="A21" s="8">
        <v>16</v>
      </c>
      <c r="B21" s="365" t="s">
        <v>514</v>
      </c>
      <c r="C21" s="192">
        <v>201</v>
      </c>
      <c r="D21" s="192">
        <v>12</v>
      </c>
      <c r="E21" s="197">
        <f t="shared" si="0"/>
        <v>0.32211538461538464</v>
      </c>
    </row>
    <row r="22" spans="1:5" ht="20.25" customHeight="1">
      <c r="A22" s="9">
        <v>17</v>
      </c>
      <c r="B22" s="365" t="s">
        <v>495</v>
      </c>
      <c r="C22" s="192">
        <v>152</v>
      </c>
      <c r="D22" s="192">
        <v>2</v>
      </c>
      <c r="E22" s="197">
        <f t="shared" si="0"/>
        <v>1.4615384615384615</v>
      </c>
    </row>
    <row r="23" spans="1:8" ht="21" customHeight="1">
      <c r="A23" s="9">
        <v>18</v>
      </c>
      <c r="B23" s="365" t="s">
        <v>513</v>
      </c>
      <c r="C23" s="191">
        <v>530</v>
      </c>
      <c r="D23" s="191">
        <v>3</v>
      </c>
      <c r="E23" s="197">
        <f t="shared" si="0"/>
        <v>3.3974358974358974</v>
      </c>
      <c r="H23" s="18" t="s">
        <v>527</v>
      </c>
    </row>
    <row r="24" spans="1:5" ht="24.75" customHeight="1">
      <c r="A24" s="8">
        <v>19</v>
      </c>
      <c r="B24" s="365" t="s">
        <v>506</v>
      </c>
      <c r="C24" s="192">
        <v>0</v>
      </c>
      <c r="D24" s="192">
        <v>0</v>
      </c>
      <c r="E24" s="197" t="e">
        <f t="shared" si="0"/>
        <v>#DIV/0!</v>
      </c>
    </row>
    <row r="25" spans="1:5" ht="24.75" customHeight="1">
      <c r="A25" s="9">
        <v>20</v>
      </c>
      <c r="B25" s="365" t="s">
        <v>511</v>
      </c>
      <c r="C25" s="192">
        <v>253</v>
      </c>
      <c r="D25" s="192">
        <v>1</v>
      </c>
      <c r="E25" s="197">
        <f t="shared" si="0"/>
        <v>4.865384615384615</v>
      </c>
    </row>
    <row r="26" spans="1:5" ht="24.75" customHeight="1">
      <c r="A26" s="9">
        <v>21</v>
      </c>
      <c r="B26" s="365" t="s">
        <v>496</v>
      </c>
      <c r="C26" s="192">
        <v>3</v>
      </c>
      <c r="D26" s="192">
        <v>3</v>
      </c>
      <c r="E26" s="197">
        <f t="shared" si="0"/>
        <v>0.019230769230769232</v>
      </c>
    </row>
    <row r="27" spans="1:5" ht="24.75" customHeight="1">
      <c r="A27" s="8">
        <v>22</v>
      </c>
      <c r="B27" s="365" t="s">
        <v>507</v>
      </c>
      <c r="C27" s="192">
        <v>0</v>
      </c>
      <c r="D27" s="192">
        <v>0</v>
      </c>
      <c r="E27" s="197" t="e">
        <f t="shared" si="0"/>
        <v>#DIV/0!</v>
      </c>
    </row>
    <row r="28" spans="1:5" ht="24.75" customHeight="1">
      <c r="A28" s="9">
        <v>23</v>
      </c>
      <c r="B28" s="365" t="s">
        <v>508</v>
      </c>
      <c r="C28" s="192">
        <v>6</v>
      </c>
      <c r="D28" s="192">
        <v>3</v>
      </c>
      <c r="E28" s="197">
        <f t="shared" si="0"/>
        <v>0.038461538461538464</v>
      </c>
    </row>
    <row r="29" spans="1:5" ht="24.75" customHeight="1">
      <c r="A29" s="9">
        <v>24</v>
      </c>
      <c r="B29" s="365" t="s">
        <v>3</v>
      </c>
      <c r="C29" s="192">
        <v>0</v>
      </c>
      <c r="D29" s="192">
        <v>0</v>
      </c>
      <c r="E29" s="197" t="e">
        <f t="shared" si="0"/>
        <v>#DIV/0!</v>
      </c>
    </row>
    <row r="30" spans="1:5" ht="24.75" customHeight="1" thickBot="1">
      <c r="A30" s="8">
        <v>25</v>
      </c>
      <c r="B30" s="365" t="s">
        <v>512</v>
      </c>
      <c r="C30" s="212">
        <v>2</v>
      </c>
      <c r="D30" s="212">
        <v>1</v>
      </c>
      <c r="E30" s="197">
        <f t="shared" si="0"/>
        <v>0.038461538461538464</v>
      </c>
    </row>
    <row r="31" spans="1:5" ht="39.75" customHeight="1" thickBot="1" thickTop="1">
      <c r="A31" s="860" t="s">
        <v>155</v>
      </c>
      <c r="B31" s="861"/>
      <c r="C31" s="69">
        <f>SUM(C6:C30)</f>
        <v>5775</v>
      </c>
      <c r="D31" s="69">
        <f>SUM(D6:D30)</f>
        <v>138</v>
      </c>
      <c r="E31" s="68">
        <f>C31/D31/52</f>
        <v>0.8047658862876255</v>
      </c>
    </row>
    <row r="32" spans="1:5" ht="13.5">
      <c r="A32" s="938" t="s">
        <v>317</v>
      </c>
      <c r="B32" s="938"/>
      <c r="C32" s="938"/>
      <c r="D32" s="938"/>
      <c r="E32" s="938"/>
    </row>
  </sheetData>
  <sheetProtection/>
  <mergeCells count="8">
    <mergeCell ref="A1:E1"/>
    <mergeCell ref="A32:E32"/>
    <mergeCell ref="A31:B31"/>
    <mergeCell ref="A3:A4"/>
    <mergeCell ref="B3:B4"/>
    <mergeCell ref="C3:C4"/>
    <mergeCell ref="D3:D4"/>
    <mergeCell ref="E3:E4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34"/>
  <sheetViews>
    <sheetView zoomScalePageLayoutView="0" workbookViewId="0" topLeftCell="A19">
      <selection activeCell="R24" sqref="R24"/>
    </sheetView>
  </sheetViews>
  <sheetFormatPr defaultColWidth="9.140625" defaultRowHeight="12.75"/>
  <cols>
    <col min="1" max="1" width="3.00390625" style="6" customWidth="1"/>
    <col min="2" max="2" width="23.42187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1036" t="s">
        <v>594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</row>
    <row r="2" spans="1:13" s="5" customFormat="1" ht="10.5" customHeight="1">
      <c r="A2" s="903" t="s">
        <v>518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</row>
    <row r="3" spans="1:13" ht="9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1034" t="s">
        <v>84</v>
      </c>
      <c r="M3" s="1035"/>
    </row>
    <row r="4" spans="1:13" ht="30" customHeight="1">
      <c r="A4" s="1038" t="s">
        <v>55</v>
      </c>
      <c r="B4" s="1040" t="s">
        <v>57</v>
      </c>
      <c r="C4" s="1029" t="s">
        <v>174</v>
      </c>
      <c r="D4" s="1029" t="s">
        <v>20</v>
      </c>
      <c r="E4" s="1025" t="s">
        <v>175</v>
      </c>
      <c r="F4" s="1025" t="s">
        <v>24</v>
      </c>
      <c r="G4" s="1029" t="s">
        <v>176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80.25" customHeight="1" thickBot="1">
      <c r="A5" s="1039"/>
      <c r="B5" s="1041"/>
      <c r="C5" s="1030"/>
      <c r="D5" s="1042"/>
      <c r="E5" s="1026"/>
      <c r="F5" s="1026"/>
      <c r="G5" s="1030"/>
      <c r="H5" s="1031"/>
      <c r="I5" s="1026"/>
      <c r="J5" s="1026"/>
      <c r="K5" s="839"/>
      <c r="L5" s="1026"/>
      <c r="M5" s="1028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163">
        <v>8</v>
      </c>
      <c r="J6" s="24">
        <v>9</v>
      </c>
      <c r="K6" s="24">
        <v>10</v>
      </c>
      <c r="L6" s="24">
        <v>11</v>
      </c>
      <c r="M6" s="26">
        <v>12</v>
      </c>
    </row>
    <row r="7" spans="1:16" ht="15.75" customHeight="1" thickTop="1">
      <c r="A7" s="8">
        <v>1</v>
      </c>
      <c r="B7" s="14" t="s">
        <v>515</v>
      </c>
      <c r="C7" s="306">
        <v>1124654</v>
      </c>
      <c r="D7" s="306">
        <v>516923</v>
      </c>
      <c r="E7" s="306">
        <v>0</v>
      </c>
      <c r="F7" s="306">
        <v>0</v>
      </c>
      <c r="G7" s="306">
        <v>0</v>
      </c>
      <c r="H7" s="306">
        <v>0</v>
      </c>
      <c r="I7" s="307" t="e">
        <f aca="true" t="shared" si="0" ref="I7:I32">F7/E7</f>
        <v>#DIV/0!</v>
      </c>
      <c r="J7" s="308">
        <f aca="true" t="shared" si="1" ref="J7:J32">G7/C7*100</f>
        <v>0</v>
      </c>
      <c r="K7" s="309" t="e">
        <f aca="true" t="shared" si="2" ref="K7:K30">H7/G7*100</f>
        <v>#DIV/0!</v>
      </c>
      <c r="L7" s="310">
        <v>0</v>
      </c>
      <c r="M7" s="311">
        <v>0</v>
      </c>
      <c r="P7" s="118"/>
    </row>
    <row r="8" spans="1:13" ht="21.75" customHeight="1">
      <c r="A8" s="9">
        <v>2</v>
      </c>
      <c r="B8" s="58" t="s">
        <v>516</v>
      </c>
      <c r="C8" s="312">
        <v>197001</v>
      </c>
      <c r="D8" s="312">
        <v>98126</v>
      </c>
      <c r="E8" s="312">
        <v>0</v>
      </c>
      <c r="F8" s="312">
        <v>0</v>
      </c>
      <c r="G8" s="312">
        <v>0</v>
      </c>
      <c r="H8" s="312">
        <v>0</v>
      </c>
      <c r="I8" s="313" t="e">
        <f t="shared" si="0"/>
        <v>#DIV/0!</v>
      </c>
      <c r="J8" s="314">
        <f t="shared" si="1"/>
        <v>0</v>
      </c>
      <c r="K8" s="314" t="e">
        <f t="shared" si="2"/>
        <v>#DIV/0!</v>
      </c>
      <c r="L8" s="310">
        <v>40</v>
      </c>
      <c r="M8" s="311">
        <v>0</v>
      </c>
    </row>
    <row r="9" spans="1:13" ht="15.75" customHeight="1">
      <c r="A9" s="9">
        <v>3</v>
      </c>
      <c r="B9" s="59" t="s">
        <v>487</v>
      </c>
      <c r="C9" s="310">
        <v>252977</v>
      </c>
      <c r="D9" s="310">
        <v>21918</v>
      </c>
      <c r="E9" s="310">
        <v>0</v>
      </c>
      <c r="F9" s="310">
        <v>0</v>
      </c>
      <c r="G9" s="310">
        <v>0</v>
      </c>
      <c r="H9" s="310">
        <v>0</v>
      </c>
      <c r="I9" s="313" t="e">
        <f t="shared" si="0"/>
        <v>#DIV/0!</v>
      </c>
      <c r="J9" s="314">
        <f t="shared" si="1"/>
        <v>0</v>
      </c>
      <c r="K9" s="314" t="e">
        <f t="shared" si="2"/>
        <v>#DIV/0!</v>
      </c>
      <c r="L9" s="310">
        <v>40</v>
      </c>
      <c r="M9" s="311">
        <v>22</v>
      </c>
    </row>
    <row r="10" spans="1:13" ht="15.75" customHeight="1">
      <c r="A10" s="9">
        <v>4</v>
      </c>
      <c r="B10" s="59" t="s">
        <v>488</v>
      </c>
      <c r="C10" s="310">
        <v>144880</v>
      </c>
      <c r="D10" s="310">
        <v>99121</v>
      </c>
      <c r="E10" s="310">
        <v>46067</v>
      </c>
      <c r="F10" s="310">
        <v>805323</v>
      </c>
      <c r="G10" s="310">
        <v>88650</v>
      </c>
      <c r="H10" s="310">
        <v>74047</v>
      </c>
      <c r="I10" s="313">
        <f t="shared" si="0"/>
        <v>17.48155946773178</v>
      </c>
      <c r="J10" s="314">
        <f t="shared" si="1"/>
        <v>61.1885698509111</v>
      </c>
      <c r="K10" s="314">
        <f t="shared" si="2"/>
        <v>83.52735476593345</v>
      </c>
      <c r="L10" s="310">
        <v>40</v>
      </c>
      <c r="M10" s="311">
        <v>22</v>
      </c>
    </row>
    <row r="11" spans="1:13" ht="15.75" customHeight="1">
      <c r="A11" s="9">
        <v>5</v>
      </c>
      <c r="B11" s="58" t="s">
        <v>489</v>
      </c>
      <c r="C11" s="312">
        <v>225928</v>
      </c>
      <c r="D11" s="312">
        <v>104993</v>
      </c>
      <c r="E11" s="312">
        <v>28896</v>
      </c>
      <c r="F11" s="312">
        <v>91947</v>
      </c>
      <c r="G11" s="312">
        <v>97193</v>
      </c>
      <c r="H11" s="312">
        <v>72329</v>
      </c>
      <c r="I11" s="313">
        <f t="shared" si="0"/>
        <v>3.1819975083056478</v>
      </c>
      <c r="J11" s="314">
        <f t="shared" si="1"/>
        <v>43.01945752629156</v>
      </c>
      <c r="K11" s="314">
        <f t="shared" si="2"/>
        <v>74.41791075488976</v>
      </c>
      <c r="L11" s="310">
        <v>40</v>
      </c>
      <c r="M11" s="311">
        <v>22</v>
      </c>
    </row>
    <row r="12" spans="1:13" ht="32.25" customHeight="1">
      <c r="A12" s="9">
        <v>6</v>
      </c>
      <c r="B12" s="58" t="s">
        <v>500</v>
      </c>
      <c r="C12" s="312">
        <v>75187</v>
      </c>
      <c r="D12" s="312">
        <v>16330</v>
      </c>
      <c r="E12" s="312">
        <v>9751</v>
      </c>
      <c r="F12" s="312">
        <v>0</v>
      </c>
      <c r="G12" s="312">
        <v>45504</v>
      </c>
      <c r="H12" s="312">
        <v>42305</v>
      </c>
      <c r="I12" s="313">
        <f t="shared" si="0"/>
        <v>0</v>
      </c>
      <c r="J12" s="314">
        <f t="shared" si="1"/>
        <v>60.521100722199314</v>
      </c>
      <c r="K12" s="314">
        <f t="shared" si="2"/>
        <v>92.9698488045007</v>
      </c>
      <c r="L12" s="310">
        <v>40</v>
      </c>
      <c r="M12" s="311">
        <v>22</v>
      </c>
    </row>
    <row r="13" spans="1:20" ht="20.25" customHeight="1">
      <c r="A13" s="9">
        <v>7</v>
      </c>
      <c r="B13" s="500" t="s">
        <v>491</v>
      </c>
      <c r="C13" s="312">
        <v>175379</v>
      </c>
      <c r="D13" s="312">
        <v>127479</v>
      </c>
      <c r="E13" s="312">
        <v>36457</v>
      </c>
      <c r="F13" s="312">
        <v>372553</v>
      </c>
      <c r="G13" s="312">
        <v>127479</v>
      </c>
      <c r="H13" s="312">
        <v>117895</v>
      </c>
      <c r="I13" s="313">
        <f t="shared" si="0"/>
        <v>10.218970293770743</v>
      </c>
      <c r="J13" s="314">
        <f t="shared" si="1"/>
        <v>72.68772201916991</v>
      </c>
      <c r="K13" s="314">
        <f t="shared" si="2"/>
        <v>92.48189897943975</v>
      </c>
      <c r="L13" s="310">
        <v>32</v>
      </c>
      <c r="M13" s="311">
        <v>22</v>
      </c>
      <c r="T13" s="118"/>
    </row>
    <row r="14" spans="1:16" ht="30" customHeight="1">
      <c r="A14" s="9">
        <v>8</v>
      </c>
      <c r="B14" s="58" t="s">
        <v>509</v>
      </c>
      <c r="C14" s="312">
        <v>191608</v>
      </c>
      <c r="D14" s="312">
        <v>120007</v>
      </c>
      <c r="E14" s="312">
        <v>0</v>
      </c>
      <c r="F14" s="312">
        <v>0</v>
      </c>
      <c r="G14" s="312">
        <v>0</v>
      </c>
      <c r="H14" s="312">
        <v>0</v>
      </c>
      <c r="I14" s="313" t="e">
        <f t="shared" si="0"/>
        <v>#DIV/0!</v>
      </c>
      <c r="J14" s="314">
        <f t="shared" si="1"/>
        <v>0</v>
      </c>
      <c r="K14" s="314" t="e">
        <f t="shared" si="2"/>
        <v>#DIV/0!</v>
      </c>
      <c r="L14" s="310">
        <v>0</v>
      </c>
      <c r="M14" s="311">
        <v>0</v>
      </c>
      <c r="P14" s="11"/>
    </row>
    <row r="15" spans="1:13" ht="26.25" customHeight="1">
      <c r="A15" s="9">
        <v>9</v>
      </c>
      <c r="B15" s="58" t="s">
        <v>517</v>
      </c>
      <c r="C15" s="312">
        <v>81363</v>
      </c>
      <c r="D15" s="312">
        <v>13318</v>
      </c>
      <c r="E15" s="312">
        <v>0</v>
      </c>
      <c r="F15" s="312">
        <v>0</v>
      </c>
      <c r="G15" s="312">
        <v>0</v>
      </c>
      <c r="H15" s="312">
        <v>0</v>
      </c>
      <c r="I15" s="313" t="e">
        <f t="shared" si="0"/>
        <v>#DIV/0!</v>
      </c>
      <c r="J15" s="314">
        <f t="shared" si="1"/>
        <v>0</v>
      </c>
      <c r="K15" s="314" t="e">
        <f t="shared" si="2"/>
        <v>#DIV/0!</v>
      </c>
      <c r="L15" s="310">
        <v>35</v>
      </c>
      <c r="M15" s="311">
        <v>22</v>
      </c>
    </row>
    <row r="16" spans="1:13" ht="22.5" customHeight="1">
      <c r="A16" s="9">
        <v>10</v>
      </c>
      <c r="B16" s="58" t="s">
        <v>492</v>
      </c>
      <c r="C16" s="146">
        <v>61200</v>
      </c>
      <c r="D16" s="146">
        <v>7509</v>
      </c>
      <c r="E16" s="146">
        <v>1844</v>
      </c>
      <c r="F16" s="146">
        <v>12628</v>
      </c>
      <c r="G16" s="146">
        <v>29980</v>
      </c>
      <c r="H16" s="146">
        <v>29980</v>
      </c>
      <c r="I16" s="313">
        <f t="shared" si="0"/>
        <v>6.848156182212581</v>
      </c>
      <c r="J16" s="314">
        <f t="shared" si="1"/>
        <v>48.98692810457516</v>
      </c>
      <c r="K16" s="314">
        <f t="shared" si="2"/>
        <v>100</v>
      </c>
      <c r="L16" s="315">
        <v>35</v>
      </c>
      <c r="M16" s="311">
        <v>22</v>
      </c>
    </row>
    <row r="17" spans="1:13" ht="18" customHeight="1">
      <c r="A17" s="9">
        <v>11</v>
      </c>
      <c r="B17" s="58" t="s">
        <v>493</v>
      </c>
      <c r="C17" s="212">
        <v>64024</v>
      </c>
      <c r="D17" s="212">
        <v>0</v>
      </c>
      <c r="E17" s="212">
        <v>0</v>
      </c>
      <c r="F17" s="212">
        <v>0</v>
      </c>
      <c r="G17" s="212">
        <v>51741</v>
      </c>
      <c r="H17" s="212">
        <v>51741</v>
      </c>
      <c r="I17" s="313" t="e">
        <f t="shared" si="0"/>
        <v>#DIV/0!</v>
      </c>
      <c r="J17" s="314">
        <f t="shared" si="1"/>
        <v>80.81500687242284</v>
      </c>
      <c r="K17" s="314">
        <f t="shared" si="2"/>
        <v>100</v>
      </c>
      <c r="L17" s="310">
        <v>40</v>
      </c>
      <c r="M17" s="316">
        <v>22</v>
      </c>
    </row>
    <row r="18" spans="1:13" ht="27.75" customHeight="1">
      <c r="A18" s="9">
        <v>12</v>
      </c>
      <c r="B18" s="58" t="s">
        <v>514</v>
      </c>
      <c r="C18" s="146">
        <v>121662</v>
      </c>
      <c r="D18" s="146">
        <v>74222</v>
      </c>
      <c r="E18" s="146">
        <v>55666</v>
      </c>
      <c r="F18" s="146">
        <v>834990</v>
      </c>
      <c r="G18" s="146">
        <v>100002</v>
      </c>
      <c r="H18" s="146">
        <v>75803</v>
      </c>
      <c r="I18" s="313">
        <f t="shared" si="0"/>
        <v>15</v>
      </c>
      <c r="J18" s="314">
        <f t="shared" si="1"/>
        <v>82.19657740296888</v>
      </c>
      <c r="K18" s="314">
        <f t="shared" si="2"/>
        <v>75.80148397032059</v>
      </c>
      <c r="L18" s="310">
        <v>14</v>
      </c>
      <c r="M18" s="311">
        <v>0</v>
      </c>
    </row>
    <row r="19" spans="1:13" ht="20.25" customHeight="1">
      <c r="A19" s="9">
        <v>13</v>
      </c>
      <c r="B19" s="58" t="s">
        <v>495</v>
      </c>
      <c r="C19" s="192">
        <v>2699</v>
      </c>
      <c r="D19" s="192">
        <v>787</v>
      </c>
      <c r="E19" s="192">
        <v>756</v>
      </c>
      <c r="F19" s="192">
        <v>22680</v>
      </c>
      <c r="G19" s="192">
        <v>2392</v>
      </c>
      <c r="H19" s="192">
        <v>2392</v>
      </c>
      <c r="I19" s="313">
        <f t="shared" si="0"/>
        <v>30</v>
      </c>
      <c r="J19" s="314">
        <f t="shared" si="1"/>
        <v>88.62541682104484</v>
      </c>
      <c r="K19" s="314">
        <f t="shared" si="2"/>
        <v>100</v>
      </c>
      <c r="L19" s="310">
        <v>15</v>
      </c>
      <c r="M19" s="311">
        <v>22</v>
      </c>
    </row>
    <row r="20" spans="1:13" ht="30" customHeight="1">
      <c r="A20" s="9">
        <v>14</v>
      </c>
      <c r="B20" s="58" t="s">
        <v>513</v>
      </c>
      <c r="C20" s="310">
        <v>31774</v>
      </c>
      <c r="D20" s="310">
        <v>24160</v>
      </c>
      <c r="E20" s="310">
        <v>0</v>
      </c>
      <c r="F20" s="310">
        <v>0</v>
      </c>
      <c r="G20" s="310">
        <v>0</v>
      </c>
      <c r="H20" s="310">
        <v>0</v>
      </c>
      <c r="I20" s="313" t="e">
        <f t="shared" si="0"/>
        <v>#DIV/0!</v>
      </c>
      <c r="J20" s="314">
        <f t="shared" si="1"/>
        <v>0</v>
      </c>
      <c r="K20" s="314" t="e">
        <f t="shared" si="2"/>
        <v>#DIV/0!</v>
      </c>
      <c r="L20" s="310">
        <v>0</v>
      </c>
      <c r="M20" s="318">
        <v>0</v>
      </c>
    </row>
    <row r="21" spans="1:13" ht="25.5" customHeight="1">
      <c r="A21" s="9">
        <v>15</v>
      </c>
      <c r="B21" s="58" t="s">
        <v>506</v>
      </c>
      <c r="C21" s="319">
        <v>27902</v>
      </c>
      <c r="D21" s="319">
        <v>850</v>
      </c>
      <c r="E21" s="319">
        <v>0</v>
      </c>
      <c r="F21" s="319">
        <v>0</v>
      </c>
      <c r="G21" s="319">
        <v>22580</v>
      </c>
      <c r="H21" s="319">
        <v>20265</v>
      </c>
      <c r="I21" s="313" t="e">
        <f t="shared" si="0"/>
        <v>#DIV/0!</v>
      </c>
      <c r="J21" s="314">
        <f t="shared" si="1"/>
        <v>80.9260984875636</v>
      </c>
      <c r="K21" s="314">
        <f t="shared" si="2"/>
        <v>89.74756421612045</v>
      </c>
      <c r="L21" s="310">
        <v>40</v>
      </c>
      <c r="M21" s="311">
        <v>22</v>
      </c>
    </row>
    <row r="22" spans="1:13" ht="18" customHeight="1">
      <c r="A22" s="9">
        <v>16</v>
      </c>
      <c r="B22" s="58" t="s">
        <v>496</v>
      </c>
      <c r="C22" s="146">
        <v>29550</v>
      </c>
      <c r="D22" s="146">
        <v>14840</v>
      </c>
      <c r="E22" s="146">
        <v>14840</v>
      </c>
      <c r="F22" s="146">
        <v>193662</v>
      </c>
      <c r="G22" s="146">
        <v>29505</v>
      </c>
      <c r="H22" s="146">
        <v>23846</v>
      </c>
      <c r="I22" s="313">
        <f t="shared" si="0"/>
        <v>13.05</v>
      </c>
      <c r="J22" s="314">
        <f t="shared" si="1"/>
        <v>99.84771573604061</v>
      </c>
      <c r="K22" s="314">
        <f t="shared" si="2"/>
        <v>80.82019996610744</v>
      </c>
      <c r="L22" s="310">
        <v>40</v>
      </c>
      <c r="M22" s="311">
        <v>22</v>
      </c>
    </row>
    <row r="23" spans="1:13" ht="34.5" customHeight="1">
      <c r="A23" s="9">
        <v>17</v>
      </c>
      <c r="B23" s="58" t="s">
        <v>60</v>
      </c>
      <c r="C23" s="317">
        <v>19809</v>
      </c>
      <c r="D23" s="317">
        <v>9827</v>
      </c>
      <c r="E23" s="317">
        <v>9608</v>
      </c>
      <c r="F23" s="317">
        <v>249808</v>
      </c>
      <c r="G23" s="317">
        <v>19712</v>
      </c>
      <c r="H23" s="317">
        <v>19380</v>
      </c>
      <c r="I23" s="313">
        <f t="shared" si="0"/>
        <v>26</v>
      </c>
      <c r="J23" s="314">
        <f t="shared" si="1"/>
        <v>99.51032359028724</v>
      </c>
      <c r="K23" s="314">
        <f t="shared" si="2"/>
        <v>98.31574675324676</v>
      </c>
      <c r="L23" s="310">
        <v>40</v>
      </c>
      <c r="M23" s="311">
        <v>22</v>
      </c>
    </row>
    <row r="24" spans="1:13" ht="33.75" customHeight="1">
      <c r="A24" s="9">
        <v>18</v>
      </c>
      <c r="B24" s="58" t="s">
        <v>90</v>
      </c>
      <c r="C24" s="310">
        <v>10859</v>
      </c>
      <c r="D24" s="310">
        <v>2835</v>
      </c>
      <c r="E24" s="310">
        <v>2000</v>
      </c>
      <c r="F24" s="310">
        <v>60000</v>
      </c>
      <c r="G24" s="310">
        <v>10000</v>
      </c>
      <c r="H24" s="310">
        <v>0</v>
      </c>
      <c r="I24" s="313">
        <f t="shared" si="0"/>
        <v>30</v>
      </c>
      <c r="J24" s="314">
        <f t="shared" si="1"/>
        <v>92.08951100469656</v>
      </c>
      <c r="K24" s="314">
        <f t="shared" si="2"/>
        <v>0</v>
      </c>
      <c r="L24" s="310">
        <v>30</v>
      </c>
      <c r="M24" s="311">
        <v>22</v>
      </c>
    </row>
    <row r="25" spans="1:13" ht="30" customHeight="1">
      <c r="A25" s="9">
        <v>19</v>
      </c>
      <c r="B25" s="58" t="s">
        <v>58</v>
      </c>
      <c r="C25" s="317">
        <v>3990</v>
      </c>
      <c r="D25" s="317">
        <v>1901</v>
      </c>
      <c r="E25" s="317">
        <v>0</v>
      </c>
      <c r="F25" s="317">
        <v>0</v>
      </c>
      <c r="G25" s="317">
        <v>0</v>
      </c>
      <c r="H25" s="317">
        <v>0</v>
      </c>
      <c r="I25" s="313" t="e">
        <f t="shared" si="0"/>
        <v>#DIV/0!</v>
      </c>
      <c r="J25" s="314">
        <f t="shared" si="1"/>
        <v>0</v>
      </c>
      <c r="K25" s="314" t="e">
        <f t="shared" si="2"/>
        <v>#DIV/0!</v>
      </c>
      <c r="L25" s="310">
        <v>0</v>
      </c>
      <c r="M25" s="311">
        <v>22</v>
      </c>
    </row>
    <row r="26" spans="1:13" ht="43.5" customHeight="1">
      <c r="A26" s="9">
        <v>20</v>
      </c>
      <c r="B26" s="58" t="s">
        <v>250</v>
      </c>
      <c r="C26" s="146">
        <v>7585</v>
      </c>
      <c r="D26" s="146">
        <v>3241</v>
      </c>
      <c r="E26" s="146">
        <v>3241</v>
      </c>
      <c r="F26" s="146">
        <v>56227</v>
      </c>
      <c r="G26" s="146">
        <v>7585</v>
      </c>
      <c r="H26" s="146">
        <v>7350</v>
      </c>
      <c r="I26" s="313">
        <f t="shared" si="0"/>
        <v>17.34865782165998</v>
      </c>
      <c r="J26" s="314">
        <f t="shared" si="1"/>
        <v>100</v>
      </c>
      <c r="K26" s="314">
        <f t="shared" si="2"/>
        <v>96.9017798286091</v>
      </c>
      <c r="L26" s="310">
        <v>40</v>
      </c>
      <c r="M26" s="311">
        <v>22</v>
      </c>
    </row>
    <row r="27" spans="1:13" ht="32.25" customHeight="1">
      <c r="A27" s="9">
        <v>21</v>
      </c>
      <c r="B27" s="81" t="s">
        <v>512</v>
      </c>
      <c r="C27" s="319">
        <v>17701</v>
      </c>
      <c r="D27" s="319">
        <v>7122</v>
      </c>
      <c r="E27" s="319">
        <v>6215</v>
      </c>
      <c r="F27" s="319">
        <v>34481</v>
      </c>
      <c r="G27" s="319">
        <v>15739</v>
      </c>
      <c r="H27" s="319">
        <v>12814</v>
      </c>
      <c r="I27" s="313">
        <f t="shared" si="0"/>
        <v>5.548028962188254</v>
      </c>
      <c r="J27" s="314">
        <f t="shared" si="1"/>
        <v>88.91588045873114</v>
      </c>
      <c r="K27" s="314">
        <f t="shared" si="2"/>
        <v>81.41559184192134</v>
      </c>
      <c r="L27" s="310">
        <v>35</v>
      </c>
      <c r="M27" s="318">
        <v>22</v>
      </c>
    </row>
    <row r="28" spans="1:13" ht="27.75" customHeight="1">
      <c r="A28" s="9">
        <v>22</v>
      </c>
      <c r="B28" s="59" t="s">
        <v>490</v>
      </c>
      <c r="C28" s="191">
        <v>117534</v>
      </c>
      <c r="D28" s="191">
        <v>104596</v>
      </c>
      <c r="E28" s="191">
        <v>0</v>
      </c>
      <c r="F28" s="191">
        <v>0</v>
      </c>
      <c r="G28" s="191">
        <v>0</v>
      </c>
      <c r="H28" s="191">
        <v>0</v>
      </c>
      <c r="I28" s="313" t="e">
        <f t="shared" si="0"/>
        <v>#DIV/0!</v>
      </c>
      <c r="J28" s="314">
        <f t="shared" si="1"/>
        <v>0</v>
      </c>
      <c r="K28" s="314" t="e">
        <f t="shared" si="2"/>
        <v>#DIV/0!</v>
      </c>
      <c r="L28" s="310">
        <v>0</v>
      </c>
      <c r="M28" s="311">
        <v>0</v>
      </c>
    </row>
    <row r="29" spans="1:13" ht="33" customHeight="1">
      <c r="A29" s="9">
        <v>23</v>
      </c>
      <c r="B29" s="58" t="s">
        <v>414</v>
      </c>
      <c r="C29" s="319">
        <v>38274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3" t="e">
        <f t="shared" si="0"/>
        <v>#DIV/0!</v>
      </c>
      <c r="J29" s="314">
        <f t="shared" si="1"/>
        <v>0</v>
      </c>
      <c r="K29" s="314" t="e">
        <f t="shared" si="2"/>
        <v>#DIV/0!</v>
      </c>
      <c r="L29" s="310">
        <v>40</v>
      </c>
      <c r="M29" s="311">
        <v>0</v>
      </c>
    </row>
    <row r="30" spans="1:13" ht="33" customHeight="1">
      <c r="A30" s="9">
        <v>24</v>
      </c>
      <c r="B30" s="58" t="s">
        <v>152</v>
      </c>
      <c r="C30" s="146">
        <v>19344</v>
      </c>
      <c r="D30" s="146">
        <v>4264</v>
      </c>
      <c r="E30" s="146">
        <v>0</v>
      </c>
      <c r="F30" s="146">
        <v>0</v>
      </c>
      <c r="G30" s="146">
        <v>0</v>
      </c>
      <c r="H30" s="146">
        <v>0</v>
      </c>
      <c r="I30" s="313" t="e">
        <f t="shared" si="0"/>
        <v>#DIV/0!</v>
      </c>
      <c r="J30" s="314">
        <f t="shared" si="1"/>
        <v>0</v>
      </c>
      <c r="K30" s="314" t="e">
        <f t="shared" si="2"/>
        <v>#DIV/0!</v>
      </c>
      <c r="L30" s="310">
        <v>0</v>
      </c>
      <c r="M30" s="311">
        <v>0</v>
      </c>
    </row>
    <row r="31" spans="1:13" ht="31.5" customHeight="1" thickBot="1">
      <c r="A31" s="52">
        <v>25</v>
      </c>
      <c r="B31" s="14" t="s">
        <v>523</v>
      </c>
      <c r="C31" s="322">
        <v>16665</v>
      </c>
      <c r="D31" s="322">
        <v>16615</v>
      </c>
      <c r="E31" s="322">
        <v>943</v>
      </c>
      <c r="F31" s="322">
        <v>0</v>
      </c>
      <c r="G31" s="322">
        <v>4039</v>
      </c>
      <c r="H31" s="322">
        <v>4039</v>
      </c>
      <c r="I31" s="324">
        <f t="shared" si="0"/>
        <v>0</v>
      </c>
      <c r="J31" s="325">
        <f t="shared" si="1"/>
        <v>24.236423642364237</v>
      </c>
      <c r="K31" s="326">
        <f>'[1]28 tabela'!G28/G31*100</f>
        <v>193.38945283486012</v>
      </c>
      <c r="L31" s="321">
        <v>31</v>
      </c>
      <c r="M31" s="327">
        <v>22</v>
      </c>
    </row>
    <row r="32" spans="1:14" s="11" customFormat="1" ht="18" customHeight="1" thickBot="1" thickTop="1">
      <c r="A32" s="911" t="s">
        <v>486</v>
      </c>
      <c r="B32" s="926"/>
      <c r="C32" s="328">
        <f aca="true" t="shared" si="3" ref="C32:H32">SUM(C7:C31)</f>
        <v>3059549</v>
      </c>
      <c r="D32" s="328">
        <f t="shared" si="3"/>
        <v>1390984</v>
      </c>
      <c r="E32" s="329">
        <f t="shared" si="3"/>
        <v>216284</v>
      </c>
      <c r="F32" s="329">
        <f t="shared" si="3"/>
        <v>2734299</v>
      </c>
      <c r="G32" s="329">
        <f t="shared" si="3"/>
        <v>652101</v>
      </c>
      <c r="H32" s="328">
        <f t="shared" si="3"/>
        <v>554186</v>
      </c>
      <c r="I32" s="330">
        <f t="shared" si="0"/>
        <v>12.642169554844557</v>
      </c>
      <c r="J32" s="330">
        <f t="shared" si="1"/>
        <v>21.313631518893796</v>
      </c>
      <c r="K32" s="330">
        <f>H32/G32*100</f>
        <v>84.98468795478001</v>
      </c>
      <c r="L32" s="707"/>
      <c r="M32" s="708"/>
      <c r="N32" s="46"/>
    </row>
    <row r="33" spans="1:13" s="11" customFormat="1" ht="27" customHeight="1">
      <c r="A33" s="1032" t="s">
        <v>610</v>
      </c>
      <c r="B33" s="1033"/>
      <c r="C33" s="1033"/>
      <c r="D33" s="1033"/>
      <c r="E33" s="1033"/>
      <c r="F33" s="1033"/>
      <c r="G33" s="1033"/>
      <c r="H33" s="1033"/>
      <c r="I33" s="1033"/>
      <c r="J33" s="1033"/>
      <c r="K33" s="1033"/>
      <c r="L33" s="1033"/>
      <c r="M33" s="1033"/>
    </row>
    <row r="34" spans="1:13" ht="17.25" customHeight="1">
      <c r="A34" s="938" t="s">
        <v>318</v>
      </c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</row>
  </sheetData>
  <sheetProtection/>
  <mergeCells count="19">
    <mergeCell ref="A33:M33"/>
    <mergeCell ref="A34:M34"/>
    <mergeCell ref="L3:M3"/>
    <mergeCell ref="A1:M1"/>
    <mergeCell ref="A4:A5"/>
    <mergeCell ref="B4:B5"/>
    <mergeCell ref="D4:D5"/>
    <mergeCell ref="E4:E5"/>
    <mergeCell ref="F4:F5"/>
    <mergeCell ref="A2:M2"/>
    <mergeCell ref="I4:I5"/>
    <mergeCell ref="J4:J5"/>
    <mergeCell ref="L4:L5"/>
    <mergeCell ref="M4:M5"/>
    <mergeCell ref="K4:K5"/>
    <mergeCell ref="A32:B32"/>
    <mergeCell ref="C4:C5"/>
    <mergeCell ref="G4:G5"/>
    <mergeCell ref="H4:H5"/>
  </mergeCells>
  <printOptions horizontalCentered="1" verticalCentered="1"/>
  <pageMargins left="0.35433070866141736" right="0" top="0" bottom="0" header="0" footer="0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3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1.71093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877" t="s">
        <v>594</v>
      </c>
      <c r="B1" s="904"/>
      <c r="C1" s="904"/>
      <c r="D1" s="904"/>
      <c r="E1" s="904"/>
      <c r="F1" s="904"/>
      <c r="G1" s="904"/>
      <c r="H1" s="904"/>
      <c r="I1" s="904"/>
      <c r="J1" s="1043"/>
      <c r="K1" s="1043"/>
      <c r="L1" s="1043"/>
      <c r="M1" s="1043"/>
    </row>
    <row r="2" spans="1:13" s="5" customFormat="1" ht="13.5" customHeight="1">
      <c r="A2" s="903" t="s">
        <v>449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1034" t="s">
        <v>85</v>
      </c>
      <c r="M3" s="1035"/>
    </row>
    <row r="4" spans="1:13" ht="49.5" customHeight="1">
      <c r="A4" s="1046" t="s">
        <v>55</v>
      </c>
      <c r="B4" s="1040" t="s">
        <v>57</v>
      </c>
      <c r="C4" s="1029" t="s">
        <v>174</v>
      </c>
      <c r="D4" s="1029" t="s">
        <v>20</v>
      </c>
      <c r="E4" s="1025" t="s">
        <v>175</v>
      </c>
      <c r="F4" s="1025" t="s">
        <v>24</v>
      </c>
      <c r="G4" s="1029" t="s">
        <v>176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43.5" customHeight="1" thickBot="1">
      <c r="A5" s="1047"/>
      <c r="B5" s="1041"/>
      <c r="C5" s="1030"/>
      <c r="D5" s="1042"/>
      <c r="E5" s="1026"/>
      <c r="F5" s="1026"/>
      <c r="G5" s="1030"/>
      <c r="H5" s="1031"/>
      <c r="I5" s="1026"/>
      <c r="J5" s="1026"/>
      <c r="K5" s="839"/>
      <c r="L5" s="1026"/>
      <c r="M5" s="1028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0.25" customHeight="1" thickTop="1">
      <c r="A7" s="8">
        <v>1</v>
      </c>
      <c r="B7" s="14" t="s">
        <v>515</v>
      </c>
      <c r="C7" s="191">
        <v>490562</v>
      </c>
      <c r="D7" s="192">
        <v>176756</v>
      </c>
      <c r="E7" s="191">
        <v>0</v>
      </c>
      <c r="F7" s="193">
        <v>0</v>
      </c>
      <c r="G7" s="481">
        <v>0</v>
      </c>
      <c r="H7" s="191">
        <v>0</v>
      </c>
      <c r="I7" s="75" t="e">
        <f aca="true" t="shared" si="0" ref="I7:I21">F7/E7</f>
        <v>#DIV/0!</v>
      </c>
      <c r="J7" s="75">
        <f>G7/C7*100</f>
        <v>0</v>
      </c>
      <c r="K7" s="76" t="e">
        <f aca="true" t="shared" si="1" ref="K7:K21">H7/G7*100</f>
        <v>#DIV/0!</v>
      </c>
      <c r="L7" s="151">
        <v>0</v>
      </c>
      <c r="M7" s="152">
        <v>0</v>
      </c>
    </row>
    <row r="8" spans="1:13" ht="20.25" customHeight="1">
      <c r="A8" s="9">
        <v>2</v>
      </c>
      <c r="B8" s="58" t="s">
        <v>516</v>
      </c>
      <c r="C8" s="146">
        <v>47839</v>
      </c>
      <c r="D8" s="147">
        <v>36310</v>
      </c>
      <c r="E8" s="146">
        <v>0</v>
      </c>
      <c r="F8" s="146">
        <v>0</v>
      </c>
      <c r="G8" s="146">
        <v>0</v>
      </c>
      <c r="H8" s="146">
        <v>0</v>
      </c>
      <c r="I8" s="153" t="e">
        <f t="shared" si="0"/>
        <v>#DIV/0!</v>
      </c>
      <c r="J8" s="76">
        <f aca="true" t="shared" si="2" ref="J8:J21">G8/C8*100</f>
        <v>0</v>
      </c>
      <c r="K8" s="76" t="e">
        <f t="shared" si="1"/>
        <v>#DIV/0!</v>
      </c>
      <c r="L8" s="146">
        <v>40</v>
      </c>
      <c r="M8" s="154">
        <v>0</v>
      </c>
    </row>
    <row r="9" spans="1:13" ht="20.25" customHeight="1">
      <c r="A9" s="9">
        <v>3</v>
      </c>
      <c r="B9" s="59" t="s">
        <v>487</v>
      </c>
      <c r="C9" s="146">
        <v>99733</v>
      </c>
      <c r="D9" s="147">
        <v>50144</v>
      </c>
      <c r="E9" s="146">
        <v>0</v>
      </c>
      <c r="F9" s="146">
        <v>0</v>
      </c>
      <c r="G9" s="146">
        <v>0</v>
      </c>
      <c r="H9" s="146">
        <v>0</v>
      </c>
      <c r="I9" s="153" t="e">
        <f t="shared" si="0"/>
        <v>#DIV/0!</v>
      </c>
      <c r="J9" s="76">
        <f t="shared" si="2"/>
        <v>0</v>
      </c>
      <c r="K9" s="76" t="e">
        <f t="shared" si="1"/>
        <v>#DIV/0!</v>
      </c>
      <c r="L9" s="146">
        <v>40</v>
      </c>
      <c r="M9" s="154">
        <v>22</v>
      </c>
    </row>
    <row r="10" spans="1:13" ht="20.25" customHeight="1">
      <c r="A10" s="9">
        <v>4</v>
      </c>
      <c r="B10" s="59" t="s">
        <v>488</v>
      </c>
      <c r="C10" s="146">
        <v>83348</v>
      </c>
      <c r="D10" s="146">
        <v>58270</v>
      </c>
      <c r="E10" s="146">
        <v>32306</v>
      </c>
      <c r="F10" s="146">
        <v>604944</v>
      </c>
      <c r="G10" s="146">
        <v>61428</v>
      </c>
      <c r="H10" s="146">
        <v>53914</v>
      </c>
      <c r="I10" s="153">
        <f t="shared" si="0"/>
        <v>18.725437999133288</v>
      </c>
      <c r="J10" s="76">
        <f t="shared" si="2"/>
        <v>73.70062868935068</v>
      </c>
      <c r="K10" s="76">
        <f t="shared" si="1"/>
        <v>87.76779318877385</v>
      </c>
      <c r="L10" s="146">
        <v>40</v>
      </c>
      <c r="M10" s="154">
        <v>22</v>
      </c>
    </row>
    <row r="11" spans="1:13" ht="20.25" customHeight="1">
      <c r="A11" s="9">
        <v>5</v>
      </c>
      <c r="B11" s="58" t="s">
        <v>489</v>
      </c>
      <c r="C11" s="146">
        <v>142849</v>
      </c>
      <c r="D11" s="155">
        <v>53946</v>
      </c>
      <c r="E11" s="156">
        <v>23955</v>
      </c>
      <c r="F11" s="146">
        <v>74748</v>
      </c>
      <c r="G11" s="146">
        <v>84232</v>
      </c>
      <c r="H11" s="156">
        <v>62497</v>
      </c>
      <c r="I11" s="153">
        <f t="shared" si="0"/>
        <v>3.1203506574827804</v>
      </c>
      <c r="J11" s="76">
        <f t="shared" si="2"/>
        <v>58.96576104837976</v>
      </c>
      <c r="K11" s="76">
        <f t="shared" si="1"/>
        <v>74.1962674517998</v>
      </c>
      <c r="L11" s="146">
        <v>9</v>
      </c>
      <c r="M11" s="154">
        <v>20</v>
      </c>
    </row>
    <row r="12" spans="1:13" ht="24.75" customHeight="1">
      <c r="A12" s="9">
        <v>6</v>
      </c>
      <c r="B12" s="58" t="s">
        <v>500</v>
      </c>
      <c r="C12" s="146">
        <v>57238</v>
      </c>
      <c r="D12" s="147">
        <v>12605</v>
      </c>
      <c r="E12" s="146">
        <v>7279</v>
      </c>
      <c r="F12" s="146">
        <v>0</v>
      </c>
      <c r="G12" s="146">
        <v>32976</v>
      </c>
      <c r="H12" s="146">
        <v>31200</v>
      </c>
      <c r="I12" s="153">
        <f t="shared" si="0"/>
        <v>0</v>
      </c>
      <c r="J12" s="76">
        <f t="shared" si="2"/>
        <v>57.61207589363709</v>
      </c>
      <c r="K12" s="76">
        <f t="shared" si="1"/>
        <v>94.61426491994177</v>
      </c>
      <c r="L12" s="146">
        <v>40</v>
      </c>
      <c r="M12" s="154">
        <v>22</v>
      </c>
    </row>
    <row r="13" spans="1:13" ht="24.75" customHeight="1">
      <c r="A13" s="9">
        <v>7</v>
      </c>
      <c r="B13" s="58" t="s">
        <v>286</v>
      </c>
      <c r="C13" s="157">
        <v>22588</v>
      </c>
      <c r="D13" s="158">
        <v>3833</v>
      </c>
      <c r="E13" s="157">
        <v>0</v>
      </c>
      <c r="F13" s="146">
        <v>0</v>
      </c>
      <c r="G13" s="146">
        <v>0</v>
      </c>
      <c r="H13" s="146">
        <v>0</v>
      </c>
      <c r="I13" s="153" t="e">
        <f t="shared" si="0"/>
        <v>#DIV/0!</v>
      </c>
      <c r="J13" s="76">
        <f t="shared" si="2"/>
        <v>0</v>
      </c>
      <c r="K13" s="76" t="e">
        <f t="shared" si="1"/>
        <v>#DIV/0!</v>
      </c>
      <c r="L13" s="146">
        <v>35</v>
      </c>
      <c r="M13" s="154">
        <v>22</v>
      </c>
    </row>
    <row r="14" spans="1:13" ht="24.75" customHeight="1">
      <c r="A14" s="9">
        <v>8</v>
      </c>
      <c r="B14" s="58" t="s">
        <v>493</v>
      </c>
      <c r="C14" s="212">
        <f>'[4]специјалистички'!C17</f>
        <v>64024</v>
      </c>
      <c r="D14" s="216">
        <f>'[4]специјалистички'!D17</f>
        <v>0</v>
      </c>
      <c r="E14" s="212">
        <f>'[4]специјалистички'!E17</f>
        <v>0</v>
      </c>
      <c r="F14" s="216">
        <f>'[4]специјалистички'!F17</f>
        <v>0</v>
      </c>
      <c r="G14" s="216">
        <f>'[4]специјалистички'!G17</f>
        <v>51741</v>
      </c>
      <c r="H14" s="216">
        <f>'[4]специјалистички'!H17</f>
        <v>51741</v>
      </c>
      <c r="I14" s="153" t="e">
        <f t="shared" si="0"/>
        <v>#DIV/0!</v>
      </c>
      <c r="J14" s="76">
        <f t="shared" si="2"/>
        <v>80.81500687242284</v>
      </c>
      <c r="K14" s="76">
        <f t="shared" si="1"/>
        <v>100</v>
      </c>
      <c r="L14" s="146">
        <v>40</v>
      </c>
      <c r="M14" s="154">
        <v>22</v>
      </c>
    </row>
    <row r="15" spans="1:13" ht="24.75" customHeight="1">
      <c r="A15" s="9">
        <v>9</v>
      </c>
      <c r="B15" s="58" t="s">
        <v>513</v>
      </c>
      <c r="C15" s="158">
        <f>'[4]специјалистички'!C20</f>
        <v>31774</v>
      </c>
      <c r="D15" s="310">
        <f>'[4]специјалистички'!D20</f>
        <v>24160</v>
      </c>
      <c r="E15" s="310">
        <f>'[4]специјалистички'!E20</f>
        <v>0</v>
      </c>
      <c r="F15" s="310">
        <f>'[4]специјалистички'!F20</f>
        <v>0</v>
      </c>
      <c r="G15" s="310">
        <f>'[4]специјалистички'!G20</f>
        <v>0</v>
      </c>
      <c r="H15" s="310">
        <f>'[4]специјалистички'!H20</f>
        <v>0</v>
      </c>
      <c r="I15" s="153" t="e">
        <f t="shared" si="0"/>
        <v>#DIV/0!</v>
      </c>
      <c r="J15" s="76">
        <f t="shared" si="2"/>
        <v>0</v>
      </c>
      <c r="K15" s="76" t="e">
        <f t="shared" si="1"/>
        <v>#DIV/0!</v>
      </c>
      <c r="L15" s="146">
        <v>40</v>
      </c>
      <c r="M15" s="154">
        <v>22</v>
      </c>
    </row>
    <row r="16" spans="1:13" ht="24.75" customHeight="1">
      <c r="A16" s="9">
        <v>10</v>
      </c>
      <c r="B16" s="58" t="s">
        <v>496</v>
      </c>
      <c r="C16" s="146">
        <f>'[4]специјалистички'!C22</f>
        <v>29550</v>
      </c>
      <c r="D16" s="147">
        <f>'[4]специјалистички'!D22</f>
        <v>14840</v>
      </c>
      <c r="E16" s="146">
        <f>'[4]специјалистички'!E22</f>
        <v>14840</v>
      </c>
      <c r="F16" s="146">
        <f>'[4]специјалистички'!F22</f>
        <v>193662</v>
      </c>
      <c r="G16" s="146">
        <f>'[4]специјалистички'!G22</f>
        <v>29505</v>
      </c>
      <c r="H16" s="146">
        <f>'[4]специјалистички'!H22</f>
        <v>23846</v>
      </c>
      <c r="I16" s="153">
        <f t="shared" si="0"/>
        <v>13.05</v>
      </c>
      <c r="J16" s="76">
        <f t="shared" si="2"/>
        <v>99.84771573604061</v>
      </c>
      <c r="K16" s="76">
        <f t="shared" si="1"/>
        <v>80.82019996610744</v>
      </c>
      <c r="L16" s="146">
        <v>40</v>
      </c>
      <c r="M16" s="154">
        <v>22</v>
      </c>
    </row>
    <row r="17" spans="1:13" ht="24.75" customHeight="1">
      <c r="A17" s="9">
        <v>11</v>
      </c>
      <c r="B17" s="58" t="s">
        <v>511</v>
      </c>
      <c r="C17" s="317">
        <f>'[4]специјалистички'!C23</f>
        <v>19809</v>
      </c>
      <c r="D17" s="315">
        <f>'[4]специјалистички'!D23</f>
        <v>9827</v>
      </c>
      <c r="E17" s="317">
        <f>'[4]специјалистички'!E23</f>
        <v>9608</v>
      </c>
      <c r="F17" s="315">
        <f>'[4]специјалистички'!F23</f>
        <v>249808</v>
      </c>
      <c r="G17" s="315">
        <f>'[4]специјалистички'!G23</f>
        <v>19712</v>
      </c>
      <c r="H17" s="315">
        <f>'[4]специјалистички'!H23</f>
        <v>19380</v>
      </c>
      <c r="I17" s="153">
        <f t="shared" si="0"/>
        <v>26</v>
      </c>
      <c r="J17" s="76">
        <f t="shared" si="2"/>
        <v>99.51032359028724</v>
      </c>
      <c r="K17" s="76">
        <f t="shared" si="1"/>
        <v>98.31574675324676</v>
      </c>
      <c r="L17" s="146">
        <v>40</v>
      </c>
      <c r="M17" s="154">
        <v>22</v>
      </c>
    </row>
    <row r="18" spans="1:13" ht="30" customHeight="1">
      <c r="A18" s="9">
        <v>12</v>
      </c>
      <c r="B18" s="58" t="s">
        <v>508</v>
      </c>
      <c r="C18" s="317">
        <f>'[4]специјалистички'!C25</f>
        <v>3990</v>
      </c>
      <c r="D18" s="315">
        <f>'[4]специјалистички'!D25</f>
        <v>1901</v>
      </c>
      <c r="E18" s="317">
        <f>'[4]специјалистички'!E25</f>
        <v>0</v>
      </c>
      <c r="F18" s="315">
        <f>'[4]специјалистички'!F25</f>
        <v>0</v>
      </c>
      <c r="G18" s="315">
        <f>'[4]специјалистички'!G25</f>
        <v>0</v>
      </c>
      <c r="H18" s="315">
        <f>'[4]специјалистички'!H25</f>
        <v>0</v>
      </c>
      <c r="I18" s="153" t="e">
        <f t="shared" si="0"/>
        <v>#DIV/0!</v>
      </c>
      <c r="J18" s="76">
        <f t="shared" si="2"/>
        <v>0</v>
      </c>
      <c r="K18" s="76" t="e">
        <f t="shared" si="1"/>
        <v>#DIV/0!</v>
      </c>
      <c r="L18" s="146">
        <v>0</v>
      </c>
      <c r="M18" s="154">
        <v>22</v>
      </c>
    </row>
    <row r="19" spans="1:13" ht="24.75" customHeight="1">
      <c r="A19" s="10">
        <v>13</v>
      </c>
      <c r="B19" s="81" t="s">
        <v>512</v>
      </c>
      <c r="C19" s="319">
        <f>'[4]специјалистички'!C27</f>
        <v>17701</v>
      </c>
      <c r="D19" s="320">
        <f>'[4]специјалистички'!D27</f>
        <v>7122</v>
      </c>
      <c r="E19" s="319">
        <f>'[4]специјалистички'!E27</f>
        <v>6215</v>
      </c>
      <c r="F19" s="319">
        <f>'[4]специјалистички'!F27</f>
        <v>34481</v>
      </c>
      <c r="G19" s="321">
        <f>'[4]специјалистички'!G27</f>
        <v>15739</v>
      </c>
      <c r="H19" s="319">
        <f>'[4]специјалистички'!H27</f>
        <v>12814</v>
      </c>
      <c r="I19" s="153">
        <f t="shared" si="0"/>
        <v>5.548028962188254</v>
      </c>
      <c r="J19" s="76">
        <f t="shared" si="2"/>
        <v>88.91588045873114</v>
      </c>
      <c r="K19" s="76">
        <f t="shared" si="1"/>
        <v>81.41559184192134</v>
      </c>
      <c r="L19" s="146">
        <v>35</v>
      </c>
      <c r="M19" s="154">
        <v>22</v>
      </c>
    </row>
    <row r="20" spans="1:13" ht="36.75" customHeight="1" thickBot="1">
      <c r="A20" s="27">
        <v>14</v>
      </c>
      <c r="B20" s="181" t="s">
        <v>285</v>
      </c>
      <c r="C20" s="322">
        <f>'[4]специјалистички'!C31</f>
        <v>16665</v>
      </c>
      <c r="D20" s="323">
        <f>'[4]специјалистички'!D31</f>
        <v>16615</v>
      </c>
      <c r="E20" s="322">
        <f>'[4]специјалистички'!E31</f>
        <v>943</v>
      </c>
      <c r="F20" s="322">
        <f>'[4]специјалистички'!F31</f>
        <v>0</v>
      </c>
      <c r="G20" s="322">
        <f>'[4]специјалистички'!G31</f>
        <v>4039</v>
      </c>
      <c r="H20" s="322">
        <f>'[4]специјалистички'!H31</f>
        <v>4039</v>
      </c>
      <c r="I20" s="160">
        <f t="shared" si="0"/>
        <v>0</v>
      </c>
      <c r="J20" s="77">
        <f t="shared" si="2"/>
        <v>24.236423642364237</v>
      </c>
      <c r="K20" s="76">
        <f t="shared" si="1"/>
        <v>100</v>
      </c>
      <c r="L20" s="157">
        <v>31</v>
      </c>
      <c r="M20" s="161">
        <v>22</v>
      </c>
    </row>
    <row r="21" spans="1:13" ht="21" customHeight="1" thickBot="1" thickTop="1">
      <c r="A21" s="911" t="s">
        <v>486</v>
      </c>
      <c r="B21" s="926"/>
      <c r="C21" s="72">
        <f aca="true" t="shared" si="3" ref="C21:H21">SUM(C7:C20)</f>
        <v>1127670</v>
      </c>
      <c r="D21" s="72">
        <f t="shared" si="3"/>
        <v>466329</v>
      </c>
      <c r="E21" s="72">
        <f t="shared" si="3"/>
        <v>95146</v>
      </c>
      <c r="F21" s="162">
        <f t="shared" si="3"/>
        <v>1157643</v>
      </c>
      <c r="G21" s="72">
        <f t="shared" si="3"/>
        <v>299372</v>
      </c>
      <c r="H21" s="72">
        <f t="shared" si="3"/>
        <v>259431</v>
      </c>
      <c r="I21" s="67">
        <f t="shared" si="0"/>
        <v>12.167017005444265</v>
      </c>
      <c r="J21" s="67">
        <f t="shared" si="2"/>
        <v>26.547837576595988</v>
      </c>
      <c r="K21" s="67">
        <f t="shared" si="1"/>
        <v>86.65840492764855</v>
      </c>
      <c r="L21" s="709"/>
      <c r="M21" s="710"/>
    </row>
    <row r="22" spans="1:13" ht="26.25" customHeight="1">
      <c r="A22" s="1044" t="s">
        <v>621</v>
      </c>
      <c r="B22" s="1045"/>
      <c r="C22" s="1045"/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</row>
    <row r="23" spans="1:13" s="28" customFormat="1" ht="21" customHeight="1">
      <c r="A23" s="896" t="s">
        <v>319</v>
      </c>
      <c r="B23" s="896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</row>
  </sheetData>
  <sheetProtection/>
  <mergeCells count="19">
    <mergeCell ref="A22:M22"/>
    <mergeCell ref="A23:M23"/>
    <mergeCell ref="I4:I5"/>
    <mergeCell ref="A4:A5"/>
    <mergeCell ref="B4:B5"/>
    <mergeCell ref="C4:C5"/>
    <mergeCell ref="D4:D5"/>
    <mergeCell ref="E4:E5"/>
    <mergeCell ref="F4:F5"/>
    <mergeCell ref="G4:G5"/>
    <mergeCell ref="H4:H5"/>
    <mergeCell ref="A21:B21"/>
    <mergeCell ref="L3:M3"/>
    <mergeCell ref="A1:M1"/>
    <mergeCell ref="J4:J5"/>
    <mergeCell ref="K4:K5"/>
    <mergeCell ref="L4:L5"/>
    <mergeCell ref="M4:M5"/>
    <mergeCell ref="A2:M2"/>
  </mergeCells>
  <printOptions horizontalCentered="1"/>
  <pageMargins left="0.3937007874015748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0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877" t="s">
        <v>594</v>
      </c>
      <c r="B1" s="904"/>
      <c r="C1" s="904"/>
      <c r="D1" s="904"/>
      <c r="E1" s="904"/>
      <c r="F1" s="904"/>
      <c r="G1" s="904"/>
      <c r="H1" s="904"/>
      <c r="I1" s="904"/>
      <c r="J1" s="1043"/>
      <c r="K1" s="1043"/>
      <c r="L1" s="1043"/>
      <c r="M1" s="1043"/>
    </row>
    <row r="2" spans="1:13" s="5" customFormat="1" ht="12.75" customHeight="1">
      <c r="A2" s="903" t="s">
        <v>5</v>
      </c>
      <c r="B2" s="904"/>
      <c r="C2" s="904"/>
      <c r="D2" s="904"/>
      <c r="E2" s="904"/>
      <c r="F2" s="904"/>
      <c r="G2" s="904"/>
      <c r="H2" s="904"/>
      <c r="I2" s="904"/>
      <c r="J2" s="1043"/>
      <c r="K2" s="1043"/>
      <c r="L2" s="1043"/>
      <c r="M2" s="1043"/>
    </row>
    <row r="3" spans="1:13" ht="9.75" customHeight="1" thickBot="1">
      <c r="A3" s="40"/>
      <c r="B3" s="41"/>
      <c r="C3" s="41"/>
      <c r="D3" s="41"/>
      <c r="E3" s="41"/>
      <c r="F3" s="41"/>
      <c r="G3" s="41"/>
      <c r="H3" s="41"/>
      <c r="I3" s="4"/>
      <c r="L3" s="1034" t="s">
        <v>161</v>
      </c>
      <c r="M3" s="1034"/>
    </row>
    <row r="4" spans="1:13" ht="39.75" customHeight="1">
      <c r="A4" s="1038" t="s">
        <v>55</v>
      </c>
      <c r="B4" s="1040" t="s">
        <v>57</v>
      </c>
      <c r="C4" s="1029" t="s">
        <v>174</v>
      </c>
      <c r="D4" s="1029" t="s">
        <v>20</v>
      </c>
      <c r="E4" s="1025" t="s">
        <v>175</v>
      </c>
      <c r="F4" s="1025" t="s">
        <v>24</v>
      </c>
      <c r="G4" s="1029" t="s">
        <v>176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61.5" customHeight="1" thickBot="1">
      <c r="A5" s="1039"/>
      <c r="B5" s="1041"/>
      <c r="C5" s="1030"/>
      <c r="D5" s="1042"/>
      <c r="E5" s="1026"/>
      <c r="F5" s="1026"/>
      <c r="G5" s="1030"/>
      <c r="H5" s="1031"/>
      <c r="I5" s="1026"/>
      <c r="J5" s="1026"/>
      <c r="K5" s="839"/>
      <c r="L5" s="1026"/>
      <c r="M5" s="1028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7" customHeight="1" thickTop="1">
      <c r="A7" s="401">
        <v>1</v>
      </c>
      <c r="B7" s="14" t="s">
        <v>515</v>
      </c>
      <c r="C7" s="146">
        <v>544831</v>
      </c>
      <c r="D7" s="146">
        <v>342491</v>
      </c>
      <c r="E7" s="146">
        <f>'[4]специјалистички'!E7</f>
        <v>0</v>
      </c>
      <c r="F7" s="146">
        <f>'[4]специјалистички'!F7</f>
        <v>0</v>
      </c>
      <c r="G7" s="146">
        <f>'[4]специјалистички'!G7</f>
        <v>0</v>
      </c>
      <c r="H7" s="146">
        <f>'[4]специјалистички'!H7</f>
        <v>0</v>
      </c>
      <c r="I7" s="150" t="e">
        <f aca="true" t="shared" si="0" ref="I7:I17">F7/E7</f>
        <v>#DIV/0!</v>
      </c>
      <c r="J7" s="75">
        <f aca="true" t="shared" si="1" ref="J7:J17">G7/C7*100</f>
        <v>0</v>
      </c>
      <c r="K7" s="76" t="e">
        <f aca="true" t="shared" si="2" ref="K7:K17">H7/G7*100</f>
        <v>#DIV/0!</v>
      </c>
      <c r="L7" s="151">
        <v>20</v>
      </c>
      <c r="M7" s="152">
        <v>0</v>
      </c>
    </row>
    <row r="8" spans="1:13" ht="20.25" customHeight="1">
      <c r="A8" s="402">
        <v>2</v>
      </c>
      <c r="B8" s="58" t="s">
        <v>516</v>
      </c>
      <c r="C8" s="146">
        <v>85623</v>
      </c>
      <c r="D8" s="147">
        <v>37225</v>
      </c>
      <c r="E8" s="146">
        <v>0</v>
      </c>
      <c r="F8" s="146">
        <v>0</v>
      </c>
      <c r="G8" s="146">
        <v>0</v>
      </c>
      <c r="H8" s="146">
        <v>0</v>
      </c>
      <c r="I8" s="153" t="e">
        <f t="shared" si="0"/>
        <v>#DIV/0!</v>
      </c>
      <c r="J8" s="76">
        <f t="shared" si="1"/>
        <v>0</v>
      </c>
      <c r="K8" s="76" t="e">
        <f t="shared" si="2"/>
        <v>#DIV/0!</v>
      </c>
      <c r="L8" s="146">
        <v>40</v>
      </c>
      <c r="M8" s="154">
        <v>0</v>
      </c>
    </row>
    <row r="9" spans="1:13" ht="23.25" customHeight="1">
      <c r="A9" s="402">
        <v>3</v>
      </c>
      <c r="B9" s="59" t="s">
        <v>487</v>
      </c>
      <c r="C9" s="146">
        <v>112320</v>
      </c>
      <c r="D9" s="147">
        <v>43952</v>
      </c>
      <c r="E9" s="146">
        <v>0</v>
      </c>
      <c r="F9" s="146">
        <v>0</v>
      </c>
      <c r="G9" s="146">
        <v>0</v>
      </c>
      <c r="H9" s="146">
        <v>0</v>
      </c>
      <c r="I9" s="153" t="e">
        <f t="shared" si="0"/>
        <v>#DIV/0!</v>
      </c>
      <c r="J9" s="76">
        <f t="shared" si="1"/>
        <v>0</v>
      </c>
      <c r="K9" s="76" t="e">
        <f t="shared" si="2"/>
        <v>#DIV/0!</v>
      </c>
      <c r="L9" s="146">
        <v>40</v>
      </c>
      <c r="M9" s="154">
        <v>22</v>
      </c>
    </row>
    <row r="10" spans="1:13" ht="23.25" customHeight="1">
      <c r="A10" s="402">
        <v>4</v>
      </c>
      <c r="B10" s="59" t="s">
        <v>488</v>
      </c>
      <c r="C10" s="146">
        <v>46925</v>
      </c>
      <c r="D10" s="146">
        <v>31600</v>
      </c>
      <c r="E10" s="146">
        <v>10493</v>
      </c>
      <c r="F10" s="146">
        <v>116089</v>
      </c>
      <c r="G10" s="146">
        <v>18918</v>
      </c>
      <c r="H10" s="146">
        <v>12013</v>
      </c>
      <c r="I10" s="153">
        <f t="shared" si="0"/>
        <v>11.063470885352139</v>
      </c>
      <c r="J10" s="76">
        <f t="shared" si="1"/>
        <v>40.31539690996271</v>
      </c>
      <c r="K10" s="76">
        <f t="shared" si="2"/>
        <v>63.500370017972294</v>
      </c>
      <c r="L10" s="146">
        <v>40</v>
      </c>
      <c r="M10" s="154">
        <v>22</v>
      </c>
    </row>
    <row r="11" spans="1:13" ht="23.25" customHeight="1">
      <c r="A11" s="402">
        <v>5</v>
      </c>
      <c r="B11" s="58" t="s">
        <v>489</v>
      </c>
      <c r="C11" s="146">
        <v>82366</v>
      </c>
      <c r="D11" s="155">
        <v>51046</v>
      </c>
      <c r="E11" s="156">
        <v>4941</v>
      </c>
      <c r="F11" s="146">
        <v>17198</v>
      </c>
      <c r="G11" s="146">
        <v>12961</v>
      </c>
      <c r="H11" s="156">
        <v>9832</v>
      </c>
      <c r="I11" s="153">
        <f t="shared" si="0"/>
        <v>3.4806719287593606</v>
      </c>
      <c r="J11" s="76">
        <f t="shared" si="1"/>
        <v>15.735861884758274</v>
      </c>
      <c r="K11" s="76">
        <f t="shared" si="2"/>
        <v>75.8583442635599</v>
      </c>
      <c r="L11" s="146">
        <v>9</v>
      </c>
      <c r="M11" s="154">
        <v>22</v>
      </c>
    </row>
    <row r="12" spans="1:13" ht="37.5" customHeight="1">
      <c r="A12" s="402">
        <v>6</v>
      </c>
      <c r="B12" s="58" t="s">
        <v>500</v>
      </c>
      <c r="C12" s="146">
        <v>17949</v>
      </c>
      <c r="D12" s="147">
        <v>3725</v>
      </c>
      <c r="E12" s="146">
        <v>2472</v>
      </c>
      <c r="F12" s="146">
        <v>0</v>
      </c>
      <c r="G12" s="146">
        <v>12528</v>
      </c>
      <c r="H12" s="146">
        <v>11105</v>
      </c>
      <c r="I12" s="153">
        <f t="shared" si="0"/>
        <v>0</v>
      </c>
      <c r="J12" s="76">
        <f t="shared" si="1"/>
        <v>69.79776032090925</v>
      </c>
      <c r="K12" s="76">
        <f t="shared" si="2"/>
        <v>88.64144316730524</v>
      </c>
      <c r="L12" s="146">
        <v>40</v>
      </c>
      <c r="M12" s="154">
        <v>22</v>
      </c>
    </row>
    <row r="13" spans="1:13" ht="30" customHeight="1">
      <c r="A13" s="402">
        <v>7</v>
      </c>
      <c r="B13" s="58" t="s">
        <v>517</v>
      </c>
      <c r="C13" s="146">
        <v>49088</v>
      </c>
      <c r="D13" s="147">
        <v>8865</v>
      </c>
      <c r="E13" s="146">
        <v>0</v>
      </c>
      <c r="F13" s="146">
        <v>0</v>
      </c>
      <c r="G13" s="146">
        <v>0</v>
      </c>
      <c r="H13" s="146">
        <v>0</v>
      </c>
      <c r="I13" s="153" t="e">
        <f t="shared" si="0"/>
        <v>#DIV/0!</v>
      </c>
      <c r="J13" s="76">
        <f t="shared" si="1"/>
        <v>0</v>
      </c>
      <c r="K13" s="76" t="e">
        <f t="shared" si="2"/>
        <v>#DIV/0!</v>
      </c>
      <c r="L13" s="146">
        <v>40</v>
      </c>
      <c r="M13" s="154">
        <v>22</v>
      </c>
    </row>
    <row r="14" spans="1:13" ht="30.75" customHeight="1">
      <c r="A14" s="402">
        <v>8</v>
      </c>
      <c r="B14" s="58" t="s">
        <v>25</v>
      </c>
      <c r="C14" s="157">
        <v>99589</v>
      </c>
      <c r="D14" s="158">
        <v>58552</v>
      </c>
      <c r="E14" s="157">
        <v>0</v>
      </c>
      <c r="F14" s="146">
        <v>0</v>
      </c>
      <c r="G14" s="146">
        <v>0</v>
      </c>
      <c r="H14" s="146">
        <v>0</v>
      </c>
      <c r="I14" s="153" t="e">
        <f t="shared" si="0"/>
        <v>#DIV/0!</v>
      </c>
      <c r="J14" s="76">
        <f t="shared" si="1"/>
        <v>0</v>
      </c>
      <c r="K14" s="76" t="e">
        <f t="shared" si="2"/>
        <v>#DIV/0!</v>
      </c>
      <c r="L14" s="146">
        <v>0</v>
      </c>
      <c r="M14" s="154">
        <v>0</v>
      </c>
    </row>
    <row r="15" spans="1:13" ht="27.75" customHeight="1">
      <c r="A15" s="402">
        <v>9</v>
      </c>
      <c r="B15" s="58" t="s">
        <v>491</v>
      </c>
      <c r="C15" s="146">
        <v>93881</v>
      </c>
      <c r="D15" s="146">
        <v>58206</v>
      </c>
      <c r="E15" s="146">
        <v>16898</v>
      </c>
      <c r="F15" s="146">
        <v>118286</v>
      </c>
      <c r="G15" s="146">
        <v>58206</v>
      </c>
      <c r="H15" s="146">
        <v>53512</v>
      </c>
      <c r="I15" s="153">
        <f t="shared" si="0"/>
        <v>7</v>
      </c>
      <c r="J15" s="76">
        <f t="shared" si="1"/>
        <v>61.99976566078333</v>
      </c>
      <c r="K15" s="76">
        <f t="shared" si="2"/>
        <v>91.93553929148199</v>
      </c>
      <c r="L15" s="146">
        <v>32</v>
      </c>
      <c r="M15" s="154">
        <v>22</v>
      </c>
    </row>
    <row r="16" spans="1:13" ht="30" customHeight="1" thickBot="1">
      <c r="A16" s="424">
        <v>10</v>
      </c>
      <c r="B16" s="58" t="s">
        <v>26</v>
      </c>
      <c r="C16" s="146">
        <f>'[4]специјалистички'!C18</f>
        <v>121662</v>
      </c>
      <c r="D16" s="147">
        <f>'[4]специјалистички'!D18</f>
        <v>74222</v>
      </c>
      <c r="E16" s="146">
        <f>'[4]специјалистички'!E18</f>
        <v>55666</v>
      </c>
      <c r="F16" s="159">
        <f>'[4]специјалистички'!F18</f>
        <v>834990</v>
      </c>
      <c r="G16" s="159">
        <f>'[4]специјалистички'!G18</f>
        <v>100002</v>
      </c>
      <c r="H16" s="146">
        <f>'[4]специјалистички'!H18</f>
        <v>75803</v>
      </c>
      <c r="I16" s="160">
        <f t="shared" si="0"/>
        <v>15</v>
      </c>
      <c r="J16" s="77">
        <f t="shared" si="1"/>
        <v>82.19657740296888</v>
      </c>
      <c r="K16" s="77">
        <f t="shared" si="2"/>
        <v>75.80148397032059</v>
      </c>
      <c r="L16" s="157">
        <v>14</v>
      </c>
      <c r="M16" s="161">
        <v>0</v>
      </c>
    </row>
    <row r="17" spans="1:13" ht="37.5" customHeight="1" thickBot="1" thickTop="1">
      <c r="A17" s="911" t="s">
        <v>486</v>
      </c>
      <c r="B17" s="926"/>
      <c r="C17" s="72">
        <f aca="true" t="shared" si="3" ref="C17:H17">SUM(C7:C16)</f>
        <v>1254234</v>
      </c>
      <c r="D17" s="72">
        <f t="shared" si="3"/>
        <v>709884</v>
      </c>
      <c r="E17" s="72">
        <f t="shared" si="3"/>
        <v>90470</v>
      </c>
      <c r="F17" s="162">
        <f t="shared" si="3"/>
        <v>1086563</v>
      </c>
      <c r="G17" s="162">
        <f t="shared" si="3"/>
        <v>202615</v>
      </c>
      <c r="H17" s="72">
        <f t="shared" si="3"/>
        <v>162265</v>
      </c>
      <c r="I17" s="67">
        <f t="shared" si="0"/>
        <v>12.0102022769979</v>
      </c>
      <c r="J17" s="67">
        <f t="shared" si="1"/>
        <v>16.15448154012728</v>
      </c>
      <c r="K17" s="67">
        <f t="shared" si="2"/>
        <v>80.0853836093083</v>
      </c>
      <c r="L17" s="711"/>
      <c r="M17" s="712"/>
    </row>
    <row r="18" spans="1:13" ht="18" customHeight="1">
      <c r="A18" s="1044" t="s">
        <v>621</v>
      </c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</row>
    <row r="19" spans="1:13" s="94" customFormat="1" ht="13.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</row>
    <row r="20" spans="1:13" ht="10.5" customHeight="1">
      <c r="A20" s="896" t="s">
        <v>399</v>
      </c>
      <c r="B20" s="896"/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</row>
  </sheetData>
  <sheetProtection/>
  <mergeCells count="20">
    <mergeCell ref="A20:M20"/>
    <mergeCell ref="K4:K5"/>
    <mergeCell ref="L4:L5"/>
    <mergeCell ref="M4:M5"/>
    <mergeCell ref="A17:B17"/>
    <mergeCell ref="A4:A5"/>
    <mergeCell ref="B4:B5"/>
    <mergeCell ref="C4:C5"/>
    <mergeCell ref="A19:M19"/>
    <mergeCell ref="A18:M18"/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9"/>
  <sheetViews>
    <sheetView view="pageBreakPreview" zoomScaleSheetLayoutView="100" zoomScalePageLayoutView="0" workbookViewId="0" topLeftCell="A7">
      <selection activeCell="R16" sqref="R16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877" t="s">
        <v>612</v>
      </c>
      <c r="B1" s="904"/>
      <c r="C1" s="904"/>
      <c r="D1" s="904"/>
      <c r="E1" s="904"/>
      <c r="F1" s="904"/>
      <c r="G1" s="904"/>
      <c r="H1" s="904"/>
      <c r="I1" s="904"/>
      <c r="J1" s="1043"/>
      <c r="K1" s="1043"/>
      <c r="L1" s="1043"/>
      <c r="M1" s="1043"/>
    </row>
    <row r="2" spans="1:13" s="5" customFormat="1" ht="13.5" customHeight="1">
      <c r="A2" s="903" t="s">
        <v>613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</row>
    <row r="3" spans="1:13" ht="12" customHeight="1" thickBot="1">
      <c r="A3" s="40"/>
      <c r="B3" s="41"/>
      <c r="C3" s="41"/>
      <c r="D3" s="41"/>
      <c r="E3" s="41"/>
      <c r="F3" s="41"/>
      <c r="G3" s="41"/>
      <c r="H3" s="41"/>
      <c r="I3" s="4"/>
      <c r="L3" s="1034" t="s">
        <v>614</v>
      </c>
      <c r="M3" s="1034"/>
    </row>
    <row r="4" spans="1:13" ht="39.75" customHeight="1">
      <c r="A4" s="891" t="s">
        <v>55</v>
      </c>
      <c r="B4" s="1040" t="s">
        <v>57</v>
      </c>
      <c r="C4" s="1029" t="s">
        <v>615</v>
      </c>
      <c r="D4" s="1029" t="s">
        <v>616</v>
      </c>
      <c r="E4" s="1025" t="s">
        <v>175</v>
      </c>
      <c r="F4" s="1025" t="s">
        <v>24</v>
      </c>
      <c r="G4" s="1029" t="s">
        <v>617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75" customHeight="1" thickBot="1">
      <c r="A5" s="892"/>
      <c r="B5" s="1041"/>
      <c r="C5" s="1030"/>
      <c r="D5" s="1042"/>
      <c r="E5" s="1026"/>
      <c r="F5" s="1026"/>
      <c r="G5" s="1030"/>
      <c r="H5" s="1031"/>
      <c r="I5" s="1026"/>
      <c r="J5" s="1026"/>
      <c r="K5" s="839"/>
      <c r="L5" s="1026"/>
      <c r="M5" s="1028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24" customHeight="1" thickTop="1">
      <c r="A7" s="9">
        <v>1</v>
      </c>
      <c r="B7" s="58" t="s">
        <v>516</v>
      </c>
      <c r="C7" s="151">
        <v>26681</v>
      </c>
      <c r="D7" s="824">
        <v>20131</v>
      </c>
      <c r="E7" s="151">
        <v>0</v>
      </c>
      <c r="F7" s="149">
        <v>0</v>
      </c>
      <c r="G7" s="149">
        <v>0</v>
      </c>
      <c r="H7" s="151">
        <v>0</v>
      </c>
      <c r="I7" s="150" t="e">
        <f aca="true" t="shared" si="0" ref="I7:I17">F7/E7</f>
        <v>#DIV/0!</v>
      </c>
      <c r="J7" s="75">
        <f>G7/C7*100</f>
        <v>0</v>
      </c>
      <c r="K7" s="75" t="e">
        <f>H7/G7*100</f>
        <v>#DIV/0!</v>
      </c>
      <c r="L7" s="151">
        <v>40</v>
      </c>
      <c r="M7" s="152">
        <v>0</v>
      </c>
    </row>
    <row r="8" spans="1:13" ht="22.5" customHeight="1">
      <c r="A8" s="9">
        <v>2</v>
      </c>
      <c r="B8" s="59" t="s">
        <v>487</v>
      </c>
      <c r="C8" s="146">
        <v>9367</v>
      </c>
      <c r="D8" s="147">
        <v>8715</v>
      </c>
      <c r="E8" s="146">
        <v>0</v>
      </c>
      <c r="F8" s="146">
        <v>0</v>
      </c>
      <c r="G8" s="146">
        <v>0</v>
      </c>
      <c r="H8" s="146">
        <v>0</v>
      </c>
      <c r="I8" s="153" t="e">
        <f>F8/E8</f>
        <v>#DIV/0!</v>
      </c>
      <c r="J8" s="76">
        <f aca="true" t="shared" si="1" ref="J8:J17">G8/C8*100</f>
        <v>0</v>
      </c>
      <c r="K8" s="76" t="e">
        <f aca="true" t="shared" si="2" ref="K8:K16">H8/G8*100</f>
        <v>#DIV/0!</v>
      </c>
      <c r="L8" s="146">
        <v>40</v>
      </c>
      <c r="M8" s="154">
        <v>22</v>
      </c>
    </row>
    <row r="9" spans="1:13" ht="22.5" customHeight="1">
      <c r="A9" s="9">
        <v>3</v>
      </c>
      <c r="B9" s="59" t="s">
        <v>488</v>
      </c>
      <c r="C9" s="146">
        <v>6289</v>
      </c>
      <c r="D9" s="146">
        <v>4963</v>
      </c>
      <c r="E9" s="146">
        <v>0</v>
      </c>
      <c r="F9" s="146">
        <v>0</v>
      </c>
      <c r="G9" s="146">
        <v>0</v>
      </c>
      <c r="H9" s="146">
        <v>0</v>
      </c>
      <c r="I9" s="153" t="e">
        <f t="shared" si="0"/>
        <v>#DIV/0!</v>
      </c>
      <c r="J9" s="76">
        <f t="shared" si="1"/>
        <v>0</v>
      </c>
      <c r="K9" s="76" t="e">
        <f t="shared" si="2"/>
        <v>#DIV/0!</v>
      </c>
      <c r="L9" s="146">
        <v>40</v>
      </c>
      <c r="M9" s="154">
        <v>22</v>
      </c>
    </row>
    <row r="10" spans="1:13" ht="34.5" customHeight="1">
      <c r="A10" s="9">
        <v>4</v>
      </c>
      <c r="B10" s="58" t="s">
        <v>25</v>
      </c>
      <c r="C10" s="157">
        <v>69075</v>
      </c>
      <c r="D10" s="158">
        <v>45068</v>
      </c>
      <c r="E10" s="157">
        <v>0</v>
      </c>
      <c r="F10" s="146">
        <v>0</v>
      </c>
      <c r="G10" s="146">
        <v>0</v>
      </c>
      <c r="H10" s="146">
        <v>0</v>
      </c>
      <c r="I10" s="153" t="e">
        <f t="shared" si="0"/>
        <v>#DIV/0!</v>
      </c>
      <c r="J10" s="76">
        <f t="shared" si="1"/>
        <v>0</v>
      </c>
      <c r="K10" s="76" t="e">
        <f t="shared" si="2"/>
        <v>#DIV/0!</v>
      </c>
      <c r="L10" s="146">
        <v>0</v>
      </c>
      <c r="M10" s="154">
        <v>0</v>
      </c>
    </row>
    <row r="11" spans="1:13" ht="22.5" customHeight="1">
      <c r="A11" s="9">
        <v>5</v>
      </c>
      <c r="B11" s="58" t="s">
        <v>491</v>
      </c>
      <c r="C11" s="146">
        <v>81498</v>
      </c>
      <c r="D11" s="146">
        <v>69273</v>
      </c>
      <c r="E11" s="146">
        <v>19559</v>
      </c>
      <c r="F11" s="146">
        <v>254267</v>
      </c>
      <c r="G11" s="146">
        <v>69273</v>
      </c>
      <c r="H11" s="146">
        <v>64383</v>
      </c>
      <c r="I11" s="153">
        <f t="shared" si="0"/>
        <v>13</v>
      </c>
      <c r="J11" s="76">
        <f t="shared" si="1"/>
        <v>84.99963189280719</v>
      </c>
      <c r="K11" s="76">
        <f t="shared" si="2"/>
        <v>92.94097267333593</v>
      </c>
      <c r="L11" s="146">
        <v>32</v>
      </c>
      <c r="M11" s="154">
        <v>22</v>
      </c>
    </row>
    <row r="12" spans="1:13" ht="36.75" customHeight="1">
      <c r="A12" s="9">
        <v>6</v>
      </c>
      <c r="B12" s="58" t="s">
        <v>510</v>
      </c>
      <c r="C12" s="146">
        <v>19344</v>
      </c>
      <c r="D12" s="146">
        <v>4264</v>
      </c>
      <c r="E12" s="146">
        <v>0</v>
      </c>
      <c r="F12" s="148">
        <v>0</v>
      </c>
      <c r="G12" s="148">
        <v>0</v>
      </c>
      <c r="H12" s="146">
        <v>0</v>
      </c>
      <c r="I12" s="153" t="e">
        <f t="shared" si="0"/>
        <v>#DIV/0!</v>
      </c>
      <c r="J12" s="76">
        <f t="shared" si="1"/>
        <v>0</v>
      </c>
      <c r="K12" s="76" t="e">
        <f t="shared" si="2"/>
        <v>#DIV/0!</v>
      </c>
      <c r="L12" s="146">
        <v>40</v>
      </c>
      <c r="M12" s="154">
        <v>0</v>
      </c>
    </row>
    <row r="13" spans="1:13" ht="37.5" customHeight="1">
      <c r="A13" s="9">
        <v>7</v>
      </c>
      <c r="B13" s="58" t="s">
        <v>618</v>
      </c>
      <c r="C13" s="310">
        <f>'[3]специјалистички'!C24</f>
        <v>10859</v>
      </c>
      <c r="D13" s="310">
        <f>'[3]специјалистички'!D24</f>
        <v>2835</v>
      </c>
      <c r="E13" s="310">
        <f>'[3]специјалистички'!E24</f>
        <v>2000</v>
      </c>
      <c r="F13" s="310">
        <f>'[3]специјалистички'!F24</f>
        <v>60000</v>
      </c>
      <c r="G13" s="310">
        <f>'[3]специјалистички'!G24</f>
        <v>10000</v>
      </c>
      <c r="H13" s="310">
        <f>'[3]специјалистички'!H24</f>
        <v>0</v>
      </c>
      <c r="I13" s="153">
        <f t="shared" si="0"/>
        <v>30</v>
      </c>
      <c r="J13" s="76">
        <f t="shared" si="1"/>
        <v>92.08951100469656</v>
      </c>
      <c r="K13" s="76">
        <f t="shared" si="2"/>
        <v>0</v>
      </c>
      <c r="L13" s="146">
        <v>30</v>
      </c>
      <c r="M13" s="154">
        <v>22</v>
      </c>
    </row>
    <row r="14" spans="1:13" ht="45.75" customHeight="1">
      <c r="A14" s="9">
        <v>8</v>
      </c>
      <c r="B14" s="58" t="s">
        <v>619</v>
      </c>
      <c r="C14" s="146">
        <v>4839</v>
      </c>
      <c r="D14" s="146">
        <v>1927</v>
      </c>
      <c r="E14" s="146">
        <v>1927</v>
      </c>
      <c r="F14" s="146">
        <v>41460</v>
      </c>
      <c r="G14" s="146">
        <v>4839</v>
      </c>
      <c r="H14" s="146">
        <v>4682</v>
      </c>
      <c r="I14" s="153">
        <f t="shared" si="0"/>
        <v>21.515308770108977</v>
      </c>
      <c r="J14" s="76">
        <f t="shared" si="1"/>
        <v>100</v>
      </c>
      <c r="K14" s="76">
        <f t="shared" si="2"/>
        <v>96.75552800165323</v>
      </c>
      <c r="L14" s="146">
        <v>40</v>
      </c>
      <c r="M14" s="154">
        <v>22</v>
      </c>
    </row>
    <row r="15" spans="1:13" ht="22.5" customHeight="1">
      <c r="A15" s="9">
        <v>9</v>
      </c>
      <c r="B15" s="58" t="s">
        <v>495</v>
      </c>
      <c r="C15" s="192">
        <v>2699</v>
      </c>
      <c r="D15" s="191">
        <v>787</v>
      </c>
      <c r="E15" s="192">
        <v>756</v>
      </c>
      <c r="F15" s="191">
        <v>22680</v>
      </c>
      <c r="G15" s="191">
        <v>2392</v>
      </c>
      <c r="H15" s="191">
        <v>2392</v>
      </c>
      <c r="I15" s="153">
        <f t="shared" si="0"/>
        <v>30</v>
      </c>
      <c r="J15" s="76">
        <f t="shared" si="1"/>
        <v>88.62541682104484</v>
      </c>
      <c r="K15" s="76">
        <f t="shared" si="2"/>
        <v>100</v>
      </c>
      <c r="L15" s="146">
        <v>15</v>
      </c>
      <c r="M15" s="154">
        <v>22</v>
      </c>
    </row>
    <row r="16" spans="1:13" ht="22.5" customHeight="1" thickBot="1">
      <c r="A16" s="363">
        <v>10</v>
      </c>
      <c r="B16" s="14" t="s">
        <v>517</v>
      </c>
      <c r="C16" s="200">
        <v>424</v>
      </c>
      <c r="D16" s="193">
        <v>19</v>
      </c>
      <c r="E16" s="200">
        <v>0</v>
      </c>
      <c r="F16" s="193">
        <v>0</v>
      </c>
      <c r="G16" s="193">
        <v>0</v>
      </c>
      <c r="H16" s="193">
        <v>0</v>
      </c>
      <c r="I16" s="153">
        <v>0</v>
      </c>
      <c r="J16" s="76">
        <f t="shared" si="1"/>
        <v>0</v>
      </c>
      <c r="K16" s="77" t="e">
        <f t="shared" si="2"/>
        <v>#DIV/0!</v>
      </c>
      <c r="L16" s="148">
        <v>40</v>
      </c>
      <c r="M16" s="825">
        <v>22</v>
      </c>
    </row>
    <row r="17" spans="1:13" ht="26.25" customHeight="1" thickBot="1" thickTop="1">
      <c r="A17" s="911" t="s">
        <v>486</v>
      </c>
      <c r="B17" s="926"/>
      <c r="C17" s="72">
        <f aca="true" t="shared" si="3" ref="C17:H17">SUM(C7:C16)</f>
        <v>231075</v>
      </c>
      <c r="D17" s="72">
        <f t="shared" si="3"/>
        <v>157982</v>
      </c>
      <c r="E17" s="72">
        <f t="shared" si="3"/>
        <v>24242</v>
      </c>
      <c r="F17" s="72">
        <f t="shared" si="3"/>
        <v>378407</v>
      </c>
      <c r="G17" s="72">
        <f t="shared" si="3"/>
        <v>86504</v>
      </c>
      <c r="H17" s="72">
        <f t="shared" si="3"/>
        <v>71457</v>
      </c>
      <c r="I17" s="67">
        <f t="shared" si="0"/>
        <v>15.609561917333552</v>
      </c>
      <c r="J17" s="67">
        <f t="shared" si="1"/>
        <v>37.435464675971005</v>
      </c>
      <c r="K17" s="67">
        <f>H17/G17*100</f>
        <v>82.60542865069823</v>
      </c>
      <c r="L17" s="709"/>
      <c r="M17" s="710"/>
    </row>
    <row r="18" spans="1:13" ht="24" customHeight="1">
      <c r="A18" s="1050"/>
      <c r="B18" s="1051"/>
      <c r="C18" s="1051"/>
      <c r="D18" s="1051"/>
      <c r="E18" s="1051"/>
      <c r="F18" s="1051"/>
      <c r="G18" s="1051"/>
      <c r="H18" s="1051"/>
      <c r="I18" s="1051"/>
      <c r="J18" s="1051"/>
      <c r="K18" s="1051"/>
      <c r="L18" s="1051"/>
      <c r="M18" s="1051"/>
    </row>
    <row r="19" spans="1:13" s="43" customFormat="1" ht="33" customHeight="1">
      <c r="A19" s="896" t="s">
        <v>620</v>
      </c>
      <c r="B19" s="896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</row>
  </sheetData>
  <sheetProtection/>
  <mergeCells count="19">
    <mergeCell ref="A17:B17"/>
    <mergeCell ref="A18:M18"/>
    <mergeCell ref="A19:M19"/>
    <mergeCell ref="K4:K5"/>
    <mergeCell ref="L4:L5"/>
    <mergeCell ref="M4:M5"/>
    <mergeCell ref="D4:D5"/>
    <mergeCell ref="E4:E5"/>
    <mergeCell ref="F4:F5"/>
    <mergeCell ref="G4:G5"/>
    <mergeCell ref="A4:A5"/>
    <mergeCell ref="A1:M1"/>
    <mergeCell ref="L3:M3"/>
    <mergeCell ref="H4:H5"/>
    <mergeCell ref="I4:I5"/>
    <mergeCell ref="J4:J5"/>
    <mergeCell ref="A2:M2"/>
    <mergeCell ref="B4:B5"/>
    <mergeCell ref="C4:C5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0" customHeight="1">
      <c r="A1" s="877" t="s">
        <v>595</v>
      </c>
      <c r="B1" s="904"/>
      <c r="C1" s="904"/>
      <c r="D1" s="904"/>
      <c r="E1" s="904"/>
      <c r="F1" s="904"/>
      <c r="G1" s="904"/>
      <c r="H1" s="904"/>
      <c r="I1" s="904"/>
      <c r="J1" s="1043"/>
      <c r="K1" s="1043"/>
      <c r="L1" s="1043"/>
      <c r="M1" s="1043"/>
    </row>
    <row r="2" spans="1:9" s="5" customFormat="1" ht="16.5" customHeight="1">
      <c r="A2" s="903" t="s">
        <v>180</v>
      </c>
      <c r="B2" s="904"/>
      <c r="C2" s="904"/>
      <c r="D2" s="904"/>
      <c r="E2" s="904"/>
      <c r="F2" s="904"/>
      <c r="G2" s="904"/>
      <c r="H2" s="904"/>
      <c r="I2" s="904"/>
    </row>
    <row r="3" spans="1:13" ht="12" customHeight="1" thickBot="1">
      <c r="A3" s="40"/>
      <c r="B3" s="41"/>
      <c r="C3" s="41"/>
      <c r="D3" s="41"/>
      <c r="E3" s="41"/>
      <c r="F3" s="41"/>
      <c r="G3" s="41"/>
      <c r="H3" s="41"/>
      <c r="I3" s="4"/>
      <c r="L3" s="1034" t="s">
        <v>93</v>
      </c>
      <c r="M3" s="1035"/>
    </row>
    <row r="4" spans="1:13" ht="39.75" customHeight="1">
      <c r="A4" s="1038" t="s">
        <v>55</v>
      </c>
      <c r="B4" s="1040" t="s">
        <v>57</v>
      </c>
      <c r="C4" s="1029" t="s">
        <v>174</v>
      </c>
      <c r="D4" s="1029" t="s">
        <v>20</v>
      </c>
      <c r="E4" s="1025" t="s">
        <v>175</v>
      </c>
      <c r="F4" s="1025" t="s">
        <v>24</v>
      </c>
      <c r="G4" s="1029" t="s">
        <v>176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93.75" customHeight="1" thickBot="1">
      <c r="A5" s="1039"/>
      <c r="B5" s="1041"/>
      <c r="C5" s="1030"/>
      <c r="D5" s="1042"/>
      <c r="E5" s="1026"/>
      <c r="F5" s="1026"/>
      <c r="G5" s="1030"/>
      <c r="H5" s="1031"/>
      <c r="I5" s="1026"/>
      <c r="J5" s="1026"/>
      <c r="K5" s="839"/>
      <c r="L5" s="1026"/>
      <c r="M5" s="1028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163">
        <v>9</v>
      </c>
      <c r="K6" s="24">
        <v>10</v>
      </c>
      <c r="L6" s="163">
        <v>11</v>
      </c>
      <c r="M6" s="164">
        <v>12</v>
      </c>
    </row>
    <row r="7" spans="1:13" ht="27" customHeight="1" thickTop="1">
      <c r="A7" s="401">
        <v>1</v>
      </c>
      <c r="B7" s="425" t="s">
        <v>27</v>
      </c>
      <c r="C7" s="149">
        <v>82049.60401935244</v>
      </c>
      <c r="D7" s="148">
        <v>76500</v>
      </c>
      <c r="E7" s="148">
        <v>0</v>
      </c>
      <c r="F7" s="148">
        <v>0</v>
      </c>
      <c r="G7" s="148">
        <v>0</v>
      </c>
      <c r="H7" s="148">
        <v>0</v>
      </c>
      <c r="I7" s="153" t="e">
        <f aca="true" t="shared" si="0" ref="I7:I14">F7/E7</f>
        <v>#DIV/0!</v>
      </c>
      <c r="J7" s="75">
        <f>G7/C7*100</f>
        <v>0</v>
      </c>
      <c r="K7" s="76" t="e">
        <f aca="true" t="shared" si="1" ref="K7:K14">H7/G7*100</f>
        <v>#DIV/0!</v>
      </c>
      <c r="L7" s="151">
        <v>20</v>
      </c>
      <c r="M7" s="152">
        <v>0</v>
      </c>
    </row>
    <row r="8" spans="1:13" ht="31.5" customHeight="1">
      <c r="A8" s="402">
        <v>2</v>
      </c>
      <c r="B8" s="58" t="s">
        <v>516</v>
      </c>
      <c r="C8" s="146">
        <v>24060</v>
      </c>
      <c r="D8" s="146">
        <v>4459</v>
      </c>
      <c r="E8" s="146">
        <v>0</v>
      </c>
      <c r="F8" s="146">
        <v>0</v>
      </c>
      <c r="G8" s="146">
        <v>0</v>
      </c>
      <c r="H8" s="146">
        <v>0</v>
      </c>
      <c r="I8" s="153" t="e">
        <f t="shared" si="0"/>
        <v>#DIV/0!</v>
      </c>
      <c r="J8" s="76">
        <f aca="true" t="shared" si="2" ref="J8:J14">G8/C8*100</f>
        <v>0</v>
      </c>
      <c r="K8" s="76" t="e">
        <f t="shared" si="1"/>
        <v>#DIV/0!</v>
      </c>
      <c r="L8" s="146">
        <v>40</v>
      </c>
      <c r="M8" s="154">
        <v>0</v>
      </c>
    </row>
    <row r="9" spans="1:13" ht="24" customHeight="1">
      <c r="A9" s="402">
        <v>3</v>
      </c>
      <c r="B9" s="59" t="s">
        <v>487</v>
      </c>
      <c r="C9" s="146">
        <v>24098</v>
      </c>
      <c r="D9" s="147">
        <v>5226</v>
      </c>
      <c r="E9" s="146"/>
      <c r="F9" s="146"/>
      <c r="G9" s="146"/>
      <c r="H9" s="146"/>
      <c r="I9" s="153" t="e">
        <f t="shared" si="0"/>
        <v>#DIV/0!</v>
      </c>
      <c r="J9" s="76">
        <f t="shared" si="2"/>
        <v>0</v>
      </c>
      <c r="K9" s="76" t="e">
        <f t="shared" si="1"/>
        <v>#DIV/0!</v>
      </c>
      <c r="L9" s="146">
        <v>40</v>
      </c>
      <c r="M9" s="154">
        <v>22</v>
      </c>
    </row>
    <row r="10" spans="1:13" ht="21.75" customHeight="1">
      <c r="A10" s="402">
        <v>4</v>
      </c>
      <c r="B10" s="59" t="s">
        <v>488</v>
      </c>
      <c r="C10" s="146">
        <v>6751</v>
      </c>
      <c r="D10" s="146">
        <v>3395</v>
      </c>
      <c r="E10" s="146">
        <v>2479</v>
      </c>
      <c r="F10" s="146">
        <v>60450</v>
      </c>
      <c r="G10" s="146">
        <v>6737</v>
      </c>
      <c r="H10" s="146">
        <v>6553</v>
      </c>
      <c r="I10" s="153">
        <f t="shared" si="0"/>
        <v>24.384832593787817</v>
      </c>
      <c r="J10" s="76">
        <f t="shared" si="2"/>
        <v>99.79262331506443</v>
      </c>
      <c r="K10" s="76">
        <f>H10/G10*100</f>
        <v>97.26881401217159</v>
      </c>
      <c r="L10" s="146">
        <v>40</v>
      </c>
      <c r="M10" s="154">
        <v>22</v>
      </c>
    </row>
    <row r="11" spans="1:13" ht="32.25" customHeight="1">
      <c r="A11" s="402">
        <v>5</v>
      </c>
      <c r="B11" s="58" t="s">
        <v>25</v>
      </c>
      <c r="C11" s="157">
        <v>22944</v>
      </c>
      <c r="D11" s="158">
        <v>16387</v>
      </c>
      <c r="E11" s="157"/>
      <c r="F11" s="146"/>
      <c r="G11" s="146"/>
      <c r="H11" s="146"/>
      <c r="I11" s="153" t="e">
        <f t="shared" si="0"/>
        <v>#DIV/0!</v>
      </c>
      <c r="J11" s="76">
        <f t="shared" si="2"/>
        <v>0</v>
      </c>
      <c r="K11" s="76" t="e">
        <f t="shared" si="1"/>
        <v>#DIV/0!</v>
      </c>
      <c r="L11" s="146">
        <v>0</v>
      </c>
      <c r="M11" s="154">
        <v>0</v>
      </c>
    </row>
    <row r="12" spans="1:13" ht="31.5" customHeight="1">
      <c r="A12" s="402">
        <v>6</v>
      </c>
      <c r="B12" s="58" t="s">
        <v>517</v>
      </c>
      <c r="C12" s="146">
        <v>9263</v>
      </c>
      <c r="D12" s="147">
        <v>601</v>
      </c>
      <c r="E12" s="146"/>
      <c r="F12" s="157"/>
      <c r="G12" s="157"/>
      <c r="H12" s="146"/>
      <c r="I12" s="153" t="e">
        <f t="shared" si="0"/>
        <v>#DIV/0!</v>
      </c>
      <c r="J12" s="76">
        <f t="shared" si="2"/>
        <v>0</v>
      </c>
      <c r="K12" s="76" t="e">
        <f t="shared" si="1"/>
        <v>#DIV/0!</v>
      </c>
      <c r="L12" s="146">
        <v>40</v>
      </c>
      <c r="M12" s="154">
        <v>22</v>
      </c>
    </row>
    <row r="13" spans="1:13" ht="24.75" customHeight="1" thickBot="1">
      <c r="A13" s="424">
        <v>7</v>
      </c>
      <c r="B13" s="14" t="s">
        <v>490</v>
      </c>
      <c r="C13" s="191">
        <f>'[2]специјалистички'!C28</f>
        <v>117534</v>
      </c>
      <c r="D13" s="191">
        <f>'[2]специјалистички'!D28</f>
        <v>104596</v>
      </c>
      <c r="E13" s="225">
        <f>'[2]специјалистички'!E28</f>
        <v>0</v>
      </c>
      <c r="F13" s="229">
        <f>'[2]специјалистички'!F28</f>
        <v>0</v>
      </c>
      <c r="G13" s="229">
        <f>'[2]специјалистички'!G28</f>
        <v>0</v>
      </c>
      <c r="H13" s="216">
        <f>'[2]специјалистички'!H28</f>
        <v>0</v>
      </c>
      <c r="I13" s="153" t="e">
        <f t="shared" si="0"/>
        <v>#DIV/0!</v>
      </c>
      <c r="J13" s="77">
        <f t="shared" si="2"/>
        <v>0</v>
      </c>
      <c r="K13" s="76" t="e">
        <f t="shared" si="1"/>
        <v>#DIV/0!</v>
      </c>
      <c r="L13" s="159">
        <v>40</v>
      </c>
      <c r="M13" s="287">
        <v>0</v>
      </c>
    </row>
    <row r="14" spans="1:13" ht="39.75" customHeight="1" thickBot="1" thickTop="1">
      <c r="A14" s="911" t="s">
        <v>486</v>
      </c>
      <c r="B14" s="926"/>
      <c r="C14" s="72">
        <f aca="true" t="shared" si="3" ref="C14:H14">SUM(C7:C13)</f>
        <v>286699.60401935247</v>
      </c>
      <c r="D14" s="72">
        <f>SUM(D7:D13)</f>
        <v>211164</v>
      </c>
      <c r="E14" s="162">
        <f t="shared" si="3"/>
        <v>2479</v>
      </c>
      <c r="F14" s="162">
        <f t="shared" si="3"/>
        <v>60450</v>
      </c>
      <c r="G14" s="162">
        <f t="shared" si="3"/>
        <v>6737</v>
      </c>
      <c r="H14" s="72">
        <f t="shared" si="3"/>
        <v>6553</v>
      </c>
      <c r="I14" s="67">
        <f t="shared" si="0"/>
        <v>24.384832593787817</v>
      </c>
      <c r="J14" s="67">
        <f t="shared" si="2"/>
        <v>2.3498462870375105</v>
      </c>
      <c r="K14" s="67">
        <f t="shared" si="1"/>
        <v>97.26881401217159</v>
      </c>
      <c r="L14" s="713"/>
      <c r="M14" s="714"/>
    </row>
    <row r="15" spans="1:13" ht="33" customHeight="1">
      <c r="A15" s="896" t="s">
        <v>400</v>
      </c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</row>
  </sheetData>
  <sheetProtection/>
  <mergeCells count="18">
    <mergeCell ref="A14:B14"/>
    <mergeCell ref="A2:I2"/>
    <mergeCell ref="A4:A5"/>
    <mergeCell ref="B4:B5"/>
    <mergeCell ref="C4:C5"/>
    <mergeCell ref="D4:D5"/>
    <mergeCell ref="E4:E5"/>
    <mergeCell ref="F4:F5"/>
    <mergeCell ref="A15:M15"/>
    <mergeCell ref="A1:M1"/>
    <mergeCell ref="K4:K5"/>
    <mergeCell ref="L4:L5"/>
    <mergeCell ref="M4:M5"/>
    <mergeCell ref="L3:M3"/>
    <mergeCell ref="G4:G5"/>
    <mergeCell ref="H4:H5"/>
    <mergeCell ref="I4:I5"/>
    <mergeCell ref="J4:J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3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3.75" customHeight="1">
      <c r="A1" s="877" t="s">
        <v>595</v>
      </c>
      <c r="B1" s="904"/>
      <c r="C1" s="904"/>
      <c r="D1" s="904"/>
      <c r="E1" s="904"/>
      <c r="F1" s="904"/>
      <c r="G1" s="904"/>
      <c r="H1" s="904"/>
      <c r="I1" s="904"/>
      <c r="J1" s="1043"/>
      <c r="K1" s="1043"/>
      <c r="L1" s="1043"/>
      <c r="M1" s="1043"/>
    </row>
    <row r="2" spans="1:9" s="5" customFormat="1" ht="12" customHeight="1">
      <c r="A2" s="856" t="s">
        <v>181</v>
      </c>
      <c r="B2" s="1058"/>
      <c r="C2" s="1058"/>
      <c r="D2" s="1058"/>
      <c r="E2" s="1058"/>
      <c r="F2" s="1058"/>
      <c r="G2" s="1058"/>
      <c r="H2" s="1058"/>
      <c r="I2" s="1058"/>
    </row>
    <row r="3" spans="1:13" ht="13.5" customHeight="1" thickBot="1">
      <c r="A3" s="40"/>
      <c r="B3" s="40"/>
      <c r="C3" s="40"/>
      <c r="D3" s="40"/>
      <c r="E3" s="40"/>
      <c r="F3" s="40"/>
      <c r="G3" s="40"/>
      <c r="H3" s="40"/>
      <c r="I3" s="165"/>
      <c r="L3" s="1034" t="s">
        <v>125</v>
      </c>
      <c r="M3" s="1034"/>
    </row>
    <row r="4" spans="1:13" ht="36.75" customHeight="1">
      <c r="A4" s="1038" t="s">
        <v>55</v>
      </c>
      <c r="B4" s="1040" t="s">
        <v>57</v>
      </c>
      <c r="C4" s="1029" t="s">
        <v>174</v>
      </c>
      <c r="D4" s="1029" t="s">
        <v>20</v>
      </c>
      <c r="E4" s="1025" t="s">
        <v>175</v>
      </c>
      <c r="F4" s="1025" t="s">
        <v>24</v>
      </c>
      <c r="G4" s="1029" t="s">
        <v>176</v>
      </c>
      <c r="H4" s="1025" t="s">
        <v>177</v>
      </c>
      <c r="I4" s="1025" t="s">
        <v>21</v>
      </c>
      <c r="J4" s="1025" t="s">
        <v>178</v>
      </c>
      <c r="K4" s="1025" t="s">
        <v>179</v>
      </c>
      <c r="L4" s="1025" t="s">
        <v>22</v>
      </c>
      <c r="M4" s="1027" t="s">
        <v>23</v>
      </c>
    </row>
    <row r="5" spans="1:13" ht="101.25" customHeight="1" thickBot="1">
      <c r="A5" s="1039"/>
      <c r="B5" s="1041"/>
      <c r="C5" s="1056"/>
      <c r="D5" s="1059"/>
      <c r="E5" s="1054"/>
      <c r="F5" s="1054"/>
      <c r="G5" s="1056"/>
      <c r="H5" s="1057"/>
      <c r="I5" s="1054"/>
      <c r="J5" s="1054"/>
      <c r="K5" s="1060"/>
      <c r="L5" s="1054"/>
      <c r="M5" s="1055"/>
    </row>
    <row r="6" spans="1:13" s="30" customFormat="1" ht="9.75" customHeight="1" thickBot="1" thickTop="1">
      <c r="A6" s="23">
        <v>0</v>
      </c>
      <c r="B6" s="3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6">
        <v>12</v>
      </c>
    </row>
    <row r="7" spans="1:13" ht="30" customHeight="1" thickTop="1">
      <c r="A7" s="8">
        <v>1</v>
      </c>
      <c r="B7" s="14" t="s">
        <v>91</v>
      </c>
      <c r="C7" s="230">
        <v>15937</v>
      </c>
      <c r="D7" s="148">
        <v>1752</v>
      </c>
      <c r="E7" s="148">
        <v>0</v>
      </c>
      <c r="F7" s="148">
        <v>0</v>
      </c>
      <c r="G7" s="148">
        <v>0</v>
      </c>
      <c r="H7" s="148">
        <v>0</v>
      </c>
      <c r="I7" s="288" t="e">
        <f aca="true" t="shared" si="0" ref="I7:I13">F7/E7</f>
        <v>#DIV/0!</v>
      </c>
      <c r="J7" s="75">
        <f aca="true" t="shared" si="1" ref="J7:J16">G7/C7*100</f>
        <v>0</v>
      </c>
      <c r="K7" s="76" t="e">
        <f aca="true" t="shared" si="2" ref="K7:K16">H7/G7*100</f>
        <v>#DIV/0!</v>
      </c>
      <c r="L7" s="289">
        <v>20</v>
      </c>
      <c r="M7" s="290">
        <v>0</v>
      </c>
    </row>
    <row r="8" spans="1:13" ht="30" customHeight="1">
      <c r="A8" s="9">
        <v>2</v>
      </c>
      <c r="B8" s="58" t="s">
        <v>516</v>
      </c>
      <c r="C8" s="146">
        <v>12798</v>
      </c>
      <c r="D8" s="147">
        <v>1</v>
      </c>
      <c r="E8" s="146">
        <v>0</v>
      </c>
      <c r="F8" s="146">
        <v>0</v>
      </c>
      <c r="G8" s="146">
        <v>0</v>
      </c>
      <c r="H8" s="146">
        <v>0</v>
      </c>
      <c r="I8" s="288" t="e">
        <f t="shared" si="0"/>
        <v>#DIV/0!</v>
      </c>
      <c r="J8" s="76">
        <f t="shared" si="1"/>
        <v>0</v>
      </c>
      <c r="K8" s="76" t="e">
        <f t="shared" si="2"/>
        <v>#DIV/0!</v>
      </c>
      <c r="L8" s="191">
        <v>40</v>
      </c>
      <c r="M8" s="285">
        <v>22</v>
      </c>
    </row>
    <row r="9" spans="1:13" ht="30" customHeight="1">
      <c r="A9" s="9">
        <v>3</v>
      </c>
      <c r="B9" s="58" t="s">
        <v>488</v>
      </c>
      <c r="C9" s="146">
        <v>1567</v>
      </c>
      <c r="D9" s="147">
        <v>893</v>
      </c>
      <c r="E9" s="146">
        <v>789</v>
      </c>
      <c r="F9" s="146">
        <v>23840</v>
      </c>
      <c r="G9" s="146">
        <v>1567</v>
      </c>
      <c r="H9" s="146">
        <v>1567</v>
      </c>
      <c r="I9" s="288">
        <f t="shared" si="0"/>
        <v>30.215462610899873</v>
      </c>
      <c r="J9" s="76">
        <f t="shared" si="1"/>
        <v>100</v>
      </c>
      <c r="K9" s="76">
        <f t="shared" si="2"/>
        <v>100</v>
      </c>
      <c r="L9" s="191">
        <v>40</v>
      </c>
      <c r="M9" s="285">
        <v>22</v>
      </c>
    </row>
    <row r="10" spans="1:13" ht="30" customHeight="1">
      <c r="A10" s="9">
        <v>4</v>
      </c>
      <c r="B10" s="58" t="s">
        <v>487</v>
      </c>
      <c r="C10" s="146">
        <v>7459</v>
      </c>
      <c r="D10" s="147">
        <v>1553</v>
      </c>
      <c r="E10" s="146">
        <v>0</v>
      </c>
      <c r="F10" s="146">
        <v>0</v>
      </c>
      <c r="G10" s="146">
        <v>0</v>
      </c>
      <c r="H10" s="146">
        <v>0</v>
      </c>
      <c r="I10" s="288" t="e">
        <f t="shared" si="0"/>
        <v>#DIV/0!</v>
      </c>
      <c r="J10" s="76">
        <f t="shared" si="1"/>
        <v>0</v>
      </c>
      <c r="K10" s="76" t="e">
        <f t="shared" si="2"/>
        <v>#DIV/0!</v>
      </c>
      <c r="L10" s="191">
        <v>40</v>
      </c>
      <c r="M10" s="285">
        <v>22</v>
      </c>
    </row>
    <row r="11" spans="1:13" ht="30" customHeight="1">
      <c r="A11" s="9">
        <v>5</v>
      </c>
      <c r="B11" s="58" t="s">
        <v>92</v>
      </c>
      <c r="C11" s="146">
        <v>713</v>
      </c>
      <c r="D11" s="147">
        <v>1</v>
      </c>
      <c r="E11" s="146">
        <v>0</v>
      </c>
      <c r="F11" s="146">
        <v>0</v>
      </c>
      <c r="G11" s="146">
        <v>0</v>
      </c>
      <c r="H11" s="146">
        <v>0</v>
      </c>
      <c r="I11" s="288" t="e">
        <f t="shared" si="0"/>
        <v>#DIV/0!</v>
      </c>
      <c r="J11" s="76">
        <f t="shared" si="1"/>
        <v>0</v>
      </c>
      <c r="K11" s="76" t="e">
        <f t="shared" si="2"/>
        <v>#DIV/0!</v>
      </c>
      <c r="L11" s="191">
        <v>20</v>
      </c>
      <c r="M11" s="285">
        <v>20</v>
      </c>
    </row>
    <row r="12" spans="1:13" ht="30" customHeight="1">
      <c r="A12" s="9">
        <v>6</v>
      </c>
      <c r="B12" s="58" t="s">
        <v>415</v>
      </c>
      <c r="C12" s="319">
        <f>специјалистички!C29</f>
        <v>38274</v>
      </c>
      <c r="D12" s="320">
        <f>специјалистички!D29</f>
        <v>0</v>
      </c>
      <c r="E12" s="310">
        <f>специјалистички!E29</f>
        <v>0</v>
      </c>
      <c r="F12" s="310">
        <f>специјалистички!F29</f>
        <v>0</v>
      </c>
      <c r="G12" s="310">
        <f>специјалистички!G29</f>
        <v>0</v>
      </c>
      <c r="H12" s="310">
        <f>специјалистички!H29</f>
        <v>0</v>
      </c>
      <c r="I12" s="288" t="e">
        <f t="shared" si="0"/>
        <v>#DIV/0!</v>
      </c>
      <c r="J12" s="76">
        <f t="shared" si="1"/>
        <v>0</v>
      </c>
      <c r="K12" s="76" t="e">
        <f t="shared" si="2"/>
        <v>#DIV/0!</v>
      </c>
      <c r="L12" s="191">
        <v>36</v>
      </c>
      <c r="M12" s="285"/>
    </row>
    <row r="13" spans="1:13" ht="40.5" customHeight="1">
      <c r="A13" s="9">
        <v>7</v>
      </c>
      <c r="B13" s="58" t="s">
        <v>506</v>
      </c>
      <c r="C13" s="319">
        <f>специјалистички!C21</f>
        <v>27902</v>
      </c>
      <c r="D13" s="320">
        <f>специјалистички!D21</f>
        <v>850</v>
      </c>
      <c r="E13" s="319">
        <f>специјалистички!E21</f>
        <v>0</v>
      </c>
      <c r="F13" s="310">
        <f>специјалистички!F21</f>
        <v>0</v>
      </c>
      <c r="G13" s="310">
        <f>специјалистички!G21</f>
        <v>22580</v>
      </c>
      <c r="H13" s="310">
        <f>специјалистички!H21</f>
        <v>20265</v>
      </c>
      <c r="I13" s="288" t="e">
        <f t="shared" si="0"/>
        <v>#DIV/0!</v>
      </c>
      <c r="J13" s="76">
        <f t="shared" si="1"/>
        <v>80.9260984875636</v>
      </c>
      <c r="K13" s="76">
        <f t="shared" si="2"/>
        <v>89.74756421612045</v>
      </c>
      <c r="L13" s="191">
        <v>40</v>
      </c>
      <c r="M13" s="285">
        <v>22</v>
      </c>
    </row>
    <row r="14" spans="1:13" ht="30.75" customHeight="1">
      <c r="A14" s="9">
        <v>8</v>
      </c>
      <c r="B14" s="58" t="s">
        <v>492</v>
      </c>
      <c r="C14" s="146">
        <f>специјалистички!C16</f>
        <v>61200</v>
      </c>
      <c r="D14" s="147">
        <f>специјалистички!D16</f>
        <v>7509</v>
      </c>
      <c r="E14" s="146">
        <f>специјалистички!E16</f>
        <v>1844</v>
      </c>
      <c r="F14" s="146">
        <f>специјалистички!F16</f>
        <v>12628</v>
      </c>
      <c r="G14" s="146">
        <f>специјалистички!G16</f>
        <v>29980</v>
      </c>
      <c r="H14" s="146">
        <f>специјалистички!H16</f>
        <v>29980</v>
      </c>
      <c r="I14" s="288">
        <v>35</v>
      </c>
      <c r="J14" s="76">
        <f t="shared" si="1"/>
        <v>48.98692810457516</v>
      </c>
      <c r="K14" s="76">
        <f t="shared" si="2"/>
        <v>100</v>
      </c>
      <c r="L14" s="191">
        <v>35</v>
      </c>
      <c r="M14" s="285">
        <v>22</v>
      </c>
    </row>
    <row r="15" spans="1:13" ht="53.25" customHeight="1" thickBot="1">
      <c r="A15" s="27">
        <v>9</v>
      </c>
      <c r="B15" s="181" t="s">
        <v>250</v>
      </c>
      <c r="C15" s="159">
        <v>2746</v>
      </c>
      <c r="D15" s="286">
        <v>1314</v>
      </c>
      <c r="E15" s="159">
        <v>1314</v>
      </c>
      <c r="F15" s="159">
        <v>14767</v>
      </c>
      <c r="G15" s="159">
        <v>2746</v>
      </c>
      <c r="H15" s="159">
        <v>2668</v>
      </c>
      <c r="I15" s="291">
        <f>F15/E15</f>
        <v>11.238203957382039</v>
      </c>
      <c r="J15" s="77">
        <f t="shared" si="1"/>
        <v>100</v>
      </c>
      <c r="K15" s="77">
        <f t="shared" si="2"/>
        <v>97.15950473415877</v>
      </c>
      <c r="L15" s="229">
        <v>40</v>
      </c>
      <c r="M15" s="292">
        <v>22</v>
      </c>
    </row>
    <row r="16" spans="1:13" ht="33" customHeight="1" thickBot="1" thickTop="1">
      <c r="A16" s="1052" t="s">
        <v>486</v>
      </c>
      <c r="B16" s="1053"/>
      <c r="C16" s="162">
        <f aca="true" t="shared" si="3" ref="C16:H16">SUM(C7:C15)</f>
        <v>168596</v>
      </c>
      <c r="D16" s="162">
        <f t="shared" si="3"/>
        <v>13873</v>
      </c>
      <c r="E16" s="162">
        <f t="shared" si="3"/>
        <v>3947</v>
      </c>
      <c r="F16" s="162">
        <f t="shared" si="3"/>
        <v>51235</v>
      </c>
      <c r="G16" s="162">
        <f t="shared" si="3"/>
        <v>56873</v>
      </c>
      <c r="H16" s="162">
        <f t="shared" si="3"/>
        <v>54480</v>
      </c>
      <c r="I16" s="71">
        <f>F16/E16</f>
        <v>12.980744869521155</v>
      </c>
      <c r="J16" s="71">
        <f t="shared" si="1"/>
        <v>33.733303281216635</v>
      </c>
      <c r="K16" s="71">
        <f t="shared" si="2"/>
        <v>95.79237951224658</v>
      </c>
      <c r="L16" s="715"/>
      <c r="M16" s="716"/>
    </row>
    <row r="17" spans="1:13" s="43" customFormat="1" ht="30" customHeight="1">
      <c r="A17" s="987" t="s">
        <v>401</v>
      </c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/>
  <mergeCells count="18"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  <mergeCell ref="A16:B16"/>
    <mergeCell ref="A17:M17"/>
    <mergeCell ref="L4:L5"/>
    <mergeCell ref="M4:M5"/>
    <mergeCell ref="F4:F5"/>
    <mergeCell ref="G4:G5"/>
    <mergeCell ref="H4:H5"/>
    <mergeCell ref="I4:I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34"/>
  <sheetViews>
    <sheetView view="pageBreakPreview" zoomScaleSheetLayoutView="100" zoomScalePageLayoutView="0" workbookViewId="0" topLeftCell="A31">
      <selection activeCell="G32" sqref="G32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22.5" customHeight="1">
      <c r="A1" s="877" t="s">
        <v>596</v>
      </c>
      <c r="B1" s="877"/>
      <c r="C1" s="877"/>
      <c r="D1" s="877"/>
      <c r="E1" s="877"/>
      <c r="F1" s="877"/>
      <c r="G1" s="877"/>
      <c r="H1" s="1043"/>
    </row>
    <row r="2" spans="1:8" ht="12.75" customHeight="1" thickBot="1">
      <c r="A2" s="40"/>
      <c r="B2" s="42"/>
      <c r="C2" s="22"/>
      <c r="D2" s="22"/>
      <c r="E2" s="22"/>
      <c r="F2" s="40"/>
      <c r="G2" s="4"/>
      <c r="H2" s="19" t="s">
        <v>147</v>
      </c>
    </row>
    <row r="3" spans="1:8" ht="45.75" customHeight="1">
      <c r="A3" s="1046" t="s">
        <v>498</v>
      </c>
      <c r="B3" s="1066" t="s">
        <v>49</v>
      </c>
      <c r="C3" s="1061" t="s">
        <v>206</v>
      </c>
      <c r="D3" s="1061" t="s">
        <v>45</v>
      </c>
      <c r="E3" s="1061" t="s">
        <v>207</v>
      </c>
      <c r="F3" s="1061" t="s">
        <v>484</v>
      </c>
      <c r="G3" s="1061" t="s">
        <v>485</v>
      </c>
      <c r="H3" s="1064" t="s">
        <v>208</v>
      </c>
    </row>
    <row r="4" spans="1:8" ht="76.5" customHeight="1" thickBot="1">
      <c r="A4" s="1047"/>
      <c r="B4" s="1067"/>
      <c r="C4" s="1062"/>
      <c r="D4" s="1062"/>
      <c r="E4" s="1063"/>
      <c r="F4" s="1062"/>
      <c r="G4" s="1062"/>
      <c r="H4" s="1065"/>
    </row>
    <row r="5" spans="1:8" s="30" customFormat="1" ht="9.75" customHeight="1" thickBot="1" thickTop="1">
      <c r="A5" s="23">
        <v>0</v>
      </c>
      <c r="B5" s="33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6">
        <v>7</v>
      </c>
    </row>
    <row r="6" spans="1:8" ht="19.5" customHeight="1" thickTop="1">
      <c r="A6" s="8">
        <v>1</v>
      </c>
      <c r="B6" s="331" t="s">
        <v>515</v>
      </c>
      <c r="C6" s="192" t="s">
        <v>410</v>
      </c>
      <c r="D6" s="192">
        <v>537</v>
      </c>
      <c r="E6" s="192">
        <v>5866</v>
      </c>
      <c r="F6" s="191">
        <v>4192</v>
      </c>
      <c r="G6" s="215">
        <f>F6/E6*100</f>
        <v>71.46266621206956</v>
      </c>
      <c r="H6" s="290">
        <v>534</v>
      </c>
    </row>
    <row r="7" spans="1:8" ht="19.5" customHeight="1">
      <c r="A7" s="9">
        <v>2</v>
      </c>
      <c r="B7" s="333" t="s">
        <v>516</v>
      </c>
      <c r="C7" s="192" t="s">
        <v>410</v>
      </c>
      <c r="D7" s="192">
        <v>65</v>
      </c>
      <c r="E7" s="192">
        <v>873</v>
      </c>
      <c r="F7" s="191">
        <v>814</v>
      </c>
      <c r="G7" s="215">
        <f>F7/E7*100</f>
        <v>93.24169530355097</v>
      </c>
      <c r="H7" s="285">
        <v>8</v>
      </c>
    </row>
    <row r="8" spans="1:8" ht="19.5" customHeight="1">
      <c r="A8" s="9">
        <v>3</v>
      </c>
      <c r="B8" s="332" t="s">
        <v>487</v>
      </c>
      <c r="C8" s="192" t="s">
        <v>410</v>
      </c>
      <c r="D8" s="192">
        <v>27</v>
      </c>
      <c r="E8" s="192">
        <v>1155</v>
      </c>
      <c r="F8" s="191">
        <v>658</v>
      </c>
      <c r="G8" s="215">
        <f>F8/E8*100</f>
        <v>56.96969696969697</v>
      </c>
      <c r="H8" s="285">
        <v>12</v>
      </c>
    </row>
    <row r="9" spans="1:8" ht="19.5" customHeight="1">
      <c r="A9" s="9">
        <v>4</v>
      </c>
      <c r="B9" s="332" t="s">
        <v>488</v>
      </c>
      <c r="C9" s="192" t="s">
        <v>410</v>
      </c>
      <c r="D9" s="191">
        <v>7</v>
      </c>
      <c r="E9" s="191">
        <v>1137</v>
      </c>
      <c r="F9" s="191">
        <v>1137</v>
      </c>
      <c r="G9" s="215">
        <f aca="true" t="shared" si="0" ref="G9:G32">F9/E9*100</f>
        <v>100</v>
      </c>
      <c r="H9" s="285">
        <v>2</v>
      </c>
    </row>
    <row r="10" spans="1:8" ht="19.5" customHeight="1">
      <c r="A10" s="423">
        <v>5</v>
      </c>
      <c r="B10" s="333" t="s">
        <v>489</v>
      </c>
      <c r="C10" s="192" t="s">
        <v>410</v>
      </c>
      <c r="D10" s="192">
        <v>42</v>
      </c>
      <c r="E10" s="192">
        <v>674</v>
      </c>
      <c r="F10" s="191">
        <v>36</v>
      </c>
      <c r="G10" s="215">
        <f t="shared" si="0"/>
        <v>5.341246290801187</v>
      </c>
      <c r="H10" s="285">
        <v>27</v>
      </c>
    </row>
    <row r="11" spans="1:8" ht="24.75" customHeight="1">
      <c r="A11" s="9">
        <v>6</v>
      </c>
      <c r="B11" s="333" t="s">
        <v>158</v>
      </c>
      <c r="C11" s="192" t="s">
        <v>410</v>
      </c>
      <c r="D11" s="192">
        <v>65</v>
      </c>
      <c r="E11" s="192">
        <v>610</v>
      </c>
      <c r="F11" s="191">
        <v>114</v>
      </c>
      <c r="G11" s="215">
        <f t="shared" si="0"/>
        <v>18.688524590163937</v>
      </c>
      <c r="H11" s="285">
        <v>8</v>
      </c>
    </row>
    <row r="12" spans="1:8" ht="19.5" customHeight="1">
      <c r="A12" s="9">
        <v>7</v>
      </c>
      <c r="B12" s="332" t="s">
        <v>490</v>
      </c>
      <c r="C12" s="192" t="s">
        <v>410</v>
      </c>
      <c r="D12" s="192">
        <v>24</v>
      </c>
      <c r="E12" s="192">
        <v>509</v>
      </c>
      <c r="F12" s="191">
        <v>443</v>
      </c>
      <c r="G12" s="215">
        <f t="shared" si="0"/>
        <v>87.03339882121807</v>
      </c>
      <c r="H12" s="285">
        <v>8</v>
      </c>
    </row>
    <row r="13" spans="1:8" ht="19.5" customHeight="1">
      <c r="A13" s="9">
        <v>8</v>
      </c>
      <c r="B13" s="333" t="s">
        <v>491</v>
      </c>
      <c r="C13" s="192" t="s">
        <v>410</v>
      </c>
      <c r="D13" s="192">
        <v>81</v>
      </c>
      <c r="E13" s="192">
        <v>611</v>
      </c>
      <c r="F13" s="191">
        <v>184</v>
      </c>
      <c r="G13" s="215">
        <f t="shared" si="0"/>
        <v>30.11456628477905</v>
      </c>
      <c r="H13" s="285">
        <v>85</v>
      </c>
    </row>
    <row r="14" spans="1:8" ht="34.5" customHeight="1">
      <c r="A14" s="9">
        <v>9</v>
      </c>
      <c r="B14" s="333" t="s">
        <v>509</v>
      </c>
      <c r="C14" s="192" t="s">
        <v>410</v>
      </c>
      <c r="D14" s="192">
        <v>95</v>
      </c>
      <c r="E14" s="192">
        <v>750</v>
      </c>
      <c r="F14" s="191">
        <v>696</v>
      </c>
      <c r="G14" s="215">
        <f t="shared" si="0"/>
        <v>92.80000000000001</v>
      </c>
      <c r="H14" s="285">
        <v>45</v>
      </c>
    </row>
    <row r="15" spans="1:8" ht="24.75" customHeight="1">
      <c r="A15" s="9">
        <v>10</v>
      </c>
      <c r="B15" s="333" t="s">
        <v>510</v>
      </c>
      <c r="C15" s="192" t="s">
        <v>410</v>
      </c>
      <c r="D15" s="192">
        <v>9</v>
      </c>
      <c r="E15" s="192">
        <v>65</v>
      </c>
      <c r="F15" s="603">
        <v>28</v>
      </c>
      <c r="G15" s="215">
        <f t="shared" si="0"/>
        <v>43.07692307692308</v>
      </c>
      <c r="H15" s="285">
        <v>23</v>
      </c>
    </row>
    <row r="16" spans="1:8" ht="24.75" customHeight="1">
      <c r="A16" s="9">
        <v>11</v>
      </c>
      <c r="B16" s="333" t="s">
        <v>517</v>
      </c>
      <c r="C16" s="192" t="s">
        <v>410</v>
      </c>
      <c r="D16" s="192">
        <v>23</v>
      </c>
      <c r="E16" s="192">
        <v>705</v>
      </c>
      <c r="F16" s="191">
        <v>705</v>
      </c>
      <c r="G16" s="215">
        <f t="shared" si="0"/>
        <v>100</v>
      </c>
      <c r="H16" s="285">
        <v>24</v>
      </c>
    </row>
    <row r="17" spans="1:8" ht="19.5" customHeight="1">
      <c r="A17" s="9">
        <v>12</v>
      </c>
      <c r="B17" s="333" t="s">
        <v>492</v>
      </c>
      <c r="C17" s="192" t="s">
        <v>410</v>
      </c>
      <c r="D17" s="192">
        <v>57</v>
      </c>
      <c r="E17" s="192">
        <v>203</v>
      </c>
      <c r="F17" s="191">
        <v>203</v>
      </c>
      <c r="G17" s="215">
        <f t="shared" si="0"/>
        <v>100</v>
      </c>
      <c r="H17" s="285">
        <v>17</v>
      </c>
    </row>
    <row r="18" spans="1:8" ht="19.5" customHeight="1">
      <c r="A18" s="9">
        <v>13</v>
      </c>
      <c r="B18" s="333" t="s">
        <v>493</v>
      </c>
      <c r="C18" s="192" t="s">
        <v>410</v>
      </c>
      <c r="D18" s="212">
        <v>26</v>
      </c>
      <c r="E18" s="212">
        <v>185</v>
      </c>
      <c r="F18" s="216">
        <v>174</v>
      </c>
      <c r="G18" s="215">
        <f t="shared" si="0"/>
        <v>94.05405405405406</v>
      </c>
      <c r="H18" s="285">
        <v>17</v>
      </c>
    </row>
    <row r="19" spans="1:8" ht="28.5" customHeight="1">
      <c r="A19" s="10">
        <v>14</v>
      </c>
      <c r="B19" s="331" t="s">
        <v>523</v>
      </c>
      <c r="C19" s="192" t="s">
        <v>410</v>
      </c>
      <c r="D19" s="192">
        <v>37</v>
      </c>
      <c r="E19" s="212">
        <v>352</v>
      </c>
      <c r="F19" s="216">
        <v>344</v>
      </c>
      <c r="G19" s="215">
        <f t="shared" si="0"/>
        <v>97.72727272727273</v>
      </c>
      <c r="H19" s="285">
        <v>23</v>
      </c>
    </row>
    <row r="20" spans="1:8" ht="24.75" customHeight="1">
      <c r="A20" s="10">
        <v>15</v>
      </c>
      <c r="B20" s="334" t="s">
        <v>416</v>
      </c>
      <c r="C20" s="192" t="s">
        <v>410</v>
      </c>
      <c r="D20" s="192">
        <v>44</v>
      </c>
      <c r="E20" s="192">
        <v>511</v>
      </c>
      <c r="F20" s="191">
        <v>408</v>
      </c>
      <c r="G20" s="215">
        <f t="shared" si="0"/>
        <v>79.84344422700586</v>
      </c>
      <c r="H20" s="285">
        <v>24</v>
      </c>
    </row>
    <row r="21" spans="1:8" ht="24.75" customHeight="1">
      <c r="A21" s="9">
        <v>16</v>
      </c>
      <c r="B21" s="333" t="s">
        <v>159</v>
      </c>
      <c r="C21" s="192" t="s">
        <v>410</v>
      </c>
      <c r="D21" s="192">
        <v>80</v>
      </c>
      <c r="E21" s="192">
        <v>614</v>
      </c>
      <c r="F21" s="191">
        <v>614</v>
      </c>
      <c r="G21" s="215">
        <f t="shared" si="0"/>
        <v>100</v>
      </c>
      <c r="H21" s="285">
        <v>120</v>
      </c>
    </row>
    <row r="22" spans="1:8" ht="19.5" customHeight="1">
      <c r="A22" s="9">
        <v>17</v>
      </c>
      <c r="B22" s="333" t="s">
        <v>495</v>
      </c>
      <c r="C22" s="192" t="s">
        <v>410</v>
      </c>
      <c r="D22" s="192">
        <v>19</v>
      </c>
      <c r="E22" s="192">
        <v>253</v>
      </c>
      <c r="F22" s="191">
        <v>14</v>
      </c>
      <c r="G22" s="215">
        <f t="shared" si="0"/>
        <v>5.533596837944664</v>
      </c>
      <c r="H22" s="285">
        <v>44</v>
      </c>
    </row>
    <row r="23" spans="1:8" ht="24.75" customHeight="1">
      <c r="A23" s="9">
        <v>18</v>
      </c>
      <c r="B23" s="333" t="s">
        <v>513</v>
      </c>
      <c r="C23" s="192" t="s">
        <v>410</v>
      </c>
      <c r="D23" s="191">
        <v>6</v>
      </c>
      <c r="E23" s="191">
        <v>122</v>
      </c>
      <c r="F23" s="191">
        <v>122</v>
      </c>
      <c r="G23" s="215">
        <f t="shared" si="0"/>
        <v>100</v>
      </c>
      <c r="H23" s="285">
        <v>6</v>
      </c>
    </row>
    <row r="24" spans="1:8" ht="21.75" customHeight="1">
      <c r="A24" s="9">
        <v>19</v>
      </c>
      <c r="B24" s="333" t="s">
        <v>506</v>
      </c>
      <c r="C24" s="192" t="s">
        <v>410</v>
      </c>
      <c r="D24" s="192">
        <v>8</v>
      </c>
      <c r="E24" s="192">
        <v>102</v>
      </c>
      <c r="F24" s="191">
        <v>31</v>
      </c>
      <c r="G24" s="215">
        <f t="shared" si="0"/>
        <v>30.392156862745097</v>
      </c>
      <c r="H24" s="285">
        <v>3</v>
      </c>
    </row>
    <row r="25" spans="1:8" ht="19.5" customHeight="1">
      <c r="A25" s="9">
        <v>20</v>
      </c>
      <c r="B25" s="333" t="s">
        <v>496</v>
      </c>
      <c r="C25" s="192" t="s">
        <v>410</v>
      </c>
      <c r="D25" s="192">
        <v>95</v>
      </c>
      <c r="E25" s="192">
        <v>283</v>
      </c>
      <c r="F25" s="191">
        <v>283</v>
      </c>
      <c r="G25" s="215">
        <f t="shared" si="0"/>
        <v>100</v>
      </c>
      <c r="H25" s="285">
        <v>45</v>
      </c>
    </row>
    <row r="26" spans="1:8" ht="21.75" customHeight="1">
      <c r="A26" s="9">
        <v>21</v>
      </c>
      <c r="B26" s="333" t="s">
        <v>511</v>
      </c>
      <c r="C26" s="192" t="s">
        <v>410</v>
      </c>
      <c r="D26" s="192">
        <v>14</v>
      </c>
      <c r="E26" s="192">
        <v>228</v>
      </c>
      <c r="F26" s="191">
        <v>228</v>
      </c>
      <c r="G26" s="215">
        <f t="shared" si="0"/>
        <v>100</v>
      </c>
      <c r="H26" s="285">
        <v>0</v>
      </c>
    </row>
    <row r="27" spans="1:8" ht="24.75" customHeight="1">
      <c r="A27" s="9">
        <v>22</v>
      </c>
      <c r="B27" s="333" t="s">
        <v>507</v>
      </c>
      <c r="C27" s="192" t="s">
        <v>410</v>
      </c>
      <c r="D27" s="192">
        <v>17</v>
      </c>
      <c r="E27" s="192">
        <v>134</v>
      </c>
      <c r="F27" s="191">
        <v>134</v>
      </c>
      <c r="G27" s="215">
        <f t="shared" si="0"/>
        <v>100</v>
      </c>
      <c r="H27" s="285">
        <v>6</v>
      </c>
    </row>
    <row r="28" spans="1:8" ht="30.75" customHeight="1">
      <c r="A28" s="9">
        <v>23</v>
      </c>
      <c r="B28" s="333" t="s">
        <v>508</v>
      </c>
      <c r="C28" s="192" t="s">
        <v>410</v>
      </c>
      <c r="D28" s="192">
        <v>17</v>
      </c>
      <c r="E28" s="192">
        <v>128</v>
      </c>
      <c r="F28" s="191">
        <v>111</v>
      </c>
      <c r="G28" s="215">
        <f t="shared" si="0"/>
        <v>86.71875</v>
      </c>
      <c r="H28" s="285">
        <v>6</v>
      </c>
    </row>
    <row r="29" spans="1:8" ht="33" customHeight="1">
      <c r="A29" s="9">
        <v>24</v>
      </c>
      <c r="B29" s="333" t="s">
        <v>3</v>
      </c>
      <c r="C29" s="192" t="s">
        <v>410</v>
      </c>
      <c r="D29" s="192">
        <v>6</v>
      </c>
      <c r="E29" s="192">
        <v>74</v>
      </c>
      <c r="F29" s="191">
        <v>22</v>
      </c>
      <c r="G29" s="215">
        <f t="shared" si="0"/>
        <v>29.72972972972973</v>
      </c>
      <c r="H29" s="285">
        <v>0</v>
      </c>
    </row>
    <row r="30" spans="1:8" ht="33.75" customHeight="1">
      <c r="A30" s="9">
        <v>25</v>
      </c>
      <c r="B30" s="333" t="s">
        <v>512</v>
      </c>
      <c r="C30" s="192" t="s">
        <v>410</v>
      </c>
      <c r="D30" s="192">
        <v>15</v>
      </c>
      <c r="E30" s="192">
        <v>78</v>
      </c>
      <c r="F30" s="191">
        <v>78</v>
      </c>
      <c r="G30" s="215">
        <f t="shared" si="0"/>
        <v>100</v>
      </c>
      <c r="H30" s="285">
        <v>15</v>
      </c>
    </row>
    <row r="31" spans="1:8" ht="24.75" customHeight="1" thickBot="1">
      <c r="A31" s="27">
        <v>26</v>
      </c>
      <c r="B31" s="331" t="s">
        <v>450</v>
      </c>
      <c r="C31" s="192" t="s">
        <v>410</v>
      </c>
      <c r="D31" s="200">
        <v>3</v>
      </c>
      <c r="E31" s="200">
        <v>69</v>
      </c>
      <c r="F31" s="193">
        <v>63</v>
      </c>
      <c r="G31" s="213">
        <f t="shared" si="0"/>
        <v>91.30434782608695</v>
      </c>
      <c r="H31" s="502">
        <v>8</v>
      </c>
    </row>
    <row r="32" spans="1:8" s="11" customFormat="1" ht="34.5" customHeight="1" thickBot="1" thickTop="1">
      <c r="A32" s="911" t="s">
        <v>486</v>
      </c>
      <c r="B32" s="926"/>
      <c r="C32" s="69"/>
      <c r="D32" s="69">
        <f>SUM(D6:D31)</f>
        <v>1419</v>
      </c>
      <c r="E32" s="487">
        <f>SUM(E6:E31)</f>
        <v>16291</v>
      </c>
      <c r="F32" s="69">
        <f>SUM(F6:F31)</f>
        <v>11836</v>
      </c>
      <c r="G32" s="484">
        <f t="shared" si="0"/>
        <v>72.65361242403782</v>
      </c>
      <c r="H32" s="166">
        <f>SUM(H6:H31)</f>
        <v>1110</v>
      </c>
    </row>
    <row r="33" spans="1:8" s="11" customFormat="1" ht="22.5" customHeight="1">
      <c r="A33" s="113"/>
      <c r="B33" s="113"/>
      <c r="C33" s="31"/>
      <c r="D33" s="31"/>
      <c r="E33" s="31"/>
      <c r="F33" s="31"/>
      <c r="G33" s="103"/>
      <c r="H33" s="98"/>
    </row>
    <row r="34" spans="1:13" s="13" customFormat="1" ht="12.75" customHeight="1">
      <c r="A34" s="896" t="s">
        <v>402</v>
      </c>
      <c r="B34" s="896"/>
      <c r="C34" s="896"/>
      <c r="D34" s="896"/>
      <c r="E34" s="896"/>
      <c r="F34" s="896"/>
      <c r="G34" s="896"/>
      <c r="H34" s="896"/>
      <c r="I34" s="108"/>
      <c r="J34" s="108"/>
      <c r="K34" s="108"/>
      <c r="L34" s="108"/>
      <c r="M34" s="108"/>
    </row>
  </sheetData>
  <sheetProtection/>
  <mergeCells count="11">
    <mergeCell ref="A1:H1"/>
    <mergeCell ref="H3:H4"/>
    <mergeCell ref="A32:B32"/>
    <mergeCell ref="A3:A4"/>
    <mergeCell ref="B3:B4"/>
    <mergeCell ref="C3:C4"/>
    <mergeCell ref="D3:D4"/>
    <mergeCell ref="F3:F4"/>
    <mergeCell ref="G3:G4"/>
    <mergeCell ref="E3:E4"/>
    <mergeCell ref="A34:H34"/>
  </mergeCells>
  <printOptions/>
  <pageMargins left="0.5905511811023623" right="0.1968503937007874" top="0.15748031496062992" bottom="0.1968503937007874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38"/>
  <sheetViews>
    <sheetView zoomScaleSheetLayoutView="100" workbookViewId="0" topLeftCell="A25">
      <selection activeCell="O32" sqref="O32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8.7109375" style="0" customWidth="1"/>
    <col min="4" max="4" width="10.00390625" style="0" customWidth="1"/>
    <col min="5" max="5" width="10.421875" style="0" customWidth="1"/>
    <col min="6" max="6" width="9.7109375" style="0" customWidth="1"/>
    <col min="7" max="7" width="10.421875" style="0" customWidth="1"/>
    <col min="8" max="8" width="9.00390625" style="0" customWidth="1"/>
    <col min="9" max="9" width="8.8515625" style="0" customWidth="1"/>
    <col min="10" max="10" width="10.00390625" style="0" customWidth="1"/>
    <col min="11" max="11" width="9.57421875" style="0" bestFit="1" customWidth="1"/>
    <col min="12" max="14" width="9.140625" style="820" customWidth="1"/>
  </cols>
  <sheetData>
    <row r="1" spans="1:10" ht="25.5" customHeight="1">
      <c r="A1" s="856" t="s">
        <v>571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 ht="9" customHeight="1" thickBot="1">
      <c r="A2" s="62"/>
      <c r="B2" s="64"/>
      <c r="C2" s="65"/>
      <c r="D2" s="65"/>
      <c r="E2" s="65"/>
      <c r="F2" s="65"/>
      <c r="G2" s="65"/>
      <c r="H2" s="66"/>
      <c r="I2" s="66"/>
      <c r="J2" s="109" t="s">
        <v>71</v>
      </c>
    </row>
    <row r="3" spans="1:10" ht="15.75" customHeight="1">
      <c r="A3" s="868" t="s">
        <v>55</v>
      </c>
      <c r="B3" s="870" t="s">
        <v>49</v>
      </c>
      <c r="C3" s="855" t="s">
        <v>494</v>
      </c>
      <c r="D3" s="855" t="s">
        <v>167</v>
      </c>
      <c r="E3" s="855" t="s">
        <v>168</v>
      </c>
      <c r="F3" s="855" t="s">
        <v>172</v>
      </c>
      <c r="G3" s="855" t="s">
        <v>420</v>
      </c>
      <c r="H3" s="862" t="s">
        <v>173</v>
      </c>
      <c r="I3" s="864" t="s">
        <v>501</v>
      </c>
      <c r="J3" s="866" t="s">
        <v>170</v>
      </c>
    </row>
    <row r="4" spans="1:10" ht="76.5" customHeight="1" thickBot="1">
      <c r="A4" s="869"/>
      <c r="B4" s="871"/>
      <c r="C4" s="872"/>
      <c r="D4" s="839"/>
      <c r="E4" s="839"/>
      <c r="F4" s="839"/>
      <c r="G4" s="839"/>
      <c r="H4" s="863"/>
      <c r="I4" s="865"/>
      <c r="J4" s="867"/>
    </row>
    <row r="5" spans="1:10" ht="10.5" customHeight="1" thickBot="1" thickTop="1">
      <c r="A5" s="23">
        <v>0</v>
      </c>
      <c r="B5" s="60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05">
        <v>7</v>
      </c>
      <c r="I5" s="105">
        <v>8</v>
      </c>
      <c r="J5" s="106">
        <v>9</v>
      </c>
    </row>
    <row r="6" spans="1:14" ht="15" customHeight="1" thickTop="1">
      <c r="A6" s="8">
        <v>1</v>
      </c>
      <c r="B6" s="55" t="s">
        <v>515</v>
      </c>
      <c r="C6" s="289">
        <v>94909</v>
      </c>
      <c r="D6" s="602">
        <v>794486</v>
      </c>
      <c r="E6" s="203">
        <v>1889</v>
      </c>
      <c r="F6" s="146">
        <v>35979</v>
      </c>
      <c r="G6" s="146">
        <v>56</v>
      </c>
      <c r="H6" s="204">
        <f>G6/F6*100</f>
        <v>0.15564634925929016</v>
      </c>
      <c r="I6" s="204">
        <f>D6/C6</f>
        <v>8.371029091024033</v>
      </c>
      <c r="J6" s="205">
        <f>E6*365/D6</f>
        <v>0.8678378221894407</v>
      </c>
      <c r="L6" s="820">
        <f>'интерна дужина лечења'!D7+'хирургија дужина лечења'!D7+'гин дужина лечења'!D7</f>
        <v>794486</v>
      </c>
      <c r="M6" s="820">
        <f>'интерна дужина лечења'!E7+'хирургија дужина лечења'!E7+'гин дужина лечења'!E7</f>
        <v>1889</v>
      </c>
      <c r="N6" s="821">
        <f>'интерна дужина лечења'!F7+'хирургија дужина лечења'!F7+'гин дужина лечења'!F7</f>
        <v>35979</v>
      </c>
    </row>
    <row r="7" spans="1:14" ht="22.5">
      <c r="A7" s="9">
        <v>2</v>
      </c>
      <c r="B7" s="56" t="s">
        <v>516</v>
      </c>
      <c r="C7" s="191">
        <v>13713</v>
      </c>
      <c r="D7" s="726">
        <v>71298</v>
      </c>
      <c r="E7" s="203">
        <v>214</v>
      </c>
      <c r="F7" s="146">
        <v>3190</v>
      </c>
      <c r="G7" s="146">
        <v>50</v>
      </c>
      <c r="H7" s="204">
        <f aca="true" t="shared" si="0" ref="H7:H32">G7/F7*100</f>
        <v>1.5673981191222568</v>
      </c>
      <c r="I7" s="204">
        <f aca="true" t="shared" si="1" ref="I7:I32">D7/C7</f>
        <v>5.199299934368847</v>
      </c>
      <c r="J7" s="205">
        <f aca="true" t="shared" si="2" ref="J7:J32">E7*365/D7</f>
        <v>1.095542651967797</v>
      </c>
      <c r="L7" s="820">
        <f>'интерна дужина лечења'!D8+'педијатрија дужина лечења'!D7+'гин дужина лечења'!D8+'хирургија дужина лечења'!D8</f>
        <v>71298</v>
      </c>
      <c r="M7" s="820">
        <f>'интерна дужина лечења'!E8+'педијатрија дужина лечења'!E7+'гин дужина лечења'!E8+'хирургија дужина лечења'!E8</f>
        <v>214</v>
      </c>
      <c r="N7" s="821">
        <f>'интерна дужина лечења'!F8+'педијатрија дужина лечења'!F7+'гин дужина лечења'!F8+'хирургија дужина лечења'!F8</f>
        <v>3190</v>
      </c>
    </row>
    <row r="8" spans="1:14" ht="15.75" customHeight="1">
      <c r="A8" s="9">
        <v>3</v>
      </c>
      <c r="B8" s="57" t="s">
        <v>411</v>
      </c>
      <c r="C8" s="191">
        <v>26526</v>
      </c>
      <c r="D8" s="726">
        <v>159573</v>
      </c>
      <c r="E8" s="203">
        <v>402.6</v>
      </c>
      <c r="F8" s="146">
        <v>4678</v>
      </c>
      <c r="G8" s="146">
        <v>129</v>
      </c>
      <c r="H8" s="204">
        <f t="shared" si="0"/>
        <v>2.7575887131252674</v>
      </c>
      <c r="I8" s="204">
        <f t="shared" si="1"/>
        <v>6.015720425243158</v>
      </c>
      <c r="J8" s="205">
        <f t="shared" si="2"/>
        <v>0.920888872177624</v>
      </c>
      <c r="L8" s="820">
        <f>'интерна дужина лечења'!D9+'педијатрија дужина лечења'!D8+'гин дужина лечења'!D9+'хирургија дужина лечења'!D9</f>
        <v>159573</v>
      </c>
      <c r="M8" s="820">
        <f>'интерна дужина лечења'!E9+'педијатрија дужина лечења'!E8+'гин дужина лечења'!E9+'хирургија дужина лечења'!E9</f>
        <v>402.6</v>
      </c>
      <c r="N8" s="820">
        <f>'интерна дужина лечења'!F9+'педијатрија дужина лечења'!F8+'гин дужина лечења'!F9+'хирургија дужина лечења'!F9</f>
        <v>4678</v>
      </c>
    </row>
    <row r="9" spans="1:14" ht="15.75" customHeight="1">
      <c r="A9" s="9">
        <v>4</v>
      </c>
      <c r="B9" s="57" t="s">
        <v>488</v>
      </c>
      <c r="C9" s="191">
        <v>19328</v>
      </c>
      <c r="D9" s="602">
        <v>127429</v>
      </c>
      <c r="E9" s="203">
        <v>213</v>
      </c>
      <c r="F9" s="146">
        <v>3334</v>
      </c>
      <c r="G9" s="146">
        <v>111</v>
      </c>
      <c r="H9" s="204">
        <f>G9/F9*100</f>
        <v>3.329334133173365</v>
      </c>
      <c r="I9" s="204">
        <f t="shared" si="1"/>
        <v>6.592973923841059</v>
      </c>
      <c r="J9" s="205">
        <f t="shared" si="2"/>
        <v>0.6101044503213554</v>
      </c>
      <c r="L9" s="820">
        <f>'интерна дужина лечења'!D10+'педијатрија дужина лечења'!D9+'гин дужина лечења'!D10+'хирургија дужина лечења'!D10</f>
        <v>127429</v>
      </c>
      <c r="M9" s="820">
        <f>'интерна дужина лечења'!E10+'педијатрија дужина лечења'!E9+'гин дужина лечења'!E10+'хирургија дужина лечења'!E10</f>
        <v>213</v>
      </c>
      <c r="N9" s="820">
        <f>'интерна дужина лечења'!F10+'педијатрија дужина лечења'!F9+'гин дужина лечења'!F10+'хирургија дужина лечења'!F10</f>
        <v>3334</v>
      </c>
    </row>
    <row r="10" spans="1:14" ht="15.75" customHeight="1">
      <c r="A10" s="9">
        <v>5</v>
      </c>
      <c r="B10" s="56" t="s">
        <v>489</v>
      </c>
      <c r="C10" s="191">
        <v>20187</v>
      </c>
      <c r="D10" s="726">
        <v>105623</v>
      </c>
      <c r="E10" s="203">
        <v>150.1</v>
      </c>
      <c r="F10" s="146">
        <v>3082</v>
      </c>
      <c r="G10" s="146">
        <v>87</v>
      </c>
      <c r="H10" s="204">
        <f t="shared" si="0"/>
        <v>2.8228423101881894</v>
      </c>
      <c r="I10" s="204">
        <f t="shared" si="1"/>
        <v>5.232228662010205</v>
      </c>
      <c r="J10" s="205">
        <f t="shared" si="2"/>
        <v>0.518698578908003</v>
      </c>
      <c r="L10" s="820">
        <f>'интерна дужина лечења'!D11+'хирургија дужина лечења'!D11</f>
        <v>105623</v>
      </c>
      <c r="M10" s="820">
        <f>'интерна дужина лечења'!E11+'хирургија дужина лечења'!E11</f>
        <v>150.1</v>
      </c>
      <c r="N10" s="821">
        <f>'интерна дужина лечења'!F11+'хирургија дужина лечења'!F11</f>
        <v>3082</v>
      </c>
    </row>
    <row r="11" spans="1:14" ht="22.5">
      <c r="A11" s="9">
        <v>6</v>
      </c>
      <c r="B11" s="56" t="s">
        <v>500</v>
      </c>
      <c r="C11" s="191">
        <v>9905</v>
      </c>
      <c r="D11" s="726">
        <v>67155</v>
      </c>
      <c r="E11" s="203">
        <v>181</v>
      </c>
      <c r="F11" s="146">
        <v>4066</v>
      </c>
      <c r="G11" s="146">
        <v>152</v>
      </c>
      <c r="H11" s="204">
        <f t="shared" si="0"/>
        <v>3.7383177570093453</v>
      </c>
      <c r="I11" s="204">
        <f t="shared" si="1"/>
        <v>6.7799091367995965</v>
      </c>
      <c r="J11" s="205">
        <f t="shared" si="2"/>
        <v>0.983768892859802</v>
      </c>
      <c r="L11" s="820">
        <f>'интерна дужина лечења'!D12+'хирургија дужина лечења'!D12</f>
        <v>67155</v>
      </c>
      <c r="M11" s="820">
        <f>'интерна дужина лечења'!E12+'хирургија дужина лечења'!E12</f>
        <v>181</v>
      </c>
      <c r="N11" s="820">
        <f>'интерна дужина лечења'!F12+'хирургија дужина лечења'!F12</f>
        <v>4066</v>
      </c>
    </row>
    <row r="12" spans="1:14" ht="16.5" customHeight="1">
      <c r="A12" s="9">
        <v>7</v>
      </c>
      <c r="B12" s="57" t="s">
        <v>490</v>
      </c>
      <c r="C12" s="191">
        <v>16758</v>
      </c>
      <c r="D12" s="726">
        <v>75028</v>
      </c>
      <c r="E12" s="203">
        <v>200</v>
      </c>
      <c r="F12" s="146">
        <v>4248</v>
      </c>
      <c r="G12" s="146">
        <v>0</v>
      </c>
      <c r="H12" s="204">
        <f t="shared" si="0"/>
        <v>0</v>
      </c>
      <c r="I12" s="204">
        <f t="shared" si="1"/>
        <v>4.477145244062537</v>
      </c>
      <c r="J12" s="205">
        <f t="shared" si="2"/>
        <v>0.9729700911659647</v>
      </c>
      <c r="L12" s="820">
        <f>'гин дужина лечења'!D11</f>
        <v>75028</v>
      </c>
      <c r="M12" s="820">
        <f>'гин дужина лечења'!E11</f>
        <v>200</v>
      </c>
      <c r="N12" s="821">
        <f>'гин дужина лечења'!F11</f>
        <v>4248</v>
      </c>
    </row>
    <row r="13" spans="1:14" ht="12.75">
      <c r="A13" s="9">
        <v>8</v>
      </c>
      <c r="B13" s="56" t="s">
        <v>491</v>
      </c>
      <c r="C13" s="191">
        <v>11456</v>
      </c>
      <c r="D13" s="726">
        <v>70439</v>
      </c>
      <c r="E13" s="203">
        <v>214</v>
      </c>
      <c r="F13" s="146">
        <v>853</v>
      </c>
      <c r="G13" s="146">
        <v>38</v>
      </c>
      <c r="H13" s="204">
        <f t="shared" si="0"/>
        <v>4.4548651817116065</v>
      </c>
      <c r="I13" s="204">
        <f t="shared" si="1"/>
        <v>6.148655726256983</v>
      </c>
      <c r="J13" s="205">
        <f t="shared" si="2"/>
        <v>1.1089027385397294</v>
      </c>
      <c r="L13" s="820">
        <f>'педијатрија дужина лечења'!D10+'хирургија дужина лечења'!D13</f>
        <v>70439</v>
      </c>
      <c r="M13" s="820">
        <f>'педијатрија дужина лечења'!E10+'хирургија дужина лечења'!E13</f>
        <v>214</v>
      </c>
      <c r="N13" s="821">
        <f>'педијатрија дужина лечења'!F10+'хирургија дужина лечења'!F13</f>
        <v>853</v>
      </c>
    </row>
    <row r="14" spans="1:14" ht="33.75">
      <c r="A14" s="9">
        <v>9</v>
      </c>
      <c r="B14" s="56" t="s">
        <v>509</v>
      </c>
      <c r="C14" s="191">
        <v>18978</v>
      </c>
      <c r="D14" s="726">
        <v>96282</v>
      </c>
      <c r="E14" s="203">
        <v>261</v>
      </c>
      <c r="F14" s="146">
        <v>1366</v>
      </c>
      <c r="G14" s="146">
        <v>0</v>
      </c>
      <c r="H14" s="204">
        <f t="shared" si="0"/>
        <v>0</v>
      </c>
      <c r="I14" s="204">
        <f t="shared" si="1"/>
        <v>5.073348087258932</v>
      </c>
      <c r="J14" s="205">
        <f t="shared" si="2"/>
        <v>0.9894372779958871</v>
      </c>
      <c r="L14" s="820">
        <f>'педијатрија дужина лечења'!D11+'хирургија дужина лечења'!D14+'гин дужина лечења'!D12</f>
        <v>96282</v>
      </c>
      <c r="M14" s="820">
        <f>'педијатрија дужина лечења'!E11+'хирургија дужина лечења'!E14+'гин дужина лечења'!E12</f>
        <v>261</v>
      </c>
      <c r="N14" s="821">
        <f>'педијатрија дужина лечења'!F11+'хирургија дужина лечења'!F14+'гин дужина лечења'!F12</f>
        <v>1366</v>
      </c>
    </row>
    <row r="15" spans="1:14" ht="33.75">
      <c r="A15" s="9">
        <v>10</v>
      </c>
      <c r="B15" s="56" t="s">
        <v>510</v>
      </c>
      <c r="C15" s="191">
        <v>719</v>
      </c>
      <c r="D15" s="726">
        <v>7090</v>
      </c>
      <c r="E15" s="203">
        <v>20</v>
      </c>
      <c r="F15" s="146">
        <v>0</v>
      </c>
      <c r="G15" s="146">
        <v>0</v>
      </c>
      <c r="H15" s="204" t="e">
        <f t="shared" si="0"/>
        <v>#DIV/0!</v>
      </c>
      <c r="I15" s="204">
        <f t="shared" si="1"/>
        <v>9.860917941585535</v>
      </c>
      <c r="J15" s="205">
        <f t="shared" si="2"/>
        <v>1.0296191819464033</v>
      </c>
      <c r="L15" s="820">
        <f>'педијатрија дужина лечења'!D12</f>
        <v>7090</v>
      </c>
      <c r="M15" s="820">
        <f>'педијатрија дужина лечења'!E12</f>
        <v>20</v>
      </c>
      <c r="N15" s="821">
        <f>'педијатрија дужина лечења'!F12</f>
        <v>0</v>
      </c>
    </row>
    <row r="16" spans="1:14" ht="22.5">
      <c r="A16" s="9">
        <v>11</v>
      </c>
      <c r="B16" s="56" t="s">
        <v>517</v>
      </c>
      <c r="C16" s="191">
        <v>13659</v>
      </c>
      <c r="D16" s="726">
        <v>109719</v>
      </c>
      <c r="E16" s="203">
        <v>217</v>
      </c>
      <c r="F16" s="146">
        <v>2724</v>
      </c>
      <c r="G16" s="146">
        <v>16</v>
      </c>
      <c r="H16" s="204">
        <f t="shared" si="0"/>
        <v>0.5873715124816447</v>
      </c>
      <c r="I16" s="204">
        <f t="shared" si="1"/>
        <v>8.03272567537887</v>
      </c>
      <c r="J16" s="205">
        <f t="shared" si="2"/>
        <v>0.7218895542248835</v>
      </c>
      <c r="L16" s="820">
        <f>'интерна дужина лечења'!D13+'педијатрија дужина лечења'!D13+'хирургија дужина лечења'!D15</f>
        <v>109719</v>
      </c>
      <c r="M16" s="820">
        <f>'интерна дужина лечења'!E13+'педијатрија дужина лечења'!E13+'хирургија дужина лечења'!E15</f>
        <v>217</v>
      </c>
      <c r="N16" s="821">
        <f>'интерна дужина лечења'!F13+'педијатрија дужина лечења'!F13+'хирургија дужина лечења'!F15</f>
        <v>2724</v>
      </c>
    </row>
    <row r="17" spans="1:14" ht="21" customHeight="1">
      <c r="A17" s="9">
        <v>12</v>
      </c>
      <c r="B17" s="56" t="s">
        <v>492</v>
      </c>
      <c r="C17" s="191">
        <v>1090</v>
      </c>
      <c r="D17" s="726">
        <v>32734</v>
      </c>
      <c r="E17" s="203">
        <v>54</v>
      </c>
      <c r="F17" s="146">
        <v>211</v>
      </c>
      <c r="G17" s="146">
        <v>3</v>
      </c>
      <c r="H17" s="204">
        <f t="shared" si="0"/>
        <v>1.4218009478672986</v>
      </c>
      <c r="I17" s="204">
        <f t="shared" si="1"/>
        <v>30.03119266055046</v>
      </c>
      <c r="J17" s="205">
        <f t="shared" si="2"/>
        <v>0.6021262296083583</v>
      </c>
      <c r="L17" s="820">
        <f>'интерна дужина лечења'!D14</f>
        <v>32734</v>
      </c>
      <c r="M17" s="820">
        <f>'интерна дужина лечења'!E14</f>
        <v>54</v>
      </c>
      <c r="N17" s="821">
        <f>'интерна дужина лечења'!F14</f>
        <v>211</v>
      </c>
    </row>
    <row r="18" spans="1:14" ht="21.75" customHeight="1">
      <c r="A18" s="9">
        <v>13</v>
      </c>
      <c r="B18" s="56" t="s">
        <v>493</v>
      </c>
      <c r="C18" s="191">
        <v>8952</v>
      </c>
      <c r="D18" s="727">
        <v>33183</v>
      </c>
      <c r="E18" s="206">
        <v>42</v>
      </c>
      <c r="F18" s="146">
        <v>0</v>
      </c>
      <c r="G18" s="146">
        <v>0</v>
      </c>
      <c r="H18" s="204" t="e">
        <f t="shared" si="0"/>
        <v>#DIV/0!</v>
      </c>
      <c r="I18" s="204">
        <f t="shared" si="1"/>
        <v>3.706769436997319</v>
      </c>
      <c r="J18" s="205">
        <f t="shared" si="2"/>
        <v>0.46198354579151973</v>
      </c>
      <c r="L18" s="820">
        <f>'интерна дужина лечења'!D20</f>
        <v>134458</v>
      </c>
      <c r="M18" s="820">
        <f>'интерна дужина лечења'!E20</f>
        <v>103</v>
      </c>
      <c r="N18" s="821">
        <f>'интерна дужина лечења'!F20</f>
        <v>0</v>
      </c>
    </row>
    <row r="19" spans="1:14" ht="32.25" customHeight="1">
      <c r="A19" s="10">
        <v>14</v>
      </c>
      <c r="B19" s="55" t="s">
        <v>523</v>
      </c>
      <c r="C19" s="191">
        <v>6337</v>
      </c>
      <c r="D19" s="726">
        <v>60770</v>
      </c>
      <c r="E19" s="207">
        <v>136</v>
      </c>
      <c r="F19" s="146">
        <v>2846</v>
      </c>
      <c r="G19" s="146">
        <v>36</v>
      </c>
      <c r="H19" s="204">
        <f t="shared" si="0"/>
        <v>1.264933239634575</v>
      </c>
      <c r="I19" s="204">
        <f t="shared" si="1"/>
        <v>9.589711219820105</v>
      </c>
      <c r="J19" s="205">
        <f t="shared" si="2"/>
        <v>0.8168504196149415</v>
      </c>
      <c r="L19" s="820">
        <f>'интерна дужина лечења'!D16</f>
        <v>60770</v>
      </c>
      <c r="M19" s="820">
        <f>'интерна дужина лечења'!E16</f>
        <v>136</v>
      </c>
      <c r="N19" s="821">
        <f>'интерна дужина лечења'!F16</f>
        <v>2846</v>
      </c>
    </row>
    <row r="20" spans="1:14" ht="22.5">
      <c r="A20" s="10">
        <v>15</v>
      </c>
      <c r="B20" s="61" t="s">
        <v>416</v>
      </c>
      <c r="C20" s="191">
        <v>2507</v>
      </c>
      <c r="D20" s="726">
        <v>99035</v>
      </c>
      <c r="E20" s="207">
        <v>282</v>
      </c>
      <c r="F20" s="146">
        <v>1933</v>
      </c>
      <c r="G20" s="146">
        <v>13</v>
      </c>
      <c r="H20" s="204">
        <f t="shared" si="0"/>
        <v>0.6725297465080186</v>
      </c>
      <c r="I20" s="204">
        <f t="shared" si="1"/>
        <v>39.503390506581574</v>
      </c>
      <c r="J20" s="205">
        <f t="shared" si="2"/>
        <v>1.039329529964154</v>
      </c>
      <c r="L20" s="821">
        <f>'интерна дужина лечења'!D17</f>
        <v>99035</v>
      </c>
      <c r="M20" s="820">
        <f>'интерна дужина лечења'!E17</f>
        <v>282</v>
      </c>
      <c r="N20" s="820">
        <f>'интерна дужина лечења'!F17</f>
        <v>1933</v>
      </c>
    </row>
    <row r="21" spans="1:14" ht="22.5">
      <c r="A21" s="9">
        <v>16</v>
      </c>
      <c r="B21" s="56" t="s">
        <v>514</v>
      </c>
      <c r="C21" s="191">
        <v>10175</v>
      </c>
      <c r="D21" s="726">
        <v>106659</v>
      </c>
      <c r="E21" s="207">
        <v>402</v>
      </c>
      <c r="F21" s="146">
        <v>7001</v>
      </c>
      <c r="G21" s="146">
        <v>355</v>
      </c>
      <c r="H21" s="204">
        <f t="shared" si="0"/>
        <v>5.070704185116412</v>
      </c>
      <c r="I21" s="204">
        <f t="shared" si="1"/>
        <v>10.482457002457002</v>
      </c>
      <c r="J21" s="205">
        <f t="shared" si="2"/>
        <v>1.375692627907631</v>
      </c>
      <c r="L21" s="821">
        <f>'хирургија дужина лечења'!D16</f>
        <v>106659</v>
      </c>
      <c r="M21" s="820">
        <f>'хирургија дужина лечења'!E16</f>
        <v>402</v>
      </c>
      <c r="N21" s="820">
        <f>'хирургија дужина лечења'!F16</f>
        <v>7001</v>
      </c>
    </row>
    <row r="22" spans="1:13" ht="18.75" customHeight="1">
      <c r="A22" s="9">
        <v>17</v>
      </c>
      <c r="B22" s="56" t="s">
        <v>495</v>
      </c>
      <c r="C22" s="191">
        <v>808</v>
      </c>
      <c r="D22" s="726">
        <v>37545</v>
      </c>
      <c r="E22" s="207">
        <v>144</v>
      </c>
      <c r="F22" s="146">
        <v>682</v>
      </c>
      <c r="G22" s="146">
        <v>34</v>
      </c>
      <c r="H22" s="204">
        <f t="shared" si="0"/>
        <v>4.9853372434017595</v>
      </c>
      <c r="I22" s="204">
        <f t="shared" si="1"/>
        <v>46.46658415841584</v>
      </c>
      <c r="J22" s="205">
        <f t="shared" si="2"/>
        <v>1.399920095884938</v>
      </c>
      <c r="M22" s="820">
        <f>'педијатрија дужина лечења'!E15</f>
        <v>144</v>
      </c>
    </row>
    <row r="23" spans="1:13" ht="27.75" customHeight="1">
      <c r="A23" s="9">
        <v>18</v>
      </c>
      <c r="B23" s="56" t="s">
        <v>513</v>
      </c>
      <c r="C23" s="191">
        <v>4045</v>
      </c>
      <c r="D23" s="602">
        <v>30967</v>
      </c>
      <c r="E23" s="203">
        <v>42</v>
      </c>
      <c r="F23" s="146">
        <v>945</v>
      </c>
      <c r="G23" s="146">
        <v>17</v>
      </c>
      <c r="H23" s="204">
        <f t="shared" si="0"/>
        <v>1.7989417989417988</v>
      </c>
      <c r="I23" s="204">
        <f t="shared" si="1"/>
        <v>7.655624227441286</v>
      </c>
      <c r="J23" s="205">
        <f t="shared" si="2"/>
        <v>0.49504311040785354</v>
      </c>
      <c r="M23" s="820">
        <f>'интерна дужина лечења'!E18</f>
        <v>42</v>
      </c>
    </row>
    <row r="24" spans="1:13" ht="22.5">
      <c r="A24" s="9">
        <v>19</v>
      </c>
      <c r="B24" s="56" t="s">
        <v>506</v>
      </c>
      <c r="C24" s="191">
        <v>921</v>
      </c>
      <c r="D24" s="726">
        <v>14129</v>
      </c>
      <c r="E24" s="207">
        <v>41</v>
      </c>
      <c r="F24" s="146">
        <v>228</v>
      </c>
      <c r="G24" s="146">
        <v>0</v>
      </c>
      <c r="H24" s="204">
        <f t="shared" si="0"/>
        <v>0</v>
      </c>
      <c r="I24" s="204">
        <f t="shared" si="1"/>
        <v>15.340933767643865</v>
      </c>
      <c r="J24" s="205">
        <f t="shared" si="2"/>
        <v>1.0591690848609243</v>
      </c>
      <c r="M24" s="820">
        <f>'интерна дужина лечења'!E19</f>
        <v>41</v>
      </c>
    </row>
    <row r="25" spans="1:13" ht="21.75" customHeight="1">
      <c r="A25" s="9">
        <v>20</v>
      </c>
      <c r="B25" s="56" t="s">
        <v>496</v>
      </c>
      <c r="C25" s="191">
        <v>5624</v>
      </c>
      <c r="D25" s="726">
        <v>134458</v>
      </c>
      <c r="E25" s="207">
        <v>103</v>
      </c>
      <c r="F25" s="146">
        <v>0</v>
      </c>
      <c r="G25" s="146">
        <v>0</v>
      </c>
      <c r="H25" s="204" t="e">
        <f t="shared" si="0"/>
        <v>#DIV/0!</v>
      </c>
      <c r="I25" s="204">
        <f t="shared" si="1"/>
        <v>23.907894736842106</v>
      </c>
      <c r="J25" s="205">
        <f t="shared" si="2"/>
        <v>0.2796040399232474</v>
      </c>
      <c r="M25" s="820">
        <f>'интерна дужина лечења'!E20</f>
        <v>103</v>
      </c>
    </row>
    <row r="26" spans="1:13" ht="22.5">
      <c r="A26" s="9">
        <v>21</v>
      </c>
      <c r="B26" s="56" t="s">
        <v>511</v>
      </c>
      <c r="C26" s="191">
        <v>2519</v>
      </c>
      <c r="D26" s="726">
        <v>103627</v>
      </c>
      <c r="E26" s="207">
        <v>95</v>
      </c>
      <c r="F26" s="146">
        <v>662</v>
      </c>
      <c r="G26" s="146">
        <v>72</v>
      </c>
      <c r="H26" s="204">
        <f t="shared" si="0"/>
        <v>10.876132930513595</v>
      </c>
      <c r="I26" s="204">
        <f t="shared" si="1"/>
        <v>41.13815005954744</v>
      </c>
      <c r="J26" s="205">
        <f t="shared" si="2"/>
        <v>0.3346135659625387</v>
      </c>
      <c r="M26" s="820">
        <f>'интерна дужина лечења'!E21</f>
        <v>95</v>
      </c>
    </row>
    <row r="27" spans="1:13" ht="33.75">
      <c r="A27" s="9">
        <v>22</v>
      </c>
      <c r="B27" s="56" t="s">
        <v>507</v>
      </c>
      <c r="C27" s="191">
        <v>270</v>
      </c>
      <c r="D27" s="726">
        <v>21496</v>
      </c>
      <c r="E27" s="207">
        <v>29</v>
      </c>
      <c r="F27" s="146">
        <v>0</v>
      </c>
      <c r="G27" s="146">
        <v>0</v>
      </c>
      <c r="H27" s="204" t="e">
        <f t="shared" si="0"/>
        <v>#DIV/0!</v>
      </c>
      <c r="I27" s="204">
        <f t="shared" si="1"/>
        <v>79.61481481481482</v>
      </c>
      <c r="J27" s="205">
        <f t="shared" si="2"/>
        <v>0.4924171938965389</v>
      </c>
      <c r="M27" s="820">
        <f>'педијатрија дужина лечења'!E16</f>
        <v>29</v>
      </c>
    </row>
    <row r="28" spans="1:13" ht="33.75">
      <c r="A28" s="9">
        <v>23</v>
      </c>
      <c r="B28" s="56" t="s">
        <v>508</v>
      </c>
      <c r="C28" s="191">
        <v>569</v>
      </c>
      <c r="D28" s="726">
        <v>42936</v>
      </c>
      <c r="E28" s="207">
        <v>29</v>
      </c>
      <c r="F28" s="146">
        <v>0</v>
      </c>
      <c r="G28" s="146">
        <v>0</v>
      </c>
      <c r="H28" s="204" t="e">
        <f t="shared" si="0"/>
        <v>#DIV/0!</v>
      </c>
      <c r="I28" s="204">
        <f t="shared" si="1"/>
        <v>75.45869947275922</v>
      </c>
      <c r="J28" s="205">
        <f t="shared" si="2"/>
        <v>0.24652971865101547</v>
      </c>
      <c r="M28" s="820">
        <f>'интерна дужина лечења'!E22</f>
        <v>29</v>
      </c>
    </row>
    <row r="29" spans="1:13" ht="33.75">
      <c r="A29" s="9">
        <v>24</v>
      </c>
      <c r="B29" s="56" t="s">
        <v>3</v>
      </c>
      <c r="C29" s="191">
        <v>591</v>
      </c>
      <c r="D29" s="726">
        <v>8354</v>
      </c>
      <c r="E29" s="207">
        <v>7</v>
      </c>
      <c r="F29" s="146">
        <v>0</v>
      </c>
      <c r="G29" s="146">
        <v>0</v>
      </c>
      <c r="H29" s="204" t="e">
        <f t="shared" si="0"/>
        <v>#DIV/0!</v>
      </c>
      <c r="I29" s="204">
        <f t="shared" si="1"/>
        <v>14.135363790186124</v>
      </c>
      <c r="J29" s="205">
        <f t="shared" si="2"/>
        <v>0.30584151304764184</v>
      </c>
      <c r="M29" s="820">
        <f>'педијатрија дужина лечења'!E14</f>
        <v>7</v>
      </c>
    </row>
    <row r="30" spans="1:14" ht="21" customHeight="1">
      <c r="A30" s="9">
        <v>25</v>
      </c>
      <c r="B30" s="56" t="s">
        <v>529</v>
      </c>
      <c r="C30" s="191">
        <v>613</v>
      </c>
      <c r="D30" s="727">
        <v>2265</v>
      </c>
      <c r="E30" s="208">
        <v>7</v>
      </c>
      <c r="F30" s="157">
        <v>217</v>
      </c>
      <c r="G30" s="157">
        <v>0</v>
      </c>
      <c r="H30" s="204">
        <f t="shared" si="0"/>
        <v>0</v>
      </c>
      <c r="I30" s="204">
        <f t="shared" si="1"/>
        <v>3.694942903752039</v>
      </c>
      <c r="J30" s="205">
        <f t="shared" si="2"/>
        <v>1.1280353200883002</v>
      </c>
      <c r="L30" s="821">
        <f>'интерна дужина лечења'!D23+'хирургија дужина лечења'!D17</f>
        <v>2265</v>
      </c>
      <c r="M30" s="820">
        <f>'интерна дужина лечења'!E23+'хирургија дужина лечења'!E17</f>
        <v>7</v>
      </c>
      <c r="N30" s="820">
        <f>'интерна дужина лечења'!F23+'хирургија дужина лечења'!F17</f>
        <v>217</v>
      </c>
    </row>
    <row r="31" spans="1:13" ht="33" customHeight="1" thickBot="1">
      <c r="A31" s="9">
        <v>26</v>
      </c>
      <c r="B31" s="56" t="s">
        <v>512</v>
      </c>
      <c r="C31" s="229">
        <v>952</v>
      </c>
      <c r="D31" s="727">
        <v>10406</v>
      </c>
      <c r="E31" s="208">
        <v>20</v>
      </c>
      <c r="F31" s="157">
        <v>0</v>
      </c>
      <c r="G31" s="157">
        <v>0</v>
      </c>
      <c r="H31" s="204" t="e">
        <f t="shared" si="0"/>
        <v>#DIV/0!</v>
      </c>
      <c r="I31" s="209">
        <f t="shared" si="1"/>
        <v>10.930672268907562</v>
      </c>
      <c r="J31" s="210">
        <f t="shared" si="2"/>
        <v>0.7015183547953104</v>
      </c>
      <c r="M31" s="820">
        <v>20</v>
      </c>
    </row>
    <row r="32" spans="1:18" ht="32.25" customHeight="1" thickBot="1" thickTop="1">
      <c r="A32" s="860" t="s">
        <v>486</v>
      </c>
      <c r="B32" s="861"/>
      <c r="C32" s="180">
        <f>SUM(C6:C31)</f>
        <v>292111</v>
      </c>
      <c r="D32" s="72">
        <f>SUM(D6:D31)</f>
        <v>2422686</v>
      </c>
      <c r="E32" s="536">
        <f>SUM(E6:E31)</f>
        <v>5394.7</v>
      </c>
      <c r="F32" s="72">
        <f>SUM(F6:F31)</f>
        <v>78245</v>
      </c>
      <c r="G32" s="72">
        <f>SUM(G6:G31)</f>
        <v>1169</v>
      </c>
      <c r="H32" s="67">
        <f t="shared" si="0"/>
        <v>1.4940251773276247</v>
      </c>
      <c r="I32" s="67">
        <f t="shared" si="1"/>
        <v>8.2937171143846</v>
      </c>
      <c r="J32" s="68">
        <f t="shared" si="2"/>
        <v>0.8127613318440772</v>
      </c>
      <c r="K32" s="814">
        <f>'интерна дужина лечења'!C25+'педијатрија дужина лечења'!C17+'гин дужина лечења'!C13+'хирургија дужина лечења'!C18</f>
        <v>292111</v>
      </c>
      <c r="L32" s="820">
        <f>'интерна дужина лечења'!D25+'педијатрија дужина лечења'!D17+'гин дужина лечења'!D13+'хирургија дужина лечења'!D18</f>
        <v>2422686</v>
      </c>
      <c r="M32" s="820">
        <f>'интерна дужина лечења'!E25+'педијатрија дужина лечења'!E17+'гин дужина лечења'!E13+'хирургија дужина лечења'!E18</f>
        <v>5394.700000000001</v>
      </c>
      <c r="N32" s="820">
        <f>'интерна дужина лечења'!F25+'педијатрија дужина лечења'!F17+'гин дужина лечења'!F13+'хирургија дужина лечења'!F18</f>
        <v>78245</v>
      </c>
      <c r="O32">
        <f>'интерна дужина лечења'!G25+'педијатрија дужина лечења'!G17+'гин дужина лечења'!G13+'хирургија дужина лечења'!G18</f>
        <v>1169</v>
      </c>
      <c r="P32" s="815"/>
      <c r="R32" s="451"/>
    </row>
    <row r="33" spans="1:14" s="6" customFormat="1" ht="12.75" customHeight="1">
      <c r="A33" s="857" t="s">
        <v>44</v>
      </c>
      <c r="B33" s="858"/>
      <c r="C33" s="858"/>
      <c r="D33" s="858"/>
      <c r="E33" s="858"/>
      <c r="F33" s="858"/>
      <c r="G33" s="858"/>
      <c r="H33" s="859"/>
      <c r="I33" s="859"/>
      <c r="J33" s="859"/>
      <c r="L33" s="817"/>
      <c r="M33" s="817"/>
      <c r="N33" s="817"/>
    </row>
    <row r="34" spans="1:14" s="6" customFormat="1" ht="12.75" customHeight="1">
      <c r="A34" s="13" t="s">
        <v>606</v>
      </c>
      <c r="L34" s="817"/>
      <c r="M34" s="817"/>
      <c r="N34" s="817"/>
    </row>
    <row r="35" spans="1:10" ht="12.75">
      <c r="A35" s="840" t="s">
        <v>297</v>
      </c>
      <c r="B35" s="840"/>
      <c r="C35" s="840"/>
      <c r="D35" s="840"/>
      <c r="E35" s="840"/>
      <c r="F35" s="840"/>
      <c r="G35" s="840"/>
      <c r="H35" s="840"/>
      <c r="I35" s="840"/>
      <c r="J35" s="840"/>
    </row>
    <row r="38" spans="4:7" ht="12.75">
      <c r="D38" s="492"/>
      <c r="E38" s="493"/>
      <c r="F38" s="492"/>
      <c r="G38" s="492"/>
    </row>
  </sheetData>
  <sheetProtection/>
  <mergeCells count="14">
    <mergeCell ref="C3:C4"/>
    <mergeCell ref="D3:D4"/>
    <mergeCell ref="E3:E4"/>
    <mergeCell ref="F3:F4"/>
    <mergeCell ref="G3:G4"/>
    <mergeCell ref="A35:J35"/>
    <mergeCell ref="A1:J1"/>
    <mergeCell ref="A33:J33"/>
    <mergeCell ref="A32:B32"/>
    <mergeCell ref="H3:H4"/>
    <mergeCell ref="I3:I4"/>
    <mergeCell ref="J3:J4"/>
    <mergeCell ref="A3:A4"/>
    <mergeCell ref="B3:B4"/>
  </mergeCells>
  <printOptions verticalCentered="1"/>
  <pageMargins left="0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T170"/>
  <sheetViews>
    <sheetView tabSelected="1" view="pageBreakPreview" zoomScaleSheetLayoutView="100" zoomScalePageLayoutView="0" workbookViewId="0" topLeftCell="A9">
      <selection activeCell="P17" sqref="P17"/>
    </sheetView>
  </sheetViews>
  <sheetFormatPr defaultColWidth="9.140625" defaultRowHeight="12.75"/>
  <cols>
    <col min="1" max="1" width="3.28125" style="18" customWidth="1"/>
    <col min="2" max="2" width="27.00390625" style="18" customWidth="1"/>
    <col min="3" max="4" width="13.28125" style="18" customWidth="1"/>
    <col min="5" max="5" width="13.28125" style="514" customWidth="1"/>
    <col min="6" max="10" width="13.28125" style="18" customWidth="1"/>
    <col min="11" max="16384" width="9.140625" style="18" customWidth="1"/>
  </cols>
  <sheetData>
    <row r="1" spans="1:10" ht="27" customHeight="1">
      <c r="A1" s="1078" t="s">
        <v>601</v>
      </c>
      <c r="B1" s="1078"/>
      <c r="C1" s="1078"/>
      <c r="D1" s="1078"/>
      <c r="E1" s="1078"/>
      <c r="F1" s="1078"/>
      <c r="G1" s="1078"/>
      <c r="H1" s="1078"/>
      <c r="I1" s="1078"/>
      <c r="J1" s="1078"/>
    </row>
    <row r="2" spans="1:10" ht="16.5" customHeight="1">
      <c r="A2" s="942"/>
      <c r="B2" s="942"/>
      <c r="C2" s="942"/>
      <c r="D2" s="942"/>
      <c r="E2" s="942"/>
      <c r="F2" s="942"/>
      <c r="G2" s="942"/>
      <c r="H2" s="942"/>
      <c r="I2" s="942"/>
      <c r="J2" s="942"/>
    </row>
    <row r="3" spans="1:10" ht="15" customHeight="1" thickBot="1">
      <c r="A3" s="537"/>
      <c r="B3" s="538"/>
      <c r="C3" s="538"/>
      <c r="D3" s="538"/>
      <c r="E3" s="767"/>
      <c r="F3" s="539"/>
      <c r="G3" s="539"/>
      <c r="H3" s="539"/>
      <c r="I3" s="539"/>
      <c r="J3" s="729" t="s">
        <v>279</v>
      </c>
    </row>
    <row r="4" spans="1:254" s="532" customFormat="1" ht="67.5" customHeight="1">
      <c r="A4" s="1079" t="s">
        <v>55</v>
      </c>
      <c r="B4" s="1081" t="s">
        <v>49</v>
      </c>
      <c r="C4" s="1083" t="s">
        <v>148</v>
      </c>
      <c r="D4" s="1085" t="s">
        <v>562</v>
      </c>
      <c r="E4" s="1087" t="s">
        <v>563</v>
      </c>
      <c r="F4" s="1085" t="s">
        <v>149</v>
      </c>
      <c r="G4" s="1085" t="s">
        <v>438</v>
      </c>
      <c r="H4" s="1085" t="s">
        <v>150</v>
      </c>
      <c r="I4" s="1085" t="s">
        <v>564</v>
      </c>
      <c r="J4" s="1090" t="s">
        <v>151</v>
      </c>
      <c r="K4" s="18"/>
      <c r="L4" s="136">
        <f>C11+C19+C27+C32+C37+C49+C56+C61+C74+C81+C88+C93</f>
        <v>26270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10" ht="31.5" customHeight="1" thickBot="1">
      <c r="A5" s="1080"/>
      <c r="B5" s="1082"/>
      <c r="C5" s="1084"/>
      <c r="D5" s="1086"/>
      <c r="E5" s="1088"/>
      <c r="F5" s="1089"/>
      <c r="G5" s="1086"/>
      <c r="H5" s="1086"/>
      <c r="I5" s="1086"/>
      <c r="J5" s="1091"/>
    </row>
    <row r="6" spans="1:10" ht="15.75" customHeight="1" thickBot="1" thickTop="1">
      <c r="A6" s="541">
        <v>0</v>
      </c>
      <c r="B6" s="542">
        <v>1</v>
      </c>
      <c r="C6" s="542">
        <v>2</v>
      </c>
      <c r="D6" s="543">
        <v>3</v>
      </c>
      <c r="E6" s="768">
        <v>4</v>
      </c>
      <c r="F6" s="543">
        <v>5</v>
      </c>
      <c r="G6" s="543">
        <v>6</v>
      </c>
      <c r="H6" s="543">
        <v>7</v>
      </c>
      <c r="I6" s="543">
        <v>8</v>
      </c>
      <c r="J6" s="544">
        <v>9</v>
      </c>
    </row>
    <row r="7" spans="1:10" ht="18" customHeight="1" thickTop="1">
      <c r="A7" s="1092" t="s">
        <v>533</v>
      </c>
      <c r="B7" s="1093"/>
      <c r="C7" s="1093"/>
      <c r="D7" s="1093"/>
      <c r="E7" s="1093"/>
      <c r="F7" s="1093"/>
      <c r="G7" s="1093"/>
      <c r="H7" s="1093"/>
      <c r="I7" s="1093"/>
      <c r="J7" s="1094"/>
    </row>
    <row r="8" spans="1:10" ht="24.75" customHeight="1">
      <c r="A8" s="1075">
        <v>1</v>
      </c>
      <c r="B8" s="546" t="s">
        <v>534</v>
      </c>
      <c r="C8" s="547">
        <v>215</v>
      </c>
      <c r="D8" s="547">
        <v>1580</v>
      </c>
      <c r="E8" s="769">
        <v>2493</v>
      </c>
      <c r="F8" s="547">
        <v>113348</v>
      </c>
      <c r="G8" s="547">
        <v>0</v>
      </c>
      <c r="H8" s="547">
        <v>1972</v>
      </c>
      <c r="I8" s="548">
        <f>D8/E8*100</f>
        <v>63.37745687926193</v>
      </c>
      <c r="J8" s="549">
        <f>F8/D8</f>
        <v>71.73924050632911</v>
      </c>
    </row>
    <row r="9" spans="1:254" s="533" customFormat="1" ht="16.5" customHeight="1">
      <c r="A9" s="1076"/>
      <c r="B9" s="550" t="s">
        <v>535</v>
      </c>
      <c r="C9" s="547">
        <v>0</v>
      </c>
      <c r="D9" s="547">
        <v>3083</v>
      </c>
      <c r="E9" s="769">
        <v>3083</v>
      </c>
      <c r="F9" s="547">
        <v>149472</v>
      </c>
      <c r="G9" s="547">
        <v>460</v>
      </c>
      <c r="H9" s="547">
        <v>2609</v>
      </c>
      <c r="I9" s="551">
        <f>D9/E9*100</f>
        <v>100</v>
      </c>
      <c r="J9" s="563">
        <f>F9/D9</f>
        <v>48.482646772624065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533" customFormat="1" ht="16.5" customHeight="1" thickBot="1">
      <c r="A10" s="1076"/>
      <c r="B10" s="680" t="s">
        <v>565</v>
      </c>
      <c r="C10" s="547">
        <v>0</v>
      </c>
      <c r="D10" s="547">
        <v>1200</v>
      </c>
      <c r="E10" s="769">
        <v>1374</v>
      </c>
      <c r="F10" s="547">
        <v>108000</v>
      </c>
      <c r="G10" s="547">
        <v>0</v>
      </c>
      <c r="H10" s="547">
        <v>0</v>
      </c>
      <c r="I10" s="551">
        <f>D10/E10*100</f>
        <v>87.33624454148472</v>
      </c>
      <c r="J10" s="570">
        <f>F10/D10</f>
        <v>90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10" ht="13.5" thickTop="1">
      <c r="A11" s="1068" t="s">
        <v>537</v>
      </c>
      <c r="B11" s="1069"/>
      <c r="C11" s="792">
        <f aca="true" t="shared" si="0" ref="C11:H11">SUM(C8:C10)</f>
        <v>215</v>
      </c>
      <c r="D11" s="792">
        <f t="shared" si="0"/>
        <v>5863</v>
      </c>
      <c r="E11" s="792">
        <f t="shared" si="0"/>
        <v>6950</v>
      </c>
      <c r="F11" s="792">
        <f t="shared" si="0"/>
        <v>370820</v>
      </c>
      <c r="G11" s="792">
        <f t="shared" si="0"/>
        <v>460</v>
      </c>
      <c r="H11" s="792">
        <f t="shared" si="0"/>
        <v>4581</v>
      </c>
      <c r="I11" s="793">
        <f>D11/E11*100</f>
        <v>84.35971223021582</v>
      </c>
      <c r="J11" s="794">
        <f>F11/D11</f>
        <v>63.24748422309398</v>
      </c>
    </row>
    <row r="12" spans="1:254" s="533" customFormat="1" ht="13.5" customHeight="1">
      <c r="A12" s="1070" t="s">
        <v>538</v>
      </c>
      <c r="B12" s="1071"/>
      <c r="C12" s="1071"/>
      <c r="D12" s="1071"/>
      <c r="E12" s="1071"/>
      <c r="F12" s="1071"/>
      <c r="G12" s="1071"/>
      <c r="H12" s="1071"/>
      <c r="I12" s="1071"/>
      <c r="J12" s="107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10" ht="15" customHeight="1">
      <c r="A13" s="1075">
        <v>2</v>
      </c>
      <c r="B13" s="561" t="s">
        <v>535</v>
      </c>
      <c r="C13" s="562">
        <v>0</v>
      </c>
      <c r="D13" s="562">
        <v>98</v>
      </c>
      <c r="E13" s="770">
        <v>614</v>
      </c>
      <c r="F13" s="562">
        <v>5511</v>
      </c>
      <c r="G13" s="562">
        <v>0</v>
      </c>
      <c r="H13" s="562">
        <v>120</v>
      </c>
      <c r="I13" s="548">
        <f aca="true" t="shared" si="1" ref="I13:I19">D13/E13*100</f>
        <v>15.960912052117262</v>
      </c>
      <c r="J13" s="679">
        <f aca="true" t="shared" si="2" ref="J13:J19">F13/D13</f>
        <v>56.234693877551024</v>
      </c>
    </row>
    <row r="14" spans="1:10" ht="14.25" customHeight="1">
      <c r="A14" s="1076"/>
      <c r="B14" s="550" t="s">
        <v>539</v>
      </c>
      <c r="C14" s="547">
        <v>11</v>
      </c>
      <c r="D14" s="547">
        <v>41</v>
      </c>
      <c r="E14" s="769">
        <v>982</v>
      </c>
      <c r="F14" s="547">
        <v>1467</v>
      </c>
      <c r="G14" s="547">
        <v>13</v>
      </c>
      <c r="H14" s="547">
        <v>54</v>
      </c>
      <c r="I14" s="551">
        <f t="shared" si="1"/>
        <v>4.1751527494908345</v>
      </c>
      <c r="J14" s="563">
        <f t="shared" si="2"/>
        <v>35.78048780487805</v>
      </c>
    </row>
    <row r="15" spans="1:254" s="533" customFormat="1" ht="14.25" customHeight="1">
      <c r="A15" s="1076"/>
      <c r="B15" s="550" t="s">
        <v>536</v>
      </c>
      <c r="C15" s="742">
        <v>15</v>
      </c>
      <c r="D15" s="742">
        <v>141</v>
      </c>
      <c r="E15" s="769">
        <v>1886</v>
      </c>
      <c r="F15" s="742">
        <v>11112</v>
      </c>
      <c r="G15" s="742">
        <v>66</v>
      </c>
      <c r="H15" s="742">
        <v>188</v>
      </c>
      <c r="I15" s="551">
        <f t="shared" si="1"/>
        <v>7.4761399787910925</v>
      </c>
      <c r="J15" s="563">
        <f t="shared" si="2"/>
        <v>78.80851063829788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533" customFormat="1" ht="14.25" customHeight="1">
      <c r="A16" s="1076"/>
      <c r="B16" s="550" t="s">
        <v>540</v>
      </c>
      <c r="C16" s="547">
        <v>25</v>
      </c>
      <c r="D16" s="681">
        <v>99</v>
      </c>
      <c r="E16" s="769">
        <v>668</v>
      </c>
      <c r="F16" s="547">
        <v>2975</v>
      </c>
      <c r="G16" s="547">
        <v>24</v>
      </c>
      <c r="H16" s="547">
        <v>148</v>
      </c>
      <c r="I16" s="551">
        <f>D16/E16*100</f>
        <v>14.820359281437126</v>
      </c>
      <c r="J16" s="563">
        <f t="shared" si="2"/>
        <v>30.050505050505052</v>
      </c>
      <c r="K16" s="18"/>
      <c r="L16" s="18"/>
      <c r="M16" s="18"/>
      <c r="N16" s="18"/>
      <c r="O16" s="18"/>
      <c r="P16" s="136">
        <f>C19+C27+C32+C37+C74+C81+C88+C93</f>
        <v>4510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2.75">
      <c r="A17" s="1076"/>
      <c r="B17" s="550" t="s">
        <v>541</v>
      </c>
      <c r="C17" s="547">
        <v>383</v>
      </c>
      <c r="D17" s="681">
        <v>902</v>
      </c>
      <c r="E17" s="769">
        <v>1080</v>
      </c>
      <c r="F17" s="547">
        <v>94067</v>
      </c>
      <c r="G17" s="547">
        <v>126</v>
      </c>
      <c r="H17" s="547">
        <v>1189</v>
      </c>
      <c r="I17" s="551">
        <f t="shared" si="1"/>
        <v>83.51851851851852</v>
      </c>
      <c r="J17" s="563">
        <f t="shared" si="2"/>
        <v>104.28713968957871</v>
      </c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7"/>
      <c r="DK17" s="557"/>
      <c r="DL17" s="557"/>
      <c r="DM17" s="557"/>
      <c r="DN17" s="557"/>
      <c r="DO17" s="557"/>
      <c r="DP17" s="557"/>
      <c r="DQ17" s="557"/>
      <c r="DR17" s="557"/>
      <c r="DS17" s="557"/>
      <c r="DT17" s="557"/>
      <c r="DU17" s="557"/>
      <c r="DV17" s="557"/>
      <c r="DW17" s="557"/>
      <c r="DX17" s="557"/>
      <c r="DY17" s="557"/>
      <c r="DZ17" s="557"/>
      <c r="EA17" s="557"/>
      <c r="EB17" s="557"/>
      <c r="EC17" s="557"/>
      <c r="ED17" s="557"/>
      <c r="EE17" s="557"/>
      <c r="EF17" s="557"/>
      <c r="EG17" s="557"/>
      <c r="EH17" s="557"/>
      <c r="EI17" s="557"/>
      <c r="EJ17" s="557"/>
      <c r="EK17" s="557"/>
      <c r="EL17" s="557"/>
      <c r="EM17" s="557"/>
      <c r="EN17" s="557"/>
      <c r="EO17" s="557"/>
      <c r="EP17" s="557"/>
      <c r="EQ17" s="557"/>
      <c r="ER17" s="557"/>
      <c r="ES17" s="557"/>
      <c r="ET17" s="557"/>
      <c r="EU17" s="557"/>
      <c r="EV17" s="557"/>
      <c r="EW17" s="557"/>
      <c r="EX17" s="557"/>
      <c r="EY17" s="557"/>
      <c r="EZ17" s="557"/>
      <c r="FA17" s="557"/>
      <c r="FB17" s="557"/>
      <c r="FC17" s="557"/>
      <c r="FD17" s="557"/>
      <c r="FE17" s="557"/>
      <c r="FF17" s="557"/>
      <c r="FG17" s="557"/>
      <c r="FH17" s="557"/>
      <c r="FI17" s="557"/>
      <c r="FJ17" s="557"/>
      <c r="FK17" s="557"/>
      <c r="FL17" s="557"/>
      <c r="FM17" s="557"/>
      <c r="FN17" s="557"/>
      <c r="FO17" s="557"/>
      <c r="FP17" s="557"/>
      <c r="FQ17" s="557"/>
      <c r="FR17" s="557"/>
      <c r="FS17" s="557"/>
      <c r="FT17" s="557"/>
      <c r="FU17" s="557"/>
      <c r="FV17" s="557"/>
      <c r="FW17" s="557"/>
      <c r="FX17" s="557"/>
      <c r="FY17" s="557"/>
      <c r="FZ17" s="557"/>
      <c r="GA17" s="557"/>
      <c r="GB17" s="557"/>
      <c r="GC17" s="557"/>
      <c r="GD17" s="557"/>
      <c r="GE17" s="557"/>
      <c r="GF17" s="557"/>
      <c r="GG17" s="557"/>
      <c r="GH17" s="557"/>
      <c r="GI17" s="557"/>
      <c r="GJ17" s="557"/>
      <c r="GK17" s="557"/>
      <c r="GL17" s="557"/>
      <c r="GM17" s="557"/>
      <c r="GN17" s="557"/>
      <c r="GO17" s="557"/>
      <c r="GP17" s="557"/>
      <c r="GQ17" s="557"/>
      <c r="GR17" s="557"/>
      <c r="GS17" s="557"/>
      <c r="GT17" s="557"/>
      <c r="GU17" s="557"/>
      <c r="GV17" s="557"/>
      <c r="GW17" s="557"/>
      <c r="GX17" s="557"/>
      <c r="GY17" s="557"/>
      <c r="GZ17" s="557"/>
      <c r="HA17" s="557"/>
      <c r="HB17" s="557"/>
      <c r="HC17" s="557"/>
      <c r="HD17" s="557"/>
      <c r="HE17" s="557"/>
      <c r="HF17" s="557"/>
      <c r="HG17" s="557"/>
      <c r="HH17" s="557"/>
      <c r="HI17" s="557"/>
      <c r="HJ17" s="557"/>
      <c r="HK17" s="557"/>
      <c r="HL17" s="557"/>
      <c r="HM17" s="557"/>
      <c r="HN17" s="557"/>
      <c r="HO17" s="557"/>
      <c r="HP17" s="557"/>
      <c r="HQ17" s="557"/>
      <c r="HR17" s="557"/>
      <c r="HS17" s="557"/>
      <c r="HT17" s="557"/>
      <c r="HU17" s="557"/>
      <c r="HV17" s="557"/>
      <c r="HW17" s="557"/>
      <c r="HX17" s="557"/>
      <c r="HY17" s="557"/>
      <c r="HZ17" s="557"/>
      <c r="IA17" s="557"/>
      <c r="IB17" s="557"/>
      <c r="IC17" s="557"/>
      <c r="ID17" s="557"/>
      <c r="IE17" s="557"/>
      <c r="IF17" s="557"/>
      <c r="IG17" s="557"/>
      <c r="IH17" s="557"/>
      <c r="II17" s="557"/>
      <c r="IJ17" s="557"/>
      <c r="IK17" s="557"/>
      <c r="IL17" s="557"/>
      <c r="IM17" s="557"/>
      <c r="IN17" s="557"/>
      <c r="IO17" s="557"/>
      <c r="IP17" s="557"/>
      <c r="IQ17" s="557"/>
      <c r="IR17" s="557"/>
      <c r="IS17" s="557"/>
      <c r="IT17" s="557"/>
    </row>
    <row r="18" spans="1:254" ht="13.5" thickBot="1">
      <c r="A18" s="1077"/>
      <c r="B18" s="682" t="s">
        <v>565</v>
      </c>
      <c r="C18" s="683">
        <v>3</v>
      </c>
      <c r="D18" s="566">
        <v>9</v>
      </c>
      <c r="E18" s="771">
        <v>354</v>
      </c>
      <c r="F18" s="683">
        <v>540</v>
      </c>
      <c r="G18" s="683">
        <v>0</v>
      </c>
      <c r="H18" s="683">
        <v>3</v>
      </c>
      <c r="I18" s="551">
        <f t="shared" si="1"/>
        <v>2.5423728813559325</v>
      </c>
      <c r="J18" s="563">
        <f t="shared" si="2"/>
        <v>60</v>
      </c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7"/>
      <c r="BF18" s="557"/>
      <c r="BG18" s="557"/>
      <c r="BH18" s="557"/>
      <c r="BI18" s="557"/>
      <c r="BJ18" s="557"/>
      <c r="BK18" s="557"/>
      <c r="BL18" s="557"/>
      <c r="BM18" s="557"/>
      <c r="BN18" s="557"/>
      <c r="BO18" s="557"/>
      <c r="BP18" s="557"/>
      <c r="BQ18" s="557"/>
      <c r="BR18" s="557"/>
      <c r="BS18" s="557"/>
      <c r="BT18" s="557"/>
      <c r="BU18" s="557"/>
      <c r="BV18" s="557"/>
      <c r="BW18" s="557"/>
      <c r="BX18" s="557"/>
      <c r="BY18" s="557"/>
      <c r="BZ18" s="557"/>
      <c r="CA18" s="557"/>
      <c r="CB18" s="557"/>
      <c r="CC18" s="557"/>
      <c r="CD18" s="557"/>
      <c r="CE18" s="557"/>
      <c r="CF18" s="557"/>
      <c r="CG18" s="557"/>
      <c r="CH18" s="557"/>
      <c r="CI18" s="557"/>
      <c r="CJ18" s="557"/>
      <c r="CK18" s="557"/>
      <c r="CL18" s="557"/>
      <c r="CM18" s="557"/>
      <c r="CN18" s="557"/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7"/>
      <c r="DA18" s="557"/>
      <c r="DB18" s="557"/>
      <c r="DC18" s="557"/>
      <c r="DD18" s="557"/>
      <c r="DE18" s="557"/>
      <c r="DF18" s="557"/>
      <c r="DG18" s="557"/>
      <c r="DH18" s="557"/>
      <c r="DI18" s="557"/>
      <c r="DJ18" s="557"/>
      <c r="DK18" s="557"/>
      <c r="DL18" s="557"/>
      <c r="DM18" s="557"/>
      <c r="DN18" s="557"/>
      <c r="DO18" s="557"/>
      <c r="DP18" s="557"/>
      <c r="DQ18" s="557"/>
      <c r="DR18" s="557"/>
      <c r="DS18" s="557"/>
      <c r="DT18" s="557"/>
      <c r="DU18" s="557"/>
      <c r="DV18" s="557"/>
      <c r="DW18" s="557"/>
      <c r="DX18" s="557"/>
      <c r="DY18" s="557"/>
      <c r="DZ18" s="557"/>
      <c r="EA18" s="557"/>
      <c r="EB18" s="557"/>
      <c r="EC18" s="557"/>
      <c r="ED18" s="557"/>
      <c r="EE18" s="557"/>
      <c r="EF18" s="557"/>
      <c r="EG18" s="557"/>
      <c r="EH18" s="557"/>
      <c r="EI18" s="557"/>
      <c r="EJ18" s="557"/>
      <c r="EK18" s="557"/>
      <c r="EL18" s="557"/>
      <c r="EM18" s="557"/>
      <c r="EN18" s="557"/>
      <c r="EO18" s="557"/>
      <c r="EP18" s="557"/>
      <c r="EQ18" s="557"/>
      <c r="ER18" s="557"/>
      <c r="ES18" s="557"/>
      <c r="ET18" s="557"/>
      <c r="EU18" s="557"/>
      <c r="EV18" s="557"/>
      <c r="EW18" s="557"/>
      <c r="EX18" s="557"/>
      <c r="EY18" s="557"/>
      <c r="EZ18" s="557"/>
      <c r="FA18" s="557"/>
      <c r="FB18" s="557"/>
      <c r="FC18" s="557"/>
      <c r="FD18" s="557"/>
      <c r="FE18" s="557"/>
      <c r="FF18" s="557"/>
      <c r="FG18" s="557"/>
      <c r="FH18" s="557"/>
      <c r="FI18" s="557"/>
      <c r="FJ18" s="557"/>
      <c r="FK18" s="557"/>
      <c r="FL18" s="557"/>
      <c r="FM18" s="557"/>
      <c r="FN18" s="557"/>
      <c r="FO18" s="557"/>
      <c r="FP18" s="557"/>
      <c r="FQ18" s="557"/>
      <c r="FR18" s="557"/>
      <c r="FS18" s="557"/>
      <c r="FT18" s="557"/>
      <c r="FU18" s="557"/>
      <c r="FV18" s="557"/>
      <c r="FW18" s="557"/>
      <c r="FX18" s="557"/>
      <c r="FY18" s="557"/>
      <c r="FZ18" s="557"/>
      <c r="GA18" s="557"/>
      <c r="GB18" s="557"/>
      <c r="GC18" s="557"/>
      <c r="GD18" s="557"/>
      <c r="GE18" s="557"/>
      <c r="GF18" s="557"/>
      <c r="GG18" s="557"/>
      <c r="GH18" s="557"/>
      <c r="GI18" s="557"/>
      <c r="GJ18" s="557"/>
      <c r="GK18" s="557"/>
      <c r="GL18" s="557"/>
      <c r="GM18" s="557"/>
      <c r="GN18" s="557"/>
      <c r="GO18" s="557"/>
      <c r="GP18" s="557"/>
      <c r="GQ18" s="557"/>
      <c r="GR18" s="557"/>
      <c r="GS18" s="557"/>
      <c r="GT18" s="557"/>
      <c r="GU18" s="557"/>
      <c r="GV18" s="557"/>
      <c r="GW18" s="557"/>
      <c r="GX18" s="557"/>
      <c r="GY18" s="557"/>
      <c r="GZ18" s="557"/>
      <c r="HA18" s="557"/>
      <c r="HB18" s="557"/>
      <c r="HC18" s="557"/>
      <c r="HD18" s="557"/>
      <c r="HE18" s="557"/>
      <c r="HF18" s="557"/>
      <c r="HG18" s="557"/>
      <c r="HH18" s="557"/>
      <c r="HI18" s="557"/>
      <c r="HJ18" s="557"/>
      <c r="HK18" s="557"/>
      <c r="HL18" s="557"/>
      <c r="HM18" s="557"/>
      <c r="HN18" s="557"/>
      <c r="HO18" s="557"/>
      <c r="HP18" s="557"/>
      <c r="HQ18" s="557"/>
      <c r="HR18" s="557"/>
      <c r="HS18" s="557"/>
      <c r="HT18" s="557"/>
      <c r="HU18" s="557"/>
      <c r="HV18" s="557"/>
      <c r="HW18" s="557"/>
      <c r="HX18" s="557"/>
      <c r="HY18" s="557"/>
      <c r="HZ18" s="557"/>
      <c r="IA18" s="557"/>
      <c r="IB18" s="557"/>
      <c r="IC18" s="557"/>
      <c r="ID18" s="557"/>
      <c r="IE18" s="557"/>
      <c r="IF18" s="557"/>
      <c r="IG18" s="557"/>
      <c r="IH18" s="557"/>
      <c r="II18" s="557"/>
      <c r="IJ18" s="557"/>
      <c r="IK18" s="557"/>
      <c r="IL18" s="557"/>
      <c r="IM18" s="557"/>
      <c r="IN18" s="557"/>
      <c r="IO18" s="557"/>
      <c r="IP18" s="557"/>
      <c r="IQ18" s="557"/>
      <c r="IR18" s="557"/>
      <c r="IS18" s="557"/>
      <c r="IT18" s="557"/>
    </row>
    <row r="19" spans="1:10" ht="13.5" thickTop="1">
      <c r="A19" s="1068" t="s">
        <v>537</v>
      </c>
      <c r="B19" s="1069"/>
      <c r="C19" s="792">
        <f aca="true" t="shared" si="3" ref="C19:H19">SUM(C13:C18)</f>
        <v>437</v>
      </c>
      <c r="D19" s="792">
        <f t="shared" si="3"/>
        <v>1290</v>
      </c>
      <c r="E19" s="792">
        <f t="shared" si="3"/>
        <v>5584</v>
      </c>
      <c r="F19" s="792">
        <f t="shared" si="3"/>
        <v>115672</v>
      </c>
      <c r="G19" s="792">
        <f t="shared" si="3"/>
        <v>229</v>
      </c>
      <c r="H19" s="792">
        <f t="shared" si="3"/>
        <v>1702</v>
      </c>
      <c r="I19" s="793">
        <f t="shared" si="1"/>
        <v>23.101719197707737</v>
      </c>
      <c r="J19" s="794">
        <f t="shared" si="2"/>
        <v>89.66821705426356</v>
      </c>
    </row>
    <row r="20" spans="1:10" ht="13.5" customHeight="1">
      <c r="A20" s="1098" t="s">
        <v>542</v>
      </c>
      <c r="B20" s="1099"/>
      <c r="C20" s="1099"/>
      <c r="D20" s="1099"/>
      <c r="E20" s="1099"/>
      <c r="F20" s="1099"/>
      <c r="G20" s="1099"/>
      <c r="H20" s="1099"/>
      <c r="I20" s="1099"/>
      <c r="J20" s="1100"/>
    </row>
    <row r="21" spans="1:254" ht="12.75">
      <c r="A21" s="1101">
        <v>3</v>
      </c>
      <c r="B21" s="561" t="s">
        <v>535</v>
      </c>
      <c r="C21" s="567">
        <v>2</v>
      </c>
      <c r="D21" s="567">
        <v>265</v>
      </c>
      <c r="E21" s="772">
        <v>918</v>
      </c>
      <c r="F21" s="567">
        <v>14876</v>
      </c>
      <c r="G21" s="567">
        <v>76</v>
      </c>
      <c r="H21" s="567">
        <v>305</v>
      </c>
      <c r="I21" s="568">
        <f aca="true" t="shared" si="4" ref="I21:I26">D21/E21*100</f>
        <v>28.86710239651416</v>
      </c>
      <c r="J21" s="552">
        <f aca="true" t="shared" si="5" ref="J21:J27">F21/D21</f>
        <v>56.135849056603774</v>
      </c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557"/>
      <c r="CB21" s="557"/>
      <c r="CC21" s="557"/>
      <c r="CD21" s="557"/>
      <c r="CE21" s="557"/>
      <c r="CF21" s="557"/>
      <c r="CG21" s="557"/>
      <c r="CH21" s="557"/>
      <c r="CI21" s="557"/>
      <c r="CJ21" s="557"/>
      <c r="CK21" s="557"/>
      <c r="CL21" s="557"/>
      <c r="CM21" s="557"/>
      <c r="CN21" s="557"/>
      <c r="CO21" s="557"/>
      <c r="CP21" s="557"/>
      <c r="CQ21" s="557"/>
      <c r="CR21" s="557"/>
      <c r="CS21" s="557"/>
      <c r="CT21" s="557"/>
      <c r="CU21" s="557"/>
      <c r="CV21" s="557"/>
      <c r="CW21" s="557"/>
      <c r="CX21" s="557"/>
      <c r="CY21" s="557"/>
      <c r="CZ21" s="557"/>
      <c r="DA21" s="557"/>
      <c r="DB21" s="557"/>
      <c r="DC21" s="557"/>
      <c r="DD21" s="557"/>
      <c r="DE21" s="557"/>
      <c r="DF21" s="557"/>
      <c r="DG21" s="557"/>
      <c r="DH21" s="557"/>
      <c r="DI21" s="557"/>
      <c r="DJ21" s="557"/>
      <c r="DK21" s="557"/>
      <c r="DL21" s="557"/>
      <c r="DM21" s="557"/>
      <c r="DN21" s="557"/>
      <c r="DO21" s="557"/>
      <c r="DP21" s="557"/>
      <c r="DQ21" s="557"/>
      <c r="DR21" s="557"/>
      <c r="DS21" s="557"/>
      <c r="DT21" s="557"/>
      <c r="DU21" s="557"/>
      <c r="DV21" s="557"/>
      <c r="DW21" s="557"/>
      <c r="DX21" s="557"/>
      <c r="DY21" s="557"/>
      <c r="DZ21" s="557"/>
      <c r="EA21" s="557"/>
      <c r="EB21" s="557"/>
      <c r="EC21" s="557"/>
      <c r="ED21" s="557"/>
      <c r="EE21" s="557"/>
      <c r="EF21" s="557"/>
      <c r="EG21" s="557"/>
      <c r="EH21" s="557"/>
      <c r="EI21" s="557"/>
      <c r="EJ21" s="557"/>
      <c r="EK21" s="557"/>
      <c r="EL21" s="557"/>
      <c r="EM21" s="557"/>
      <c r="EN21" s="557"/>
      <c r="EO21" s="557"/>
      <c r="EP21" s="557"/>
      <c r="EQ21" s="557"/>
      <c r="ER21" s="557"/>
      <c r="ES21" s="557"/>
      <c r="ET21" s="557"/>
      <c r="EU21" s="557"/>
      <c r="EV21" s="557"/>
      <c r="EW21" s="557"/>
      <c r="EX21" s="557"/>
      <c r="EY21" s="557"/>
      <c r="EZ21" s="557"/>
      <c r="FA21" s="557"/>
      <c r="FB21" s="557"/>
      <c r="FC21" s="557"/>
      <c r="FD21" s="557"/>
      <c r="FE21" s="557"/>
      <c r="FF21" s="557"/>
      <c r="FG21" s="557"/>
      <c r="FH21" s="557"/>
      <c r="FI21" s="557"/>
      <c r="FJ21" s="557"/>
      <c r="FK21" s="557"/>
      <c r="FL21" s="557"/>
      <c r="FM21" s="557"/>
      <c r="FN21" s="557"/>
      <c r="FO21" s="557"/>
      <c r="FP21" s="557"/>
      <c r="FQ21" s="557"/>
      <c r="FR21" s="557"/>
      <c r="FS21" s="557"/>
      <c r="FT21" s="557"/>
      <c r="FU21" s="557"/>
      <c r="FV21" s="557"/>
      <c r="FW21" s="557"/>
      <c r="FX21" s="557"/>
      <c r="FY21" s="557"/>
      <c r="FZ21" s="557"/>
      <c r="GA21" s="557"/>
      <c r="GB21" s="557"/>
      <c r="GC21" s="557"/>
      <c r="GD21" s="557"/>
      <c r="GE21" s="557"/>
      <c r="GF21" s="557"/>
      <c r="GG21" s="557"/>
      <c r="GH21" s="557"/>
      <c r="GI21" s="557"/>
      <c r="GJ21" s="557"/>
      <c r="GK21" s="557"/>
      <c r="GL21" s="557"/>
      <c r="GM21" s="557"/>
      <c r="GN21" s="557"/>
      <c r="GO21" s="557"/>
      <c r="GP21" s="557"/>
      <c r="GQ21" s="557"/>
      <c r="GR21" s="557"/>
      <c r="GS21" s="557"/>
      <c r="GT21" s="557"/>
      <c r="GU21" s="557"/>
      <c r="GV21" s="557"/>
      <c r="GW21" s="557"/>
      <c r="GX21" s="557"/>
      <c r="GY21" s="557"/>
      <c r="GZ21" s="557"/>
      <c r="HA21" s="557"/>
      <c r="HB21" s="557"/>
      <c r="HC21" s="557"/>
      <c r="HD21" s="557"/>
      <c r="HE21" s="557"/>
      <c r="HF21" s="557"/>
      <c r="HG21" s="557"/>
      <c r="HH21" s="557"/>
      <c r="HI21" s="557"/>
      <c r="HJ21" s="557"/>
      <c r="HK21" s="557"/>
      <c r="HL21" s="557"/>
      <c r="HM21" s="557"/>
      <c r="HN21" s="557"/>
      <c r="HO21" s="557"/>
      <c r="HP21" s="557"/>
      <c r="HQ21" s="557"/>
      <c r="HR21" s="557"/>
      <c r="HS21" s="557"/>
      <c r="HT21" s="557"/>
      <c r="HU21" s="557"/>
      <c r="HV21" s="557"/>
      <c r="HW21" s="557"/>
      <c r="HX21" s="557"/>
      <c r="HY21" s="557"/>
      <c r="HZ21" s="557"/>
      <c r="IA21" s="557"/>
      <c r="IB21" s="557"/>
      <c r="IC21" s="557"/>
      <c r="ID21" s="557"/>
      <c r="IE21" s="557"/>
      <c r="IF21" s="557"/>
      <c r="IG21" s="557"/>
      <c r="IH21" s="557"/>
      <c r="II21" s="557"/>
      <c r="IJ21" s="557"/>
      <c r="IK21" s="557"/>
      <c r="IL21" s="557"/>
      <c r="IM21" s="557"/>
      <c r="IN21" s="557"/>
      <c r="IO21" s="557"/>
      <c r="IP21" s="557"/>
      <c r="IQ21" s="557"/>
      <c r="IR21" s="557"/>
      <c r="IS21" s="557"/>
      <c r="IT21" s="557"/>
    </row>
    <row r="22" spans="1:254" s="533" customFormat="1" ht="12.75">
      <c r="A22" s="1102"/>
      <c r="B22" s="550" t="s">
        <v>539</v>
      </c>
      <c r="C22" s="569">
        <v>392</v>
      </c>
      <c r="D22" s="569">
        <v>801</v>
      </c>
      <c r="E22" s="773">
        <v>2096</v>
      </c>
      <c r="F22" s="569">
        <v>53651</v>
      </c>
      <c r="G22" s="569">
        <v>271</v>
      </c>
      <c r="H22" s="569">
        <v>1315</v>
      </c>
      <c r="I22" s="568">
        <f t="shared" si="4"/>
        <v>38.215648854961835</v>
      </c>
      <c r="J22" s="570">
        <f t="shared" si="5"/>
        <v>66.98002496878901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10" ht="12.75">
      <c r="A23" s="1102"/>
      <c r="B23" s="550" t="s">
        <v>540</v>
      </c>
      <c r="C23" s="569">
        <v>141</v>
      </c>
      <c r="D23" s="569">
        <v>659</v>
      </c>
      <c r="E23" s="773">
        <v>1348</v>
      </c>
      <c r="F23" s="569">
        <v>16779</v>
      </c>
      <c r="G23" s="569">
        <v>222</v>
      </c>
      <c r="H23" s="569">
        <v>1022</v>
      </c>
      <c r="I23" s="568">
        <f t="shared" si="4"/>
        <v>48.88724035608308</v>
      </c>
      <c r="J23" s="570">
        <f t="shared" si="5"/>
        <v>25.461305007587253</v>
      </c>
    </row>
    <row r="24" spans="1:254" s="533" customFormat="1" ht="12.75">
      <c r="A24" s="1102"/>
      <c r="B24" s="564" t="s">
        <v>536</v>
      </c>
      <c r="C24" s="565">
        <v>192</v>
      </c>
      <c r="D24" s="565">
        <v>1681</v>
      </c>
      <c r="E24" s="774">
        <v>4870</v>
      </c>
      <c r="F24" s="565">
        <v>136181</v>
      </c>
      <c r="G24" s="565">
        <v>446</v>
      </c>
      <c r="H24" s="565">
        <v>2216</v>
      </c>
      <c r="I24" s="568">
        <f t="shared" si="4"/>
        <v>34.51745379876797</v>
      </c>
      <c r="J24" s="570">
        <f t="shared" si="5"/>
        <v>81.01189767995241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10" ht="12.75">
      <c r="A25" s="1102"/>
      <c r="B25" s="564" t="s">
        <v>541</v>
      </c>
      <c r="C25" s="565">
        <v>593</v>
      </c>
      <c r="D25" s="565">
        <v>1881</v>
      </c>
      <c r="E25" s="774">
        <v>2666</v>
      </c>
      <c r="F25" s="565">
        <v>223678</v>
      </c>
      <c r="G25" s="565">
        <v>385</v>
      </c>
      <c r="H25" s="565">
        <v>2379</v>
      </c>
      <c r="I25" s="573">
        <f>D25/E25*100</f>
        <v>70.55513878469617</v>
      </c>
      <c r="J25" s="552">
        <f t="shared" si="5"/>
        <v>118.9144072301967</v>
      </c>
    </row>
    <row r="26" spans="1:10" ht="13.5" thickBot="1">
      <c r="A26" s="1103"/>
      <c r="B26" s="732" t="s">
        <v>565</v>
      </c>
      <c r="C26" s="572">
        <v>17</v>
      </c>
      <c r="D26" s="572">
        <v>53</v>
      </c>
      <c r="E26" s="775">
        <v>683</v>
      </c>
      <c r="F26" s="572">
        <v>3180</v>
      </c>
      <c r="G26" s="572">
        <v>0</v>
      </c>
      <c r="H26" s="572">
        <v>67</v>
      </c>
      <c r="I26" s="555">
        <f t="shared" si="4"/>
        <v>7.759882869692533</v>
      </c>
      <c r="J26" s="556">
        <f t="shared" si="5"/>
        <v>60</v>
      </c>
    </row>
    <row r="27" spans="1:254" s="533" customFormat="1" ht="19.5" customHeight="1" thickTop="1">
      <c r="A27" s="1104" t="s">
        <v>537</v>
      </c>
      <c r="B27" s="1105"/>
      <c r="C27" s="795">
        <f>SUM(C21:C26)</f>
        <v>1337</v>
      </c>
      <c r="D27" s="795">
        <f aca="true" t="shared" si="6" ref="D27:I27">SUM(D21:D26)</f>
        <v>5340</v>
      </c>
      <c r="E27" s="795">
        <f t="shared" si="6"/>
        <v>12581</v>
      </c>
      <c r="F27" s="795">
        <f t="shared" si="6"/>
        <v>448345</v>
      </c>
      <c r="G27" s="795">
        <f t="shared" si="6"/>
        <v>1400</v>
      </c>
      <c r="H27" s="795">
        <f t="shared" si="6"/>
        <v>7304</v>
      </c>
      <c r="I27" s="796">
        <f t="shared" si="6"/>
        <v>228.80246706071577</v>
      </c>
      <c r="J27" s="797">
        <f t="shared" si="5"/>
        <v>83.95973782771536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10" ht="19.5" customHeight="1">
      <c r="A28" s="1070" t="s">
        <v>604</v>
      </c>
      <c r="B28" s="1071"/>
      <c r="C28" s="1071"/>
      <c r="D28" s="1071"/>
      <c r="E28" s="1071"/>
      <c r="F28" s="1071"/>
      <c r="G28" s="1071"/>
      <c r="H28" s="1071"/>
      <c r="I28" s="1071"/>
      <c r="J28" s="1072"/>
    </row>
    <row r="29" spans="1:10" ht="19.5" customHeight="1">
      <c r="A29" s="1075">
        <v>4</v>
      </c>
      <c r="B29" s="743" t="s">
        <v>544</v>
      </c>
      <c r="C29" s="744">
        <v>478</v>
      </c>
      <c r="D29" s="744">
        <v>1672</v>
      </c>
      <c r="E29" s="776">
        <v>2314</v>
      </c>
      <c r="F29" s="744">
        <v>319837</v>
      </c>
      <c r="G29" s="744">
        <v>918</v>
      </c>
      <c r="H29" s="744">
        <v>1896</v>
      </c>
      <c r="I29" s="745">
        <f>D29/E29*100</f>
        <v>72.25583405358687</v>
      </c>
      <c r="J29" s="746">
        <f>F29/D29</f>
        <v>191.29007177033492</v>
      </c>
    </row>
    <row r="30" spans="1:10" ht="19.5" customHeight="1">
      <c r="A30" s="1076"/>
      <c r="B30" s="747" t="s">
        <v>545</v>
      </c>
      <c r="C30" s="742">
        <v>220</v>
      </c>
      <c r="D30" s="742">
        <v>473</v>
      </c>
      <c r="E30" s="769">
        <v>925</v>
      </c>
      <c r="F30" s="742">
        <v>82883</v>
      </c>
      <c r="G30" s="742">
        <v>192</v>
      </c>
      <c r="H30" s="742">
        <v>602</v>
      </c>
      <c r="I30" s="748">
        <f>D30/E30*100</f>
        <v>51.13513513513514</v>
      </c>
      <c r="J30" s="749">
        <f>F30/D30</f>
        <v>175.22832980972515</v>
      </c>
    </row>
    <row r="31" spans="1:10" ht="19.5" customHeight="1" thickBot="1">
      <c r="A31" s="1077"/>
      <c r="B31" s="750" t="s">
        <v>565</v>
      </c>
      <c r="C31" s="751">
        <v>13</v>
      </c>
      <c r="D31" s="751">
        <v>42</v>
      </c>
      <c r="E31" s="771">
        <v>59</v>
      </c>
      <c r="F31" s="751">
        <v>3780</v>
      </c>
      <c r="G31" s="751">
        <v>0</v>
      </c>
      <c r="H31" s="751">
        <v>55</v>
      </c>
      <c r="I31" s="752">
        <f>D31/E31*100</f>
        <v>71.1864406779661</v>
      </c>
      <c r="J31" s="753">
        <f>F31/D31</f>
        <v>90</v>
      </c>
    </row>
    <row r="32" spans="1:10" ht="19.5" customHeight="1" thickBot="1" thickTop="1">
      <c r="A32" s="1073" t="s">
        <v>537</v>
      </c>
      <c r="B32" s="1074"/>
      <c r="C32" s="798">
        <f aca="true" t="shared" si="7" ref="C32:H32">SUM(C29:C31)</f>
        <v>711</v>
      </c>
      <c r="D32" s="798">
        <f t="shared" si="7"/>
        <v>2187</v>
      </c>
      <c r="E32" s="798">
        <f t="shared" si="7"/>
        <v>3298</v>
      </c>
      <c r="F32" s="798">
        <f t="shared" si="7"/>
        <v>406500</v>
      </c>
      <c r="G32" s="798">
        <f t="shared" si="7"/>
        <v>1110</v>
      </c>
      <c r="H32" s="798">
        <f t="shared" si="7"/>
        <v>2553</v>
      </c>
      <c r="I32" s="799">
        <f>D32/E32*100</f>
        <v>66.31291691934506</v>
      </c>
      <c r="J32" s="800">
        <f>F32/D32</f>
        <v>185.8710562414266</v>
      </c>
    </row>
    <row r="33" spans="1:10" ht="13.5" customHeight="1">
      <c r="A33" s="1070" t="s">
        <v>543</v>
      </c>
      <c r="B33" s="1071"/>
      <c r="C33" s="1071"/>
      <c r="D33" s="1071"/>
      <c r="E33" s="1071"/>
      <c r="F33" s="1071"/>
      <c r="G33" s="1071"/>
      <c r="H33" s="1071"/>
      <c r="I33" s="1071"/>
      <c r="J33" s="1072"/>
    </row>
    <row r="34" spans="1:254" s="533" customFormat="1" ht="18.75" customHeight="1">
      <c r="A34" s="1075">
        <v>5</v>
      </c>
      <c r="B34" s="743" t="s">
        <v>544</v>
      </c>
      <c r="C34" s="744">
        <v>601</v>
      </c>
      <c r="D34" s="744">
        <v>786</v>
      </c>
      <c r="E34" s="776">
        <v>975</v>
      </c>
      <c r="F34" s="744">
        <v>318588</v>
      </c>
      <c r="G34" s="744">
        <v>830</v>
      </c>
      <c r="H34" s="744">
        <v>1028</v>
      </c>
      <c r="I34" s="745">
        <f>D34/E34*100</f>
        <v>80.61538461538461</v>
      </c>
      <c r="J34" s="746">
        <f>F34/D34</f>
        <v>405.32824427480915</v>
      </c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7"/>
      <c r="BI34" s="557"/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7"/>
      <c r="BU34" s="557"/>
      <c r="BV34" s="557"/>
      <c r="BW34" s="557"/>
      <c r="BX34" s="557"/>
      <c r="BY34" s="557"/>
      <c r="BZ34" s="557"/>
      <c r="CA34" s="557"/>
      <c r="CB34" s="557"/>
      <c r="CC34" s="557"/>
      <c r="CD34" s="557"/>
      <c r="CE34" s="557"/>
      <c r="CF34" s="557"/>
      <c r="CG34" s="557"/>
      <c r="CH34" s="557"/>
      <c r="CI34" s="557"/>
      <c r="CJ34" s="557"/>
      <c r="CK34" s="557"/>
      <c r="CL34" s="557"/>
      <c r="CM34" s="557"/>
      <c r="CN34" s="557"/>
      <c r="CO34" s="557"/>
      <c r="CP34" s="557"/>
      <c r="CQ34" s="557"/>
      <c r="CR34" s="557"/>
      <c r="CS34" s="557"/>
      <c r="CT34" s="557"/>
      <c r="CU34" s="557"/>
      <c r="CV34" s="557"/>
      <c r="CW34" s="557"/>
      <c r="CX34" s="557"/>
      <c r="CY34" s="557"/>
      <c r="CZ34" s="557"/>
      <c r="DA34" s="557"/>
      <c r="DB34" s="557"/>
      <c r="DC34" s="557"/>
      <c r="DD34" s="557"/>
      <c r="DE34" s="557"/>
      <c r="DF34" s="557"/>
      <c r="DG34" s="557"/>
      <c r="DH34" s="557"/>
      <c r="DI34" s="557"/>
      <c r="DJ34" s="557"/>
      <c r="DK34" s="557"/>
      <c r="DL34" s="557"/>
      <c r="DM34" s="557"/>
      <c r="DN34" s="557"/>
      <c r="DO34" s="557"/>
      <c r="DP34" s="557"/>
      <c r="DQ34" s="557"/>
      <c r="DR34" s="557"/>
      <c r="DS34" s="557"/>
      <c r="DT34" s="557"/>
      <c r="DU34" s="557"/>
      <c r="DV34" s="557"/>
      <c r="DW34" s="557"/>
      <c r="DX34" s="557"/>
      <c r="DY34" s="557"/>
      <c r="DZ34" s="557"/>
      <c r="EA34" s="557"/>
      <c r="EB34" s="557"/>
      <c r="EC34" s="557"/>
      <c r="ED34" s="557"/>
      <c r="EE34" s="557"/>
      <c r="EF34" s="557"/>
      <c r="EG34" s="557"/>
      <c r="EH34" s="557"/>
      <c r="EI34" s="557"/>
      <c r="EJ34" s="557"/>
      <c r="EK34" s="557"/>
      <c r="EL34" s="557"/>
      <c r="EM34" s="557"/>
      <c r="EN34" s="557"/>
      <c r="EO34" s="557"/>
      <c r="EP34" s="557"/>
      <c r="EQ34" s="557"/>
      <c r="ER34" s="557"/>
      <c r="ES34" s="557"/>
      <c r="ET34" s="557"/>
      <c r="EU34" s="557"/>
      <c r="EV34" s="557"/>
      <c r="EW34" s="557"/>
      <c r="EX34" s="557"/>
      <c r="EY34" s="557"/>
      <c r="EZ34" s="557"/>
      <c r="FA34" s="557"/>
      <c r="FB34" s="557"/>
      <c r="FC34" s="557"/>
      <c r="FD34" s="557"/>
      <c r="FE34" s="557"/>
      <c r="FF34" s="557"/>
      <c r="FG34" s="557"/>
      <c r="FH34" s="557"/>
      <c r="FI34" s="557"/>
      <c r="FJ34" s="557"/>
      <c r="FK34" s="557"/>
      <c r="FL34" s="557"/>
      <c r="FM34" s="557"/>
      <c r="FN34" s="557"/>
      <c r="FO34" s="557"/>
      <c r="FP34" s="557"/>
      <c r="FQ34" s="557"/>
      <c r="FR34" s="557"/>
      <c r="FS34" s="557"/>
      <c r="FT34" s="557"/>
      <c r="FU34" s="557"/>
      <c r="FV34" s="557"/>
      <c r="FW34" s="557"/>
      <c r="FX34" s="557"/>
      <c r="FY34" s="557"/>
      <c r="FZ34" s="557"/>
      <c r="GA34" s="557"/>
      <c r="GB34" s="557"/>
      <c r="GC34" s="557"/>
      <c r="GD34" s="557"/>
      <c r="GE34" s="557"/>
      <c r="GF34" s="557"/>
      <c r="GG34" s="557"/>
      <c r="GH34" s="557"/>
      <c r="GI34" s="557"/>
      <c r="GJ34" s="557"/>
      <c r="GK34" s="557"/>
      <c r="GL34" s="557"/>
      <c r="GM34" s="557"/>
      <c r="GN34" s="557"/>
      <c r="GO34" s="557"/>
      <c r="GP34" s="557"/>
      <c r="GQ34" s="557"/>
      <c r="GR34" s="557"/>
      <c r="GS34" s="557"/>
      <c r="GT34" s="557"/>
      <c r="GU34" s="557"/>
      <c r="GV34" s="557"/>
      <c r="GW34" s="557"/>
      <c r="GX34" s="557"/>
      <c r="GY34" s="557"/>
      <c r="GZ34" s="557"/>
      <c r="HA34" s="557"/>
      <c r="HB34" s="557"/>
      <c r="HC34" s="557"/>
      <c r="HD34" s="557"/>
      <c r="HE34" s="557"/>
      <c r="HF34" s="557"/>
      <c r="HG34" s="557"/>
      <c r="HH34" s="557"/>
      <c r="HI34" s="557"/>
      <c r="HJ34" s="557"/>
      <c r="HK34" s="557"/>
      <c r="HL34" s="557"/>
      <c r="HM34" s="557"/>
      <c r="HN34" s="557"/>
      <c r="HO34" s="557"/>
      <c r="HP34" s="557"/>
      <c r="HQ34" s="557"/>
      <c r="HR34" s="557"/>
      <c r="HS34" s="557"/>
      <c r="HT34" s="557"/>
      <c r="HU34" s="557"/>
      <c r="HV34" s="557"/>
      <c r="HW34" s="557"/>
      <c r="HX34" s="557"/>
      <c r="HY34" s="557"/>
      <c r="HZ34" s="557"/>
      <c r="IA34" s="557"/>
      <c r="IB34" s="557"/>
      <c r="IC34" s="557"/>
      <c r="ID34" s="557"/>
      <c r="IE34" s="557"/>
      <c r="IF34" s="557"/>
      <c r="IG34" s="557"/>
      <c r="IH34" s="557"/>
      <c r="II34" s="557"/>
      <c r="IJ34" s="557"/>
      <c r="IK34" s="557"/>
      <c r="IL34" s="557"/>
      <c r="IM34" s="557"/>
      <c r="IN34" s="557"/>
      <c r="IO34" s="557"/>
      <c r="IP34" s="557"/>
      <c r="IQ34" s="557"/>
      <c r="IR34" s="557"/>
      <c r="IS34" s="557"/>
      <c r="IT34" s="557"/>
    </row>
    <row r="35" spans="1:10" ht="12.75">
      <c r="A35" s="1076"/>
      <c r="B35" s="747" t="s">
        <v>545</v>
      </c>
      <c r="C35" s="742">
        <v>172</v>
      </c>
      <c r="D35" s="742">
        <v>255</v>
      </c>
      <c r="E35" s="769">
        <v>375</v>
      </c>
      <c r="F35" s="742">
        <v>49801</v>
      </c>
      <c r="G35" s="742">
        <v>117</v>
      </c>
      <c r="H35" s="742">
        <v>371</v>
      </c>
      <c r="I35" s="748">
        <f>D35/E35*100</f>
        <v>68</v>
      </c>
      <c r="J35" s="749">
        <f>F35/D35</f>
        <v>195.2980392156863</v>
      </c>
    </row>
    <row r="36" spans="1:10" ht="13.5" thickBot="1">
      <c r="A36" s="1077"/>
      <c r="B36" s="750" t="s">
        <v>565</v>
      </c>
      <c r="C36" s="751">
        <v>8</v>
      </c>
      <c r="D36" s="751">
        <v>22</v>
      </c>
      <c r="E36" s="771">
        <v>95</v>
      </c>
      <c r="F36" s="751">
        <v>1320</v>
      </c>
      <c r="G36" s="751">
        <v>0</v>
      </c>
      <c r="H36" s="751">
        <v>28</v>
      </c>
      <c r="I36" s="752">
        <f>D36/E36*100</f>
        <v>23.157894736842106</v>
      </c>
      <c r="J36" s="753">
        <f>F36/D36</f>
        <v>60</v>
      </c>
    </row>
    <row r="37" spans="1:254" s="533" customFormat="1" ht="14.25" customHeight="1" thickBot="1" thickTop="1">
      <c r="A37" s="1073" t="s">
        <v>537</v>
      </c>
      <c r="B37" s="1074"/>
      <c r="C37" s="798">
        <f aca="true" t="shared" si="8" ref="C37:H37">SUM(C34:C36)</f>
        <v>781</v>
      </c>
      <c r="D37" s="798">
        <f t="shared" si="8"/>
        <v>1063</v>
      </c>
      <c r="E37" s="798">
        <f t="shared" si="8"/>
        <v>1445</v>
      </c>
      <c r="F37" s="798">
        <f t="shared" si="8"/>
        <v>369709</v>
      </c>
      <c r="G37" s="798">
        <f t="shared" si="8"/>
        <v>947</v>
      </c>
      <c r="H37" s="798">
        <f t="shared" si="8"/>
        <v>1427</v>
      </c>
      <c r="I37" s="799">
        <f>D37/E37*100</f>
        <v>73.56401384083044</v>
      </c>
      <c r="J37" s="800">
        <f>F37/D37</f>
        <v>347.7977422389464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s="533" customFormat="1" ht="12.75">
      <c r="A38" s="754"/>
      <c r="B38" s="754"/>
      <c r="C38" s="755"/>
      <c r="D38" s="755"/>
      <c r="E38" s="777"/>
      <c r="F38" s="755"/>
      <c r="G38" s="755"/>
      <c r="H38" s="755"/>
      <c r="I38" s="756"/>
      <c r="J38" s="75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10" ht="27" customHeight="1">
      <c r="A39" s="1106" t="s">
        <v>601</v>
      </c>
      <c r="B39" s="1106"/>
      <c r="C39" s="1106"/>
      <c r="D39" s="1106"/>
      <c r="E39" s="1106"/>
      <c r="F39" s="1106"/>
      <c r="G39" s="1106"/>
      <c r="H39" s="1106"/>
      <c r="I39" s="1106"/>
      <c r="J39" s="1106"/>
    </row>
    <row r="40" spans="1:10" ht="16.5" customHeight="1">
      <c r="A40" s="1107"/>
      <c r="B40" s="1107"/>
      <c r="C40" s="1107"/>
      <c r="D40" s="1107"/>
      <c r="E40" s="1107"/>
      <c r="F40" s="1107"/>
      <c r="G40" s="1107"/>
      <c r="H40" s="1107"/>
      <c r="I40" s="1107"/>
      <c r="J40" s="1107"/>
    </row>
    <row r="41" spans="1:10" ht="15" customHeight="1" thickBot="1">
      <c r="A41" s="733"/>
      <c r="B41" s="734"/>
      <c r="C41" s="734"/>
      <c r="D41" s="734"/>
      <c r="E41" s="778"/>
      <c r="F41" s="735"/>
      <c r="G41" s="735"/>
      <c r="H41" s="735"/>
      <c r="I41" s="1108" t="s">
        <v>568</v>
      </c>
      <c r="J41" s="1108"/>
    </row>
    <row r="42" spans="1:10" ht="13.5" customHeight="1">
      <c r="A42" s="1109" t="s">
        <v>566</v>
      </c>
      <c r="B42" s="1110"/>
      <c r="C42" s="1110"/>
      <c r="D42" s="1110"/>
      <c r="E42" s="1110"/>
      <c r="F42" s="1110"/>
      <c r="G42" s="1110"/>
      <c r="H42" s="1110"/>
      <c r="I42" s="1110"/>
      <c r="J42" s="1111"/>
    </row>
    <row r="43" spans="1:10" ht="12.75">
      <c r="A43" s="1075">
        <v>6</v>
      </c>
      <c r="B43" s="546" t="s">
        <v>547</v>
      </c>
      <c r="C43" s="583">
        <v>2844</v>
      </c>
      <c r="D43" s="583">
        <v>1331</v>
      </c>
      <c r="E43" s="779">
        <v>1741</v>
      </c>
      <c r="F43" s="583">
        <v>590181</v>
      </c>
      <c r="G43" s="583">
        <v>1380</v>
      </c>
      <c r="H43" s="583">
        <v>2948</v>
      </c>
      <c r="I43" s="548">
        <f aca="true" t="shared" si="9" ref="I43:I49">D43/E43*100</f>
        <v>76.45031591039633</v>
      </c>
      <c r="J43" s="584">
        <f aca="true" t="shared" si="10" ref="J43:J49">F43/D43</f>
        <v>443.41172051089404</v>
      </c>
    </row>
    <row r="44" spans="1:254" s="533" customFormat="1" ht="12.75">
      <c r="A44" s="1076"/>
      <c r="B44" s="550" t="s">
        <v>536</v>
      </c>
      <c r="C44" s="569">
        <v>491</v>
      </c>
      <c r="D44" s="569">
        <v>141</v>
      </c>
      <c r="E44" s="773">
        <v>149</v>
      </c>
      <c r="F44" s="569">
        <v>86255</v>
      </c>
      <c r="G44" s="569">
        <v>493</v>
      </c>
      <c r="H44" s="569">
        <v>535</v>
      </c>
      <c r="I44" s="551">
        <f t="shared" si="9"/>
        <v>94.63087248322147</v>
      </c>
      <c r="J44" s="570">
        <f t="shared" si="10"/>
        <v>611.7375886524823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10" ht="12.75">
      <c r="A45" s="1076"/>
      <c r="B45" s="550" t="s">
        <v>535</v>
      </c>
      <c r="C45" s="569">
        <v>355</v>
      </c>
      <c r="D45" s="569">
        <v>113</v>
      </c>
      <c r="E45" s="773">
        <v>113</v>
      </c>
      <c r="F45" s="569">
        <v>53749</v>
      </c>
      <c r="G45" s="569">
        <v>277</v>
      </c>
      <c r="H45" s="569">
        <v>275</v>
      </c>
      <c r="I45" s="551">
        <f t="shared" si="9"/>
        <v>100</v>
      </c>
      <c r="J45" s="570">
        <f t="shared" si="10"/>
        <v>475.65486725663715</v>
      </c>
    </row>
    <row r="46" spans="1:10" ht="12.75">
      <c r="A46" s="1076"/>
      <c r="B46" s="550" t="s">
        <v>539</v>
      </c>
      <c r="C46" s="569">
        <v>170</v>
      </c>
      <c r="D46" s="569">
        <v>85</v>
      </c>
      <c r="E46" s="773">
        <v>125</v>
      </c>
      <c r="F46" s="569">
        <v>28135</v>
      </c>
      <c r="G46" s="569">
        <v>110</v>
      </c>
      <c r="H46" s="569">
        <v>133</v>
      </c>
      <c r="I46" s="551">
        <f t="shared" si="9"/>
        <v>68</v>
      </c>
      <c r="J46" s="570">
        <f t="shared" si="10"/>
        <v>331</v>
      </c>
    </row>
    <row r="47" spans="1:10" ht="12.75">
      <c r="A47" s="1076"/>
      <c r="B47" s="680" t="s">
        <v>540</v>
      </c>
      <c r="C47" s="547">
        <v>103</v>
      </c>
      <c r="D47" s="547">
        <v>57</v>
      </c>
      <c r="E47" s="769">
        <v>78</v>
      </c>
      <c r="F47" s="547">
        <v>21045</v>
      </c>
      <c r="G47" s="547">
        <v>59</v>
      </c>
      <c r="H47" s="547">
        <v>102</v>
      </c>
      <c r="I47" s="551">
        <f t="shared" si="9"/>
        <v>73.07692307692307</v>
      </c>
      <c r="J47" s="570">
        <f t="shared" si="10"/>
        <v>369.2105263157895</v>
      </c>
    </row>
    <row r="48" spans="1:10" ht="13.5" thickBot="1">
      <c r="A48" s="1077"/>
      <c r="B48" s="736" t="s">
        <v>565</v>
      </c>
      <c r="C48" s="730">
        <v>2557</v>
      </c>
      <c r="D48" s="730">
        <v>207</v>
      </c>
      <c r="E48" s="780">
        <v>297</v>
      </c>
      <c r="F48" s="730">
        <v>186300</v>
      </c>
      <c r="G48" s="730">
        <v>0</v>
      </c>
      <c r="H48" s="730">
        <v>488</v>
      </c>
      <c r="I48" s="731">
        <f>D48/E48*100</f>
        <v>69.6969696969697</v>
      </c>
      <c r="J48" s="574">
        <f t="shared" si="10"/>
        <v>900</v>
      </c>
    </row>
    <row r="49" spans="1:254" s="533" customFormat="1" ht="14.25" thickBot="1" thickTop="1">
      <c r="A49" s="1073" t="s">
        <v>537</v>
      </c>
      <c r="B49" s="1074"/>
      <c r="C49" s="798">
        <f aca="true" t="shared" si="11" ref="C49:H49">SUM(C43:C48)</f>
        <v>6520</v>
      </c>
      <c r="D49" s="798">
        <f t="shared" si="11"/>
        <v>1934</v>
      </c>
      <c r="E49" s="798">
        <f t="shared" si="11"/>
        <v>2503</v>
      </c>
      <c r="F49" s="798">
        <f t="shared" si="11"/>
        <v>965665</v>
      </c>
      <c r="G49" s="798">
        <f t="shared" si="11"/>
        <v>2319</v>
      </c>
      <c r="H49" s="798">
        <f t="shared" si="11"/>
        <v>4481</v>
      </c>
      <c r="I49" s="799">
        <f t="shared" si="9"/>
        <v>77.26727926488213</v>
      </c>
      <c r="J49" s="800">
        <f t="shared" si="10"/>
        <v>499.3097207859359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</row>
    <row r="50" spans="1:254" s="533" customFormat="1" ht="12.75">
      <c r="A50" s="1095" t="s">
        <v>567</v>
      </c>
      <c r="B50" s="1096"/>
      <c r="C50" s="1096"/>
      <c r="D50" s="1096"/>
      <c r="E50" s="1096"/>
      <c r="F50" s="1096"/>
      <c r="G50" s="1096"/>
      <c r="H50" s="1096"/>
      <c r="I50" s="1096"/>
      <c r="J50" s="109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pans="1:10" ht="12.75">
      <c r="A51" s="1075">
        <v>7</v>
      </c>
      <c r="B51" s="550" t="s">
        <v>536</v>
      </c>
      <c r="C51" s="569">
        <v>504</v>
      </c>
      <c r="D51" s="773">
        <v>111</v>
      </c>
      <c r="E51" s="773">
        <v>113</v>
      </c>
      <c r="F51" s="569">
        <v>84547</v>
      </c>
      <c r="G51" s="569">
        <v>419</v>
      </c>
      <c r="H51" s="569">
        <v>468</v>
      </c>
      <c r="I51" s="551">
        <f>D51/E51*100</f>
        <v>98.23008849557522</v>
      </c>
      <c r="J51" s="570">
        <f>F51/D51</f>
        <v>761.6846846846847</v>
      </c>
    </row>
    <row r="52" spans="1:10" ht="12.75">
      <c r="A52" s="1076"/>
      <c r="B52" s="550" t="s">
        <v>535</v>
      </c>
      <c r="C52" s="569">
        <v>390</v>
      </c>
      <c r="D52" s="773">
        <v>69</v>
      </c>
      <c r="E52" s="773">
        <v>70</v>
      </c>
      <c r="F52" s="569">
        <v>37024</v>
      </c>
      <c r="G52" s="569">
        <v>267</v>
      </c>
      <c r="H52" s="569">
        <v>260</v>
      </c>
      <c r="I52" s="551">
        <f>D52/E52*100</f>
        <v>98.57142857142858</v>
      </c>
      <c r="J52" s="570">
        <f>F52/D52</f>
        <v>536.5797101449275</v>
      </c>
    </row>
    <row r="53" spans="1:10" ht="12.75">
      <c r="A53" s="1076"/>
      <c r="B53" s="550" t="s">
        <v>539</v>
      </c>
      <c r="C53" s="569">
        <v>253</v>
      </c>
      <c r="D53" s="773">
        <v>60</v>
      </c>
      <c r="E53" s="773">
        <v>64</v>
      </c>
      <c r="F53" s="569">
        <v>23820</v>
      </c>
      <c r="G53" s="569">
        <v>100</v>
      </c>
      <c r="H53" s="569">
        <v>124</v>
      </c>
      <c r="I53" s="551">
        <f>D53/E53*100</f>
        <v>93.75</v>
      </c>
      <c r="J53" s="570">
        <f>F53/D53</f>
        <v>397</v>
      </c>
    </row>
    <row r="54" spans="1:254" s="533" customFormat="1" ht="12.75" customHeight="1">
      <c r="A54" s="1076"/>
      <c r="B54" s="680" t="s">
        <v>540</v>
      </c>
      <c r="C54" s="547">
        <v>38</v>
      </c>
      <c r="D54" s="769">
        <v>8</v>
      </c>
      <c r="E54" s="769">
        <v>8</v>
      </c>
      <c r="F54" s="547">
        <v>1508</v>
      </c>
      <c r="G54" s="547">
        <v>11</v>
      </c>
      <c r="H54" s="547">
        <v>36</v>
      </c>
      <c r="I54" s="551">
        <f>D54/E54*100</f>
        <v>100</v>
      </c>
      <c r="J54" s="570">
        <f>F54/D54</f>
        <v>188.5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s="533" customFormat="1" ht="12.75" customHeight="1" thickBot="1">
      <c r="A55" s="1077"/>
      <c r="B55" s="682" t="s">
        <v>547</v>
      </c>
      <c r="C55" s="683">
        <v>6094</v>
      </c>
      <c r="D55" s="771">
        <v>519</v>
      </c>
      <c r="E55" s="771">
        <v>567</v>
      </c>
      <c r="F55" s="683">
        <v>458527</v>
      </c>
      <c r="G55" s="683">
        <v>1394</v>
      </c>
      <c r="H55" s="683">
        <v>2415</v>
      </c>
      <c r="I55" s="573">
        <v>91.53439153439153</v>
      </c>
      <c r="J55" s="552">
        <v>883.4816955684008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</row>
    <row r="56" spans="1:254" s="533" customFormat="1" ht="14.25" customHeight="1" thickBot="1" thickTop="1">
      <c r="A56" s="1073" t="s">
        <v>537</v>
      </c>
      <c r="B56" s="1074"/>
      <c r="C56" s="798">
        <f aca="true" t="shared" si="12" ref="C56:H56">SUM(C51:C55)</f>
        <v>7279</v>
      </c>
      <c r="D56" s="798">
        <f>SUM(D51:D55)</f>
        <v>767</v>
      </c>
      <c r="E56" s="798">
        <f t="shared" si="12"/>
        <v>822</v>
      </c>
      <c r="F56" s="798">
        <f t="shared" si="12"/>
        <v>605426</v>
      </c>
      <c r="G56" s="798">
        <f t="shared" si="12"/>
        <v>2191</v>
      </c>
      <c r="H56" s="798">
        <f t="shared" si="12"/>
        <v>3303</v>
      </c>
      <c r="I56" s="799">
        <f>D56/E56*100</f>
        <v>93.30900243309003</v>
      </c>
      <c r="J56" s="800">
        <f>F56/D56</f>
        <v>789.3428943937419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10" ht="15.75" customHeight="1">
      <c r="A57" s="1098" t="s">
        <v>548</v>
      </c>
      <c r="B57" s="1099"/>
      <c r="C57" s="1099"/>
      <c r="D57" s="1099"/>
      <c r="E57" s="1099"/>
      <c r="F57" s="1099"/>
      <c r="G57" s="1099"/>
      <c r="H57" s="1099"/>
      <c r="I57" s="1099"/>
      <c r="J57" s="1100"/>
    </row>
    <row r="58" spans="1:10" ht="13.5">
      <c r="A58" s="1075">
        <v>9</v>
      </c>
      <c r="B58" s="737" t="s">
        <v>536</v>
      </c>
      <c r="C58" s="738">
        <v>2731</v>
      </c>
      <c r="D58" s="738">
        <v>3145</v>
      </c>
      <c r="E58" s="781">
        <f>4312+18</f>
        <v>4330</v>
      </c>
      <c r="F58" s="738">
        <v>1212196</v>
      </c>
      <c r="G58" s="738">
        <v>2498</v>
      </c>
      <c r="H58" s="738">
        <v>4615</v>
      </c>
      <c r="I58" s="739">
        <f>D58/E58*100</f>
        <v>72.63279445727483</v>
      </c>
      <c r="J58" s="584">
        <f>F58/D58</f>
        <v>385.43593004769474</v>
      </c>
    </row>
    <row r="59" spans="1:10" ht="13.5">
      <c r="A59" s="1076"/>
      <c r="B59" s="740" t="s">
        <v>539</v>
      </c>
      <c r="C59" s="547">
        <v>3212</v>
      </c>
      <c r="D59" s="547">
        <v>1973</v>
      </c>
      <c r="E59" s="769">
        <v>1980</v>
      </c>
      <c r="F59" s="547">
        <v>357113</v>
      </c>
      <c r="G59" s="547">
        <v>1010</v>
      </c>
      <c r="H59" s="547">
        <v>3343</v>
      </c>
      <c r="I59" s="551">
        <f>D59/E59*100</f>
        <v>99.64646464646465</v>
      </c>
      <c r="J59" s="563">
        <f>F59/D59</f>
        <v>181</v>
      </c>
    </row>
    <row r="60" spans="1:254" s="533" customFormat="1" ht="14.25" thickBot="1">
      <c r="A60" s="1077"/>
      <c r="B60" s="589" t="s">
        <v>565</v>
      </c>
      <c r="C60" s="567">
        <v>1803</v>
      </c>
      <c r="D60" s="567">
        <v>2800</v>
      </c>
      <c r="E60" s="772">
        <v>2870</v>
      </c>
      <c r="F60" s="567">
        <v>1008000</v>
      </c>
      <c r="G60" s="567">
        <v>0</v>
      </c>
      <c r="H60" s="567">
        <v>2214</v>
      </c>
      <c r="I60" s="568">
        <f>D60/E60*100</f>
        <v>97.5609756097561</v>
      </c>
      <c r="J60" s="590">
        <f>F60/D60</f>
        <v>360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</row>
    <row r="61" spans="1:10" ht="14.25" thickTop="1">
      <c r="A61" s="1117" t="s">
        <v>537</v>
      </c>
      <c r="B61" s="1118"/>
      <c r="C61" s="792">
        <f aca="true" t="shared" si="13" ref="C61:H61">SUM(C58:C60)</f>
        <v>7746</v>
      </c>
      <c r="D61" s="792">
        <f t="shared" si="13"/>
        <v>7918</v>
      </c>
      <c r="E61" s="792">
        <f t="shared" si="13"/>
        <v>9180</v>
      </c>
      <c r="F61" s="792">
        <f t="shared" si="13"/>
        <v>2577309</v>
      </c>
      <c r="G61" s="792">
        <f t="shared" si="13"/>
        <v>3508</v>
      </c>
      <c r="H61" s="792">
        <f t="shared" si="13"/>
        <v>10172</v>
      </c>
      <c r="I61" s="793">
        <f>D61/E61*100</f>
        <v>86.25272331154684</v>
      </c>
      <c r="J61" s="801">
        <f>F61/D61</f>
        <v>325.5</v>
      </c>
    </row>
    <row r="62" spans="1:254" s="533" customFormat="1" ht="12.75">
      <c r="A62" s="1112" t="s">
        <v>549</v>
      </c>
      <c r="B62" s="1113"/>
      <c r="C62" s="1113"/>
      <c r="D62" s="1113"/>
      <c r="E62" s="1113"/>
      <c r="F62" s="1113"/>
      <c r="G62" s="1113"/>
      <c r="H62" s="1113"/>
      <c r="I62" s="1113"/>
      <c r="J62" s="111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s="533" customFormat="1" ht="12.75">
      <c r="A63" s="784"/>
      <c r="B63" s="785" t="s">
        <v>535</v>
      </c>
      <c r="C63" s="785">
        <v>0</v>
      </c>
      <c r="D63" s="785">
        <v>30</v>
      </c>
      <c r="E63" s="786">
        <v>30</v>
      </c>
      <c r="F63" s="785">
        <v>794</v>
      </c>
      <c r="G63" s="785"/>
      <c r="H63" s="785">
        <v>34</v>
      </c>
      <c r="I63" s="785"/>
      <c r="J63" s="78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10" ht="17.25" customHeight="1">
      <c r="A64" s="1075">
        <v>10</v>
      </c>
      <c r="B64" s="787" t="s">
        <v>539</v>
      </c>
      <c r="C64" s="788">
        <v>0</v>
      </c>
      <c r="D64" s="788">
        <v>0</v>
      </c>
      <c r="E64" s="789">
        <v>4847</v>
      </c>
      <c r="F64" s="788">
        <v>0</v>
      </c>
      <c r="G64" s="788">
        <v>0</v>
      </c>
      <c r="H64" s="788">
        <v>0</v>
      </c>
      <c r="I64" s="790">
        <f>D64/E64*100</f>
        <v>0</v>
      </c>
      <c r="J64" s="790" t="e">
        <f>F64/D64</f>
        <v>#DIV/0!</v>
      </c>
    </row>
    <row r="65" spans="1:10" ht="25.5" customHeight="1">
      <c r="A65" s="1076"/>
      <c r="B65" s="787" t="s">
        <v>534</v>
      </c>
      <c r="C65" s="788">
        <v>0</v>
      </c>
      <c r="D65" s="788">
        <v>0</v>
      </c>
      <c r="E65" s="789">
        <v>1</v>
      </c>
      <c r="F65" s="788">
        <v>0</v>
      </c>
      <c r="G65" s="788">
        <v>0</v>
      </c>
      <c r="H65" s="788">
        <v>0</v>
      </c>
      <c r="I65" s="790">
        <f>D65/E65*100</f>
        <v>0</v>
      </c>
      <c r="J65" s="790" t="e">
        <f>F65/D65</f>
        <v>#DIV/0!</v>
      </c>
    </row>
    <row r="66" spans="1:254" s="533" customFormat="1" ht="19.5" customHeight="1" thickBot="1">
      <c r="A66" s="1077"/>
      <c r="B66" s="805" t="s">
        <v>565</v>
      </c>
      <c r="C66" s="806">
        <v>1122</v>
      </c>
      <c r="D66" s="806">
        <v>2122</v>
      </c>
      <c r="E66" s="807">
        <v>7839</v>
      </c>
      <c r="F66" s="806">
        <v>127320</v>
      </c>
      <c r="G66" s="806">
        <v>0</v>
      </c>
      <c r="H66" s="806">
        <v>1122</v>
      </c>
      <c r="I66" s="808">
        <f>D66/E66*100</f>
        <v>27.06977930858528</v>
      </c>
      <c r="J66" s="808">
        <f>F66/D66</f>
        <v>60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533" customFormat="1" ht="15" thickBot="1" thickTop="1">
      <c r="A67" s="1115" t="s">
        <v>537</v>
      </c>
      <c r="B67" s="1116"/>
      <c r="C67" s="802">
        <f aca="true" t="shared" si="14" ref="C67:H67">SUM(C63:C66)</f>
        <v>1122</v>
      </c>
      <c r="D67" s="802">
        <f t="shared" si="14"/>
        <v>2152</v>
      </c>
      <c r="E67" s="802">
        <f t="shared" si="14"/>
        <v>12717</v>
      </c>
      <c r="F67" s="802">
        <f t="shared" si="14"/>
        <v>128114</v>
      </c>
      <c r="G67" s="802">
        <f t="shared" si="14"/>
        <v>0</v>
      </c>
      <c r="H67" s="802">
        <f t="shared" si="14"/>
        <v>1156</v>
      </c>
      <c r="I67" s="803">
        <f>D67/E67*100</f>
        <v>16.92223008571204</v>
      </c>
      <c r="J67" s="804">
        <f>F67/D67</f>
        <v>59.53252788104089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533" customFormat="1" ht="14.25" customHeight="1">
      <c r="A68" s="757"/>
      <c r="B68" s="757"/>
      <c r="C68" s="755"/>
      <c r="D68" s="755"/>
      <c r="E68" s="777"/>
      <c r="F68" s="755"/>
      <c r="G68" s="755"/>
      <c r="H68" s="755"/>
      <c r="I68" s="756"/>
      <c r="J68" s="756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10" ht="27" customHeight="1">
      <c r="A69" s="1078" t="s">
        <v>601</v>
      </c>
      <c r="B69" s="1078"/>
      <c r="C69" s="1078"/>
      <c r="D69" s="1078"/>
      <c r="E69" s="1078"/>
      <c r="F69" s="1078"/>
      <c r="G69" s="1078"/>
      <c r="H69" s="1078"/>
      <c r="I69" s="1078"/>
      <c r="J69" s="1078"/>
    </row>
    <row r="70" spans="1:10" ht="16.5" customHeight="1">
      <c r="A70" s="942"/>
      <c r="B70" s="942"/>
      <c r="C70" s="942"/>
      <c r="D70" s="942"/>
      <c r="E70" s="942"/>
      <c r="F70" s="942"/>
      <c r="G70" s="942"/>
      <c r="H70" s="942"/>
      <c r="I70" s="942"/>
      <c r="J70" s="942"/>
    </row>
    <row r="71" spans="1:10" ht="15" customHeight="1" thickBot="1">
      <c r="A71" s="537"/>
      <c r="B71" s="538"/>
      <c r="C71" s="538"/>
      <c r="D71" s="538"/>
      <c r="E71" s="767"/>
      <c r="F71" s="539"/>
      <c r="G71" s="539"/>
      <c r="H71" s="539"/>
      <c r="I71" s="1108" t="s">
        <v>568</v>
      </c>
      <c r="J71" s="1108"/>
    </row>
    <row r="72" spans="1:10" ht="12.75">
      <c r="A72" s="1109" t="s">
        <v>552</v>
      </c>
      <c r="B72" s="1110"/>
      <c r="C72" s="1110"/>
      <c r="D72" s="1110"/>
      <c r="E72" s="1110"/>
      <c r="F72" s="1110"/>
      <c r="G72" s="1110"/>
      <c r="H72" s="1110"/>
      <c r="I72" s="1110"/>
      <c r="J72" s="1111"/>
    </row>
    <row r="73" spans="1:254" s="533" customFormat="1" ht="13.5" thickBot="1">
      <c r="A73" s="545">
        <v>11</v>
      </c>
      <c r="B73" s="758" t="s">
        <v>544</v>
      </c>
      <c r="C73" s="583">
        <v>147</v>
      </c>
      <c r="D73" s="583">
        <v>881</v>
      </c>
      <c r="E73" s="779">
        <v>1025</v>
      </c>
      <c r="F73" s="583">
        <v>51213</v>
      </c>
      <c r="G73" s="583">
        <v>133</v>
      </c>
      <c r="H73" s="583">
        <v>1010</v>
      </c>
      <c r="I73" s="548">
        <f>D73/E73*100</f>
        <v>85.95121951219512</v>
      </c>
      <c r="J73" s="549">
        <f>F73/D73</f>
        <v>58.130533484676505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</row>
    <row r="74" spans="1:10" ht="14.25" customHeight="1" thickTop="1">
      <c r="A74" s="1117" t="s">
        <v>537</v>
      </c>
      <c r="B74" s="1118"/>
      <c r="C74" s="792">
        <f aca="true" t="shared" si="15" ref="C74:H74">SUM(C73)</f>
        <v>147</v>
      </c>
      <c r="D74" s="792">
        <f t="shared" si="15"/>
        <v>881</v>
      </c>
      <c r="E74" s="792">
        <f t="shared" si="15"/>
        <v>1025</v>
      </c>
      <c r="F74" s="792">
        <f t="shared" si="15"/>
        <v>51213</v>
      </c>
      <c r="G74" s="792">
        <f t="shared" si="15"/>
        <v>133</v>
      </c>
      <c r="H74" s="792">
        <f t="shared" si="15"/>
        <v>1010</v>
      </c>
      <c r="I74" s="793">
        <f>D74/E74*100</f>
        <v>85.95121951219512</v>
      </c>
      <c r="J74" s="801">
        <f>F74/D74</f>
        <v>58.130533484676505</v>
      </c>
    </row>
    <row r="75" spans="1:10" ht="14.25" customHeight="1">
      <c r="A75" s="759"/>
      <c r="B75" s="760"/>
      <c r="C75" s="761"/>
      <c r="D75" s="761"/>
      <c r="E75" s="783"/>
      <c r="F75" s="761"/>
      <c r="G75" s="761"/>
      <c r="H75" s="761"/>
      <c r="I75" s="762"/>
      <c r="J75" s="763"/>
    </row>
    <row r="76" spans="1:10" ht="14.25" customHeight="1">
      <c r="A76" s="764"/>
      <c r="B76" s="757"/>
      <c r="C76" s="755"/>
      <c r="D76" s="755"/>
      <c r="E76" s="777"/>
      <c r="F76" s="755"/>
      <c r="G76" s="755"/>
      <c r="H76" s="755"/>
      <c r="I76" s="756"/>
      <c r="J76" s="765"/>
    </row>
    <row r="77" spans="1:254" s="533" customFormat="1" ht="12.75">
      <c r="A77" s="1112" t="s">
        <v>556</v>
      </c>
      <c r="B77" s="1113"/>
      <c r="C77" s="1113"/>
      <c r="D77" s="1113"/>
      <c r="E77" s="1113"/>
      <c r="F77" s="1113"/>
      <c r="G77" s="1113"/>
      <c r="H77" s="1113"/>
      <c r="I77" s="1113"/>
      <c r="J77" s="111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</row>
    <row r="78" spans="1:10" ht="12.75" customHeight="1">
      <c r="A78" s="1075">
        <v>12</v>
      </c>
      <c r="B78" s="561" t="s">
        <v>536</v>
      </c>
      <c r="C78" s="583">
        <v>125</v>
      </c>
      <c r="D78" s="583">
        <v>377</v>
      </c>
      <c r="E78" s="779">
        <v>492</v>
      </c>
      <c r="F78" s="583">
        <v>52088</v>
      </c>
      <c r="G78" s="583">
        <v>102</v>
      </c>
      <c r="H78" s="583">
        <v>479</v>
      </c>
      <c r="I78" s="548">
        <f>D78/E78*100</f>
        <v>76.6260162601626</v>
      </c>
      <c r="J78" s="584">
        <f>F78/D78</f>
        <v>138.16445623342176</v>
      </c>
    </row>
    <row r="79" spans="1:254" s="533" customFormat="1" ht="12.75">
      <c r="A79" s="1076"/>
      <c r="B79" s="550" t="s">
        <v>535</v>
      </c>
      <c r="C79" s="569">
        <v>3</v>
      </c>
      <c r="D79" s="569">
        <v>19</v>
      </c>
      <c r="E79" s="773">
        <v>39</v>
      </c>
      <c r="F79" s="569">
        <v>1268</v>
      </c>
      <c r="G79" s="569">
        <v>5</v>
      </c>
      <c r="H79" s="569">
        <v>24</v>
      </c>
      <c r="I79" s="551">
        <f>D79/E79*100</f>
        <v>48.717948717948715</v>
      </c>
      <c r="J79" s="570">
        <f>F79/D79</f>
        <v>66.73684210526316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</row>
    <row r="80" spans="1:254" s="533" customFormat="1" ht="13.5" thickBot="1">
      <c r="A80" s="1077"/>
      <c r="B80" s="682" t="s">
        <v>544</v>
      </c>
      <c r="C80" s="692">
        <v>108</v>
      </c>
      <c r="D80" s="692">
        <v>31</v>
      </c>
      <c r="E80" s="782">
        <v>53</v>
      </c>
      <c r="F80" s="692">
        <v>9125</v>
      </c>
      <c r="G80" s="692">
        <v>112</v>
      </c>
      <c r="H80" s="692">
        <v>75</v>
      </c>
      <c r="I80" s="573">
        <f>D80/E80*100</f>
        <v>58.490566037735846</v>
      </c>
      <c r="J80" s="552">
        <f>F80/D80</f>
        <v>294.35483870967744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</row>
    <row r="81" spans="1:10" ht="13.5" thickTop="1">
      <c r="A81" s="1068" t="s">
        <v>537</v>
      </c>
      <c r="B81" s="1069"/>
      <c r="C81" s="792">
        <f aca="true" t="shared" si="16" ref="C81:H81">SUM(C78:C80)</f>
        <v>236</v>
      </c>
      <c r="D81" s="792">
        <f t="shared" si="16"/>
        <v>427</v>
      </c>
      <c r="E81" s="792">
        <f t="shared" si="16"/>
        <v>584</v>
      </c>
      <c r="F81" s="792">
        <f t="shared" si="16"/>
        <v>62481</v>
      </c>
      <c r="G81" s="792">
        <f t="shared" si="16"/>
        <v>219</v>
      </c>
      <c r="H81" s="792">
        <f t="shared" si="16"/>
        <v>578</v>
      </c>
      <c r="I81" s="793">
        <f>D81/E81*100</f>
        <v>73.11643835616438</v>
      </c>
      <c r="J81" s="794">
        <f>F81/D81</f>
        <v>146.3255269320843</v>
      </c>
    </row>
    <row r="82" spans="1:254" s="533" customFormat="1" ht="13.5">
      <c r="A82" s="1119" t="s">
        <v>557</v>
      </c>
      <c r="B82" s="1120"/>
      <c r="C82" s="1120"/>
      <c r="D82" s="1120"/>
      <c r="E82" s="1120"/>
      <c r="F82" s="1120"/>
      <c r="G82" s="1120"/>
      <c r="H82" s="1120"/>
      <c r="I82" s="1120"/>
      <c r="J82" s="1121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</row>
    <row r="83" spans="1:10" ht="12.75">
      <c r="A83" s="1075">
        <v>13</v>
      </c>
      <c r="B83" s="546" t="s">
        <v>544</v>
      </c>
      <c r="C83" s="583">
        <v>183</v>
      </c>
      <c r="D83" s="583">
        <v>186</v>
      </c>
      <c r="E83" s="779">
        <v>265</v>
      </c>
      <c r="F83" s="583">
        <v>29518</v>
      </c>
      <c r="G83" s="583">
        <v>74</v>
      </c>
      <c r="H83" s="583">
        <v>131</v>
      </c>
      <c r="I83" s="548">
        <f aca="true" t="shared" si="17" ref="I83:I88">D83/E83*100</f>
        <v>70.18867924528301</v>
      </c>
      <c r="J83" s="605">
        <f aca="true" t="shared" si="18" ref="J83:J88">F83/D83</f>
        <v>158.69892473118279</v>
      </c>
    </row>
    <row r="84" spans="1:10" ht="12.75">
      <c r="A84" s="1076"/>
      <c r="B84" s="561" t="s">
        <v>536</v>
      </c>
      <c r="C84" s="567">
        <v>42</v>
      </c>
      <c r="D84" s="567">
        <v>489</v>
      </c>
      <c r="E84" s="772">
        <v>850</v>
      </c>
      <c r="F84" s="567">
        <v>31429</v>
      </c>
      <c r="G84" s="567">
        <v>37</v>
      </c>
      <c r="H84" s="567">
        <v>519</v>
      </c>
      <c r="I84" s="568">
        <f t="shared" si="17"/>
        <v>57.529411764705884</v>
      </c>
      <c r="J84" s="563">
        <f t="shared" si="18"/>
        <v>64.2719836400818</v>
      </c>
    </row>
    <row r="85" spans="1:10" ht="12.75">
      <c r="A85" s="1076"/>
      <c r="B85" s="561" t="s">
        <v>539</v>
      </c>
      <c r="C85" s="567">
        <v>0</v>
      </c>
      <c r="D85" s="567">
        <v>22</v>
      </c>
      <c r="E85" s="772">
        <v>263</v>
      </c>
      <c r="F85" s="567">
        <v>330</v>
      </c>
      <c r="G85" s="567">
        <v>2</v>
      </c>
      <c r="H85" s="567">
        <v>285</v>
      </c>
      <c r="I85" s="568">
        <f t="shared" si="17"/>
        <v>8.365019011406844</v>
      </c>
      <c r="J85" s="563">
        <f t="shared" si="18"/>
        <v>15</v>
      </c>
    </row>
    <row r="86" spans="1:254" s="533" customFormat="1" ht="12.75">
      <c r="A86" s="1076"/>
      <c r="B86" s="561" t="s">
        <v>535</v>
      </c>
      <c r="C86" s="567">
        <v>0</v>
      </c>
      <c r="D86" s="567">
        <v>35</v>
      </c>
      <c r="E86" s="772">
        <v>284</v>
      </c>
      <c r="F86" s="567">
        <v>2710</v>
      </c>
      <c r="G86" s="567">
        <v>52</v>
      </c>
      <c r="H86" s="567">
        <v>5</v>
      </c>
      <c r="I86" s="568">
        <f t="shared" si="17"/>
        <v>12.323943661971832</v>
      </c>
      <c r="J86" s="563">
        <f t="shared" si="18"/>
        <v>77.42857142857143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</row>
    <row r="87" spans="1:10" ht="14.25" thickBot="1">
      <c r="A87" s="1077"/>
      <c r="B87" s="741" t="s">
        <v>565</v>
      </c>
      <c r="C87" s="569">
        <v>0</v>
      </c>
      <c r="D87" s="569">
        <v>0</v>
      </c>
      <c r="E87" s="773">
        <v>33</v>
      </c>
      <c r="F87" s="569">
        <v>0</v>
      </c>
      <c r="G87" s="569">
        <v>0</v>
      </c>
      <c r="H87" s="569">
        <v>0</v>
      </c>
      <c r="I87" s="551">
        <f t="shared" si="17"/>
        <v>0</v>
      </c>
      <c r="J87" s="570" t="e">
        <f t="shared" si="18"/>
        <v>#DIV/0!</v>
      </c>
    </row>
    <row r="88" spans="1:10" ht="13.5" customHeight="1" thickTop="1">
      <c r="A88" s="1068" t="s">
        <v>537</v>
      </c>
      <c r="B88" s="1069"/>
      <c r="C88" s="792">
        <f aca="true" t="shared" si="19" ref="C88:H88">SUM(C83:C87)</f>
        <v>225</v>
      </c>
      <c r="D88" s="792">
        <f t="shared" si="19"/>
        <v>732</v>
      </c>
      <c r="E88" s="792">
        <f t="shared" si="19"/>
        <v>1695</v>
      </c>
      <c r="F88" s="792">
        <f t="shared" si="19"/>
        <v>63987</v>
      </c>
      <c r="G88" s="792">
        <f t="shared" si="19"/>
        <v>165</v>
      </c>
      <c r="H88" s="792">
        <f t="shared" si="19"/>
        <v>940</v>
      </c>
      <c r="I88" s="793">
        <f t="shared" si="17"/>
        <v>43.1858407079646</v>
      </c>
      <c r="J88" s="794">
        <f t="shared" si="18"/>
        <v>87.4139344262295</v>
      </c>
    </row>
    <row r="89" spans="1:254" s="533" customFormat="1" ht="12.75">
      <c r="A89" s="1112" t="s">
        <v>603</v>
      </c>
      <c r="B89" s="1113"/>
      <c r="C89" s="1113"/>
      <c r="D89" s="1113"/>
      <c r="E89" s="1113"/>
      <c r="F89" s="1113"/>
      <c r="G89" s="1113"/>
      <c r="H89" s="1113"/>
      <c r="I89" s="1113"/>
      <c r="J89" s="1114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</row>
    <row r="90" spans="1:10" ht="12.75">
      <c r="A90" s="1075">
        <v>14</v>
      </c>
      <c r="B90" s="758" t="s">
        <v>544</v>
      </c>
      <c r="C90" s="692">
        <v>635</v>
      </c>
      <c r="D90" s="692">
        <v>585</v>
      </c>
      <c r="E90" s="782">
        <v>646</v>
      </c>
      <c r="F90" s="692">
        <v>190956</v>
      </c>
      <c r="G90" s="692">
        <v>766</v>
      </c>
      <c r="H90" s="692">
        <v>1</v>
      </c>
      <c r="I90" s="573">
        <f>D90/E90*100</f>
        <v>90.55727554179566</v>
      </c>
      <c r="J90" s="584">
        <f>F90/D90</f>
        <v>326.42051282051284</v>
      </c>
    </row>
    <row r="91" spans="1:10" ht="12.75">
      <c r="A91" s="1076"/>
      <c r="B91" s="766" t="s">
        <v>536</v>
      </c>
      <c r="C91" s="569">
        <v>0</v>
      </c>
      <c r="D91" s="569">
        <v>6</v>
      </c>
      <c r="E91" s="773">
        <v>12</v>
      </c>
      <c r="F91" s="569">
        <v>412</v>
      </c>
      <c r="G91" s="569">
        <v>0</v>
      </c>
      <c r="H91" s="569">
        <v>5</v>
      </c>
      <c r="I91" s="551">
        <f>D91/E91*100</f>
        <v>50</v>
      </c>
      <c r="J91" s="570">
        <f>F91/D91</f>
        <v>68.66666666666667</v>
      </c>
    </row>
    <row r="92" spans="1:10" ht="13.5" thickBot="1">
      <c r="A92" s="1077"/>
      <c r="B92" s="750" t="s">
        <v>535</v>
      </c>
      <c r="C92" s="692">
        <v>1</v>
      </c>
      <c r="D92" s="692">
        <v>0</v>
      </c>
      <c r="E92" s="782">
        <v>78</v>
      </c>
      <c r="F92" s="692">
        <v>0</v>
      </c>
      <c r="G92" s="692">
        <v>1</v>
      </c>
      <c r="H92" s="692">
        <v>0</v>
      </c>
      <c r="I92" s="573">
        <f>D92/E92*100</f>
        <v>0</v>
      </c>
      <c r="J92" s="552" t="e">
        <f>F92/D92</f>
        <v>#DIV/0!</v>
      </c>
    </row>
    <row r="93" spans="1:254" s="533" customFormat="1" ht="15" thickBot="1" thickTop="1">
      <c r="A93" s="1122" t="s">
        <v>537</v>
      </c>
      <c r="B93" s="1123"/>
      <c r="C93" s="798">
        <f aca="true" t="shared" si="20" ref="C93:H93">SUM(C90+C91+C92)</f>
        <v>636</v>
      </c>
      <c r="D93" s="798">
        <f t="shared" si="20"/>
        <v>591</v>
      </c>
      <c r="E93" s="798">
        <f t="shared" si="20"/>
        <v>736</v>
      </c>
      <c r="F93" s="798">
        <f t="shared" si="20"/>
        <v>191368</v>
      </c>
      <c r="G93" s="798">
        <f t="shared" si="20"/>
        <v>767</v>
      </c>
      <c r="H93" s="798">
        <f t="shared" si="20"/>
        <v>6</v>
      </c>
      <c r="I93" s="799">
        <f>D93/E93*100</f>
        <v>80.29891304347827</v>
      </c>
      <c r="J93" s="809">
        <f>F93/D93</f>
        <v>323.8037225042301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</row>
    <row r="96" spans="1:254" s="533" customFormat="1" ht="12.75">
      <c r="A96" s="896" t="s">
        <v>554</v>
      </c>
      <c r="B96" s="896"/>
      <c r="C96" s="896"/>
      <c r="D96" s="896"/>
      <c r="E96" s="896"/>
      <c r="F96" s="896"/>
      <c r="G96" s="896"/>
      <c r="H96" s="896"/>
      <c r="I96" s="896"/>
      <c r="J96" s="896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</row>
    <row r="98" spans="1:254" s="533" customFormat="1" ht="12.75">
      <c r="A98" s="18"/>
      <c r="B98" s="514"/>
      <c r="C98" s="791"/>
      <c r="D98" s="791"/>
      <c r="E98" s="791"/>
      <c r="F98" s="51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</row>
    <row r="99" spans="2:6" ht="12.75">
      <c r="B99" s="514"/>
      <c r="C99" s="514"/>
      <c r="D99" s="514"/>
      <c r="F99" s="514"/>
    </row>
    <row r="100" spans="3:6" ht="12.75">
      <c r="C100" s="791"/>
      <c r="D100" s="514"/>
      <c r="F100" s="514"/>
    </row>
    <row r="102" spans="1:254" s="533" customFormat="1" ht="12.75">
      <c r="A102" s="18"/>
      <c r="B102" s="18"/>
      <c r="C102" s="18"/>
      <c r="D102" s="18"/>
      <c r="E102" s="514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</row>
    <row r="104" spans="1:254" s="533" customFormat="1" ht="12.75">
      <c r="A104" s="18"/>
      <c r="B104" s="18"/>
      <c r="C104" s="18"/>
      <c r="D104" s="18"/>
      <c r="E104" s="514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</row>
    <row r="106" spans="1:254" s="533" customFormat="1" ht="12.75">
      <c r="A106" s="18"/>
      <c r="B106" s="18"/>
      <c r="C106" s="18"/>
      <c r="D106" s="18"/>
      <c r="E106" s="514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</row>
    <row r="108" spans="1:254" s="533" customFormat="1" ht="12.75">
      <c r="A108" s="18"/>
      <c r="B108" s="18"/>
      <c r="C108" s="18"/>
      <c r="D108" s="18"/>
      <c r="E108" s="514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</row>
    <row r="110" spans="1:254" s="533" customFormat="1" ht="12.75">
      <c r="A110" s="18"/>
      <c r="B110" s="18"/>
      <c r="C110" s="18"/>
      <c r="D110" s="18"/>
      <c r="E110" s="514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</row>
    <row r="112" spans="1:254" s="533" customFormat="1" ht="12.75">
      <c r="A112" s="18"/>
      <c r="B112" s="18"/>
      <c r="C112" s="18"/>
      <c r="D112" s="18"/>
      <c r="E112" s="514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</row>
    <row r="114" spans="1:254" s="533" customFormat="1" ht="12.75">
      <c r="A114" s="18"/>
      <c r="B114" s="18"/>
      <c r="C114" s="18"/>
      <c r="D114" s="18"/>
      <c r="E114" s="514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</row>
    <row r="116" spans="1:254" s="533" customFormat="1" ht="12.75">
      <c r="A116" s="18"/>
      <c r="B116" s="18"/>
      <c r="C116" s="18"/>
      <c r="D116" s="18"/>
      <c r="E116" s="514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</row>
    <row r="118" spans="1:254" s="533" customFormat="1" ht="12.75">
      <c r="A118" s="18"/>
      <c r="B118" s="18"/>
      <c r="C118" s="18"/>
      <c r="D118" s="18"/>
      <c r="E118" s="514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</row>
    <row r="120" spans="1:254" s="533" customFormat="1" ht="12.75">
      <c r="A120" s="18"/>
      <c r="B120" s="18"/>
      <c r="C120" s="18"/>
      <c r="D120" s="18"/>
      <c r="E120" s="514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</row>
    <row r="123" spans="1:254" s="533" customFormat="1" ht="12.75">
      <c r="A123" s="18"/>
      <c r="B123" s="18"/>
      <c r="C123" s="18"/>
      <c r="D123" s="18"/>
      <c r="E123" s="514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</row>
    <row r="125" spans="1:254" s="533" customFormat="1" ht="12.75">
      <c r="A125" s="18"/>
      <c r="B125" s="18"/>
      <c r="C125" s="18"/>
      <c r="D125" s="18"/>
      <c r="E125" s="514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</row>
    <row r="127" spans="1:254" s="533" customFormat="1" ht="12.75">
      <c r="A127" s="18"/>
      <c r="B127" s="18"/>
      <c r="C127" s="18"/>
      <c r="D127" s="18"/>
      <c r="E127" s="514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</row>
    <row r="129" spans="1:254" s="533" customFormat="1" ht="12.75">
      <c r="A129" s="18"/>
      <c r="B129" s="18"/>
      <c r="C129" s="18"/>
      <c r="D129" s="18"/>
      <c r="E129" s="514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</row>
    <row r="131" spans="1:254" s="533" customFormat="1" ht="12.75">
      <c r="A131" s="18"/>
      <c r="B131" s="18"/>
      <c r="C131" s="18"/>
      <c r="D131" s="18"/>
      <c r="E131" s="514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</row>
    <row r="133" spans="1:254" s="533" customFormat="1" ht="12.75">
      <c r="A133" s="18"/>
      <c r="B133" s="18"/>
      <c r="C133" s="18"/>
      <c r="D133" s="18"/>
      <c r="E133" s="514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</row>
    <row r="135" spans="1:254" s="533" customFormat="1" ht="12.75">
      <c r="A135" s="18"/>
      <c r="B135" s="18"/>
      <c r="C135" s="18"/>
      <c r="D135" s="18"/>
      <c r="E135" s="514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</row>
    <row r="137" spans="1:254" s="533" customFormat="1" ht="22.5" customHeight="1">
      <c r="A137" s="18"/>
      <c r="B137" s="18"/>
      <c r="C137" s="18"/>
      <c r="D137" s="18"/>
      <c r="E137" s="514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</row>
    <row r="141" spans="1:254" s="533" customFormat="1" ht="12.75">
      <c r="A141" s="18"/>
      <c r="B141" s="18"/>
      <c r="C141" s="18"/>
      <c r="D141" s="18"/>
      <c r="E141" s="514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</row>
    <row r="144" spans="1:254" s="533" customFormat="1" ht="12.75">
      <c r="A144" s="18"/>
      <c r="B144" s="18"/>
      <c r="C144" s="18"/>
      <c r="D144" s="18"/>
      <c r="E144" s="514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</row>
    <row r="146" spans="1:254" s="533" customFormat="1" ht="12.75">
      <c r="A146" s="18"/>
      <c r="B146" s="18"/>
      <c r="C146" s="18"/>
      <c r="D146" s="18"/>
      <c r="E146" s="514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</row>
    <row r="148" spans="1:254" s="533" customFormat="1" ht="12.75">
      <c r="A148" s="18"/>
      <c r="B148" s="18"/>
      <c r="C148" s="18"/>
      <c r="D148" s="18"/>
      <c r="E148" s="514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</row>
    <row r="150" spans="1:254" s="533" customFormat="1" ht="12.75">
      <c r="A150" s="18"/>
      <c r="B150" s="18"/>
      <c r="C150" s="18"/>
      <c r="D150" s="18"/>
      <c r="E150" s="514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</row>
    <row r="152" spans="1:254" s="533" customFormat="1" ht="12.75">
      <c r="A152" s="18"/>
      <c r="B152" s="18"/>
      <c r="C152" s="18"/>
      <c r="D152" s="18"/>
      <c r="E152" s="514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</row>
    <row r="154" spans="1:254" s="533" customFormat="1" ht="12.75">
      <c r="A154" s="18"/>
      <c r="B154" s="18"/>
      <c r="C154" s="18"/>
      <c r="D154" s="18"/>
      <c r="E154" s="514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</row>
    <row r="156" spans="1:254" s="533" customFormat="1" ht="12.75">
      <c r="A156" s="18"/>
      <c r="B156" s="18"/>
      <c r="C156" s="18"/>
      <c r="D156" s="18"/>
      <c r="E156" s="514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</row>
    <row r="158" spans="1:254" s="533" customFormat="1" ht="12.75">
      <c r="A158" s="18"/>
      <c r="B158" s="18"/>
      <c r="C158" s="18"/>
      <c r="D158" s="18"/>
      <c r="E158" s="514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</row>
    <row r="160" spans="1:254" s="533" customFormat="1" ht="12.75">
      <c r="A160" s="18"/>
      <c r="B160" s="18"/>
      <c r="C160" s="18"/>
      <c r="D160" s="18"/>
      <c r="E160" s="514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</row>
    <row r="161" ht="54" customHeight="1"/>
    <row r="162" spans="1:254" s="533" customFormat="1" ht="54" customHeight="1">
      <c r="A162" s="18"/>
      <c r="B162" s="18"/>
      <c r="C162" s="18"/>
      <c r="D162" s="18"/>
      <c r="E162" s="514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</row>
    <row r="164" spans="1:254" s="533" customFormat="1" ht="12.75">
      <c r="A164" s="18"/>
      <c r="B164" s="18"/>
      <c r="C164" s="18"/>
      <c r="D164" s="18"/>
      <c r="E164" s="514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</row>
    <row r="166" spans="1:254" s="533" customFormat="1" ht="12.75">
      <c r="A166" s="18"/>
      <c r="B166" s="18"/>
      <c r="C166" s="18"/>
      <c r="D166" s="18"/>
      <c r="E166" s="514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</row>
    <row r="168" spans="1:254" s="533" customFormat="1" ht="12.75">
      <c r="A168" s="18"/>
      <c r="B168" s="18"/>
      <c r="C168" s="18"/>
      <c r="D168" s="18"/>
      <c r="E168" s="514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</row>
    <row r="170" spans="1:254" s="533" customFormat="1" ht="12.75">
      <c r="A170" s="18"/>
      <c r="B170" s="18"/>
      <c r="C170" s="18"/>
      <c r="D170" s="18"/>
      <c r="E170" s="514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</row>
  </sheetData>
  <sheetProtection/>
  <mergeCells count="54">
    <mergeCell ref="A89:J89"/>
    <mergeCell ref="A90:A92"/>
    <mergeCell ref="A93:B93"/>
    <mergeCell ref="A96:J96"/>
    <mergeCell ref="A28:J28"/>
    <mergeCell ref="A43:A48"/>
    <mergeCell ref="A57:J57"/>
    <mergeCell ref="A58:A60"/>
    <mergeCell ref="A61:B61"/>
    <mergeCell ref="A88:B88"/>
    <mergeCell ref="A83:A87"/>
    <mergeCell ref="A74:B74"/>
    <mergeCell ref="A77:J77"/>
    <mergeCell ref="A78:A80"/>
    <mergeCell ref="A81:B81"/>
    <mergeCell ref="A82:J82"/>
    <mergeCell ref="A62:J62"/>
    <mergeCell ref="A64:A66"/>
    <mergeCell ref="A67:B67"/>
    <mergeCell ref="A69:J70"/>
    <mergeCell ref="I71:J71"/>
    <mergeCell ref="A72:J72"/>
    <mergeCell ref="A33:J33"/>
    <mergeCell ref="A29:A31"/>
    <mergeCell ref="A32:B32"/>
    <mergeCell ref="A39:J40"/>
    <mergeCell ref="I41:J41"/>
    <mergeCell ref="A42:J42"/>
    <mergeCell ref="A7:J7"/>
    <mergeCell ref="A8:A10"/>
    <mergeCell ref="A50:J50"/>
    <mergeCell ref="A51:A55"/>
    <mergeCell ref="A56:B56"/>
    <mergeCell ref="A49:B49"/>
    <mergeCell ref="A19:B19"/>
    <mergeCell ref="A20:J20"/>
    <mergeCell ref="A21:A26"/>
    <mergeCell ref="A27:B27"/>
    <mergeCell ref="E4:E5"/>
    <mergeCell ref="F4:F5"/>
    <mergeCell ref="G4:G5"/>
    <mergeCell ref="H4:H5"/>
    <mergeCell ref="I4:I5"/>
    <mergeCell ref="J4:J5"/>
    <mergeCell ref="A11:B11"/>
    <mergeCell ref="A12:J12"/>
    <mergeCell ref="A37:B37"/>
    <mergeCell ref="A34:A36"/>
    <mergeCell ref="A13:A18"/>
    <mergeCell ref="A1:J2"/>
    <mergeCell ref="A4:A5"/>
    <mergeCell ref="B4:B5"/>
    <mergeCell ref="C4:C5"/>
    <mergeCell ref="D4:D5"/>
  </mergeCells>
  <printOptions horizontalCentered="1" verticalCentered="1"/>
  <pageMargins left="0.25" right="0.25" top="0.75" bottom="0.75" header="0.3" footer="0.3"/>
  <pageSetup horizontalDpi="600" verticalDpi="600" orientation="landscape" scale="78" r:id="rId1"/>
  <rowBreaks count="2" manualBreakCount="2">
    <brk id="38" max="255" man="1"/>
    <brk id="6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V167"/>
  <sheetViews>
    <sheetView zoomScaleSheetLayoutView="100" zoomScalePageLayoutView="0" workbookViewId="0" topLeftCell="A85">
      <selection activeCell="G14" sqref="G14"/>
    </sheetView>
  </sheetViews>
  <sheetFormatPr defaultColWidth="9.140625" defaultRowHeight="12.75"/>
  <cols>
    <col min="1" max="1" width="3.28125" style="18" customWidth="1"/>
    <col min="2" max="2" width="29.421875" style="18" customWidth="1"/>
    <col min="3" max="10" width="20.7109375" style="18" customWidth="1"/>
    <col min="11" max="16384" width="9.140625" style="18" customWidth="1"/>
  </cols>
  <sheetData>
    <row r="1" spans="1:10" ht="27" customHeight="1">
      <c r="A1" s="1078" t="s">
        <v>601</v>
      </c>
      <c r="B1" s="1078"/>
      <c r="C1" s="1078"/>
      <c r="D1" s="1078"/>
      <c r="E1" s="1078"/>
      <c r="F1" s="1078"/>
      <c r="G1" s="1078"/>
      <c r="H1" s="1078"/>
      <c r="I1" s="1078"/>
      <c r="J1" s="1078"/>
    </row>
    <row r="2" spans="1:10" ht="16.5" customHeight="1">
      <c r="A2" s="942"/>
      <c r="B2" s="942"/>
      <c r="C2" s="942"/>
      <c r="D2" s="942"/>
      <c r="E2" s="942"/>
      <c r="F2" s="942"/>
      <c r="G2" s="942"/>
      <c r="H2" s="942"/>
      <c r="I2" s="942"/>
      <c r="J2" s="942"/>
    </row>
    <row r="3" spans="1:10" ht="15" customHeight="1" thickBot="1">
      <c r="A3" s="537"/>
      <c r="B3" s="538"/>
      <c r="C3" s="538"/>
      <c r="D3" s="538"/>
      <c r="E3" s="539"/>
      <c r="F3" s="539"/>
      <c r="G3" s="539"/>
      <c r="H3" s="539"/>
      <c r="I3" s="539"/>
      <c r="J3" s="540" t="s">
        <v>279</v>
      </c>
    </row>
    <row r="4" spans="1:256" s="532" customFormat="1" ht="19.5" customHeight="1">
      <c r="A4" s="1079" t="s">
        <v>55</v>
      </c>
      <c r="B4" s="1081" t="s">
        <v>49</v>
      </c>
      <c r="C4" s="1083" t="s">
        <v>148</v>
      </c>
      <c r="D4" s="1085" t="s">
        <v>562</v>
      </c>
      <c r="E4" s="1085" t="s">
        <v>563</v>
      </c>
      <c r="F4" s="1085" t="s">
        <v>149</v>
      </c>
      <c r="G4" s="1085" t="s">
        <v>438</v>
      </c>
      <c r="H4" s="1085" t="s">
        <v>150</v>
      </c>
      <c r="I4" s="1085" t="s">
        <v>564</v>
      </c>
      <c r="J4" s="1090" t="s">
        <v>151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0" ht="33.75" customHeight="1" thickBot="1">
      <c r="A5" s="1080"/>
      <c r="B5" s="1082"/>
      <c r="C5" s="1084"/>
      <c r="D5" s="1086"/>
      <c r="E5" s="1086"/>
      <c r="F5" s="1089"/>
      <c r="G5" s="1086"/>
      <c r="H5" s="1086"/>
      <c r="I5" s="1086"/>
      <c r="J5" s="1091"/>
    </row>
    <row r="6" spans="1:10" ht="15.75" customHeight="1" thickBot="1" thickTop="1">
      <c r="A6" s="541">
        <v>0</v>
      </c>
      <c r="B6" s="542">
        <v>1</v>
      </c>
      <c r="C6" s="542">
        <v>2</v>
      </c>
      <c r="D6" s="543">
        <v>3</v>
      </c>
      <c r="E6" s="543">
        <v>4</v>
      </c>
      <c r="F6" s="543">
        <v>5</v>
      </c>
      <c r="G6" s="543">
        <v>6</v>
      </c>
      <c r="H6" s="543">
        <v>7</v>
      </c>
      <c r="I6" s="543">
        <v>8</v>
      </c>
      <c r="J6" s="544">
        <v>9</v>
      </c>
    </row>
    <row r="7" spans="1:10" ht="18" customHeight="1" thickTop="1">
      <c r="A7" s="1092" t="s">
        <v>533</v>
      </c>
      <c r="B7" s="1093"/>
      <c r="C7" s="1093"/>
      <c r="D7" s="1093"/>
      <c r="E7" s="1093"/>
      <c r="F7" s="1093"/>
      <c r="G7" s="1093"/>
      <c r="H7" s="1093"/>
      <c r="I7" s="1093"/>
      <c r="J7" s="1094"/>
    </row>
    <row r="8" spans="1:10" ht="22.5" customHeight="1">
      <c r="A8" s="1075">
        <v>1</v>
      </c>
      <c r="B8" s="546" t="s">
        <v>534</v>
      </c>
      <c r="C8" s="547">
        <v>0</v>
      </c>
      <c r="D8" s="547">
        <v>0</v>
      </c>
      <c r="E8" s="547">
        <v>1</v>
      </c>
      <c r="F8" s="547">
        <v>0</v>
      </c>
      <c r="G8" s="547">
        <v>0</v>
      </c>
      <c r="H8" s="547">
        <v>0</v>
      </c>
      <c r="I8" s="548">
        <f>D8/E8*100</f>
        <v>0</v>
      </c>
      <c r="J8" s="549" t="e">
        <f>F8/D8</f>
        <v>#DIV/0!</v>
      </c>
    </row>
    <row r="9" spans="1:256" s="533" customFormat="1" ht="19.5" customHeight="1" thickBot="1">
      <c r="A9" s="1076"/>
      <c r="B9" s="550" t="s">
        <v>535</v>
      </c>
      <c r="C9" s="547"/>
      <c r="D9" s="547"/>
      <c r="E9" s="547"/>
      <c r="F9" s="547"/>
      <c r="G9" s="547"/>
      <c r="H9" s="547"/>
      <c r="I9" s="551" t="e">
        <f>D9/E9*100</f>
        <v>#DIV/0!</v>
      </c>
      <c r="J9" s="552" t="e">
        <f>F9/D9</f>
        <v>#DIV/0!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10" ht="19.5" customHeight="1" thickTop="1">
      <c r="A10" s="1128" t="s">
        <v>537</v>
      </c>
      <c r="B10" s="1129"/>
      <c r="C10" s="558">
        <f aca="true" t="shared" si="0" ref="C10:H10">SUM(C8:C9)</f>
        <v>0</v>
      </c>
      <c r="D10" s="558">
        <f t="shared" si="0"/>
        <v>0</v>
      </c>
      <c r="E10" s="558">
        <f t="shared" si="0"/>
        <v>1</v>
      </c>
      <c r="F10" s="558">
        <f t="shared" si="0"/>
        <v>0</v>
      </c>
      <c r="G10" s="558">
        <f t="shared" si="0"/>
        <v>0</v>
      </c>
      <c r="H10" s="558">
        <f t="shared" si="0"/>
        <v>0</v>
      </c>
      <c r="I10" s="559">
        <f>D10/E10*100</f>
        <v>0</v>
      </c>
      <c r="J10" s="560" t="e">
        <f aca="true" t="shared" si="1" ref="J10:J39">F10/D10</f>
        <v>#DIV/0!</v>
      </c>
    </row>
    <row r="11" spans="1:256" s="533" customFormat="1" ht="19.5" customHeight="1">
      <c r="A11" s="1070" t="s">
        <v>538</v>
      </c>
      <c r="B11" s="1071"/>
      <c r="C11" s="1071"/>
      <c r="D11" s="1071"/>
      <c r="E11" s="1071"/>
      <c r="F11" s="1071"/>
      <c r="G11" s="1071"/>
      <c r="H11" s="1071"/>
      <c r="I11" s="1071"/>
      <c r="J11" s="107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10" ht="19.5" customHeight="1">
      <c r="A12" s="1075">
        <v>2</v>
      </c>
      <c r="B12" s="561" t="s">
        <v>535</v>
      </c>
      <c r="C12" s="562"/>
      <c r="D12" s="562"/>
      <c r="E12" s="562"/>
      <c r="F12" s="562"/>
      <c r="G12" s="562"/>
      <c r="H12" s="562"/>
      <c r="I12" s="548" t="e">
        <f aca="true" t="shared" si="2" ref="I12:I18">D12/E12*100</f>
        <v>#DIV/0!</v>
      </c>
      <c r="J12" s="679" t="e">
        <f>F12/D12</f>
        <v>#DIV/0!</v>
      </c>
    </row>
    <row r="13" spans="1:10" ht="19.5" customHeight="1">
      <c r="A13" s="1076"/>
      <c r="B13" s="550" t="s">
        <v>539</v>
      </c>
      <c r="C13" s="547"/>
      <c r="D13" s="547"/>
      <c r="E13" s="547"/>
      <c r="F13" s="547"/>
      <c r="G13" s="547"/>
      <c r="H13" s="547"/>
      <c r="I13" s="551" t="e">
        <f t="shared" si="2"/>
        <v>#DIV/0!</v>
      </c>
      <c r="J13" s="563" t="e">
        <f>F13/D13</f>
        <v>#DIV/0!</v>
      </c>
    </row>
    <row r="14" spans="1:10" ht="19.5" customHeight="1">
      <c r="A14" s="1076"/>
      <c r="B14" s="550" t="s">
        <v>540</v>
      </c>
      <c r="C14" s="547"/>
      <c r="D14" s="547"/>
      <c r="E14" s="547"/>
      <c r="F14" s="547"/>
      <c r="G14" s="547"/>
      <c r="H14" s="547"/>
      <c r="I14" s="551" t="e">
        <f t="shared" si="2"/>
        <v>#DIV/0!</v>
      </c>
      <c r="J14" s="563" t="e">
        <f t="shared" si="1"/>
        <v>#DIV/0!</v>
      </c>
    </row>
    <row r="15" spans="1:256" s="533" customFormat="1" ht="19.5" customHeight="1">
      <c r="A15" s="1076"/>
      <c r="B15" s="550" t="s">
        <v>536</v>
      </c>
      <c r="C15" s="547"/>
      <c r="D15" s="547"/>
      <c r="E15" s="547"/>
      <c r="F15" s="547"/>
      <c r="G15" s="547"/>
      <c r="H15" s="547"/>
      <c r="I15" s="551" t="e">
        <f t="shared" si="2"/>
        <v>#DIV/0!</v>
      </c>
      <c r="J15" s="563" t="e">
        <f t="shared" si="1"/>
        <v>#DIV/0!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9.5" customHeight="1">
      <c r="A16" s="1076"/>
      <c r="B16" s="680" t="s">
        <v>541</v>
      </c>
      <c r="C16" s="547"/>
      <c r="D16" s="681"/>
      <c r="E16" s="547"/>
      <c r="F16" s="547"/>
      <c r="G16" s="547"/>
      <c r="H16" s="547"/>
      <c r="I16" s="551" t="e">
        <f t="shared" si="2"/>
        <v>#DIV/0!</v>
      </c>
      <c r="J16" s="563" t="e">
        <f t="shared" si="1"/>
        <v>#DIV/0!</v>
      </c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7"/>
      <c r="BD16" s="557"/>
      <c r="BE16" s="557"/>
      <c r="BF16" s="557"/>
      <c r="BG16" s="557"/>
      <c r="BH16" s="557"/>
      <c r="BI16" s="557"/>
      <c r="BJ16" s="557"/>
      <c r="BK16" s="557"/>
      <c r="BL16" s="557"/>
      <c r="BM16" s="557"/>
      <c r="BN16" s="557"/>
      <c r="BO16" s="557"/>
      <c r="BP16" s="557"/>
      <c r="BQ16" s="557"/>
      <c r="BR16" s="557"/>
      <c r="BS16" s="557"/>
      <c r="BT16" s="557"/>
      <c r="BU16" s="557"/>
      <c r="BV16" s="557"/>
      <c r="BW16" s="557"/>
      <c r="BX16" s="557"/>
      <c r="BY16" s="557"/>
      <c r="BZ16" s="557"/>
      <c r="CA16" s="557"/>
      <c r="CB16" s="557"/>
      <c r="CC16" s="557"/>
      <c r="CD16" s="557"/>
      <c r="CE16" s="557"/>
      <c r="CF16" s="557"/>
      <c r="CG16" s="557"/>
      <c r="CH16" s="557"/>
      <c r="CI16" s="557"/>
      <c r="CJ16" s="557"/>
      <c r="CK16" s="557"/>
      <c r="CL16" s="557"/>
      <c r="CM16" s="557"/>
      <c r="CN16" s="557"/>
      <c r="CO16" s="557"/>
      <c r="CP16" s="557"/>
      <c r="CQ16" s="557"/>
      <c r="CR16" s="557"/>
      <c r="CS16" s="557"/>
      <c r="CT16" s="557"/>
      <c r="CU16" s="557"/>
      <c r="CV16" s="557"/>
      <c r="CW16" s="557"/>
      <c r="CX16" s="557"/>
      <c r="CY16" s="557"/>
      <c r="CZ16" s="557"/>
      <c r="DA16" s="557"/>
      <c r="DB16" s="557"/>
      <c r="DC16" s="557"/>
      <c r="DD16" s="557"/>
      <c r="DE16" s="557"/>
      <c r="DF16" s="557"/>
      <c r="DG16" s="557"/>
      <c r="DH16" s="557"/>
      <c r="DI16" s="557"/>
      <c r="DJ16" s="557"/>
      <c r="DK16" s="557"/>
      <c r="DL16" s="557"/>
      <c r="DM16" s="557"/>
      <c r="DN16" s="557"/>
      <c r="DO16" s="557"/>
      <c r="DP16" s="557"/>
      <c r="DQ16" s="557"/>
      <c r="DR16" s="557"/>
      <c r="DS16" s="557"/>
      <c r="DT16" s="557"/>
      <c r="DU16" s="557"/>
      <c r="DV16" s="557"/>
      <c r="DW16" s="557"/>
      <c r="DX16" s="557"/>
      <c r="DY16" s="557"/>
      <c r="DZ16" s="557"/>
      <c r="EA16" s="557"/>
      <c r="EB16" s="557"/>
      <c r="EC16" s="557"/>
      <c r="ED16" s="557"/>
      <c r="EE16" s="557"/>
      <c r="EF16" s="557"/>
      <c r="EG16" s="557"/>
      <c r="EH16" s="557"/>
      <c r="EI16" s="557"/>
      <c r="EJ16" s="557"/>
      <c r="EK16" s="557"/>
      <c r="EL16" s="557"/>
      <c r="EM16" s="557"/>
      <c r="EN16" s="557"/>
      <c r="EO16" s="557"/>
      <c r="EP16" s="557"/>
      <c r="EQ16" s="557"/>
      <c r="ER16" s="557"/>
      <c r="ES16" s="557"/>
      <c r="ET16" s="557"/>
      <c r="EU16" s="557"/>
      <c r="EV16" s="557"/>
      <c r="EW16" s="557"/>
      <c r="EX16" s="557"/>
      <c r="EY16" s="557"/>
      <c r="EZ16" s="557"/>
      <c r="FA16" s="557"/>
      <c r="FB16" s="557"/>
      <c r="FC16" s="557"/>
      <c r="FD16" s="557"/>
      <c r="FE16" s="557"/>
      <c r="FF16" s="557"/>
      <c r="FG16" s="557"/>
      <c r="FH16" s="557"/>
      <c r="FI16" s="557"/>
      <c r="FJ16" s="557"/>
      <c r="FK16" s="557"/>
      <c r="FL16" s="557"/>
      <c r="FM16" s="557"/>
      <c r="FN16" s="557"/>
      <c r="FO16" s="557"/>
      <c r="FP16" s="557"/>
      <c r="FQ16" s="557"/>
      <c r="FR16" s="557"/>
      <c r="FS16" s="557"/>
      <c r="FT16" s="557"/>
      <c r="FU16" s="557"/>
      <c r="FV16" s="557"/>
      <c r="FW16" s="557"/>
      <c r="FX16" s="557"/>
      <c r="FY16" s="557"/>
      <c r="FZ16" s="557"/>
      <c r="GA16" s="557"/>
      <c r="GB16" s="557"/>
      <c r="GC16" s="557"/>
      <c r="GD16" s="557"/>
      <c r="GE16" s="557"/>
      <c r="GF16" s="557"/>
      <c r="GG16" s="557"/>
      <c r="GH16" s="557"/>
      <c r="GI16" s="557"/>
      <c r="GJ16" s="557"/>
      <c r="GK16" s="557"/>
      <c r="GL16" s="557"/>
      <c r="GM16" s="557"/>
      <c r="GN16" s="557"/>
      <c r="GO16" s="557"/>
      <c r="GP16" s="557"/>
      <c r="GQ16" s="557"/>
      <c r="GR16" s="557"/>
      <c r="GS16" s="557"/>
      <c r="GT16" s="557"/>
      <c r="GU16" s="557"/>
      <c r="GV16" s="557"/>
      <c r="GW16" s="557"/>
      <c r="GX16" s="557"/>
      <c r="GY16" s="557"/>
      <c r="GZ16" s="557"/>
      <c r="HA16" s="557"/>
      <c r="HB16" s="557"/>
      <c r="HC16" s="557"/>
      <c r="HD16" s="557"/>
      <c r="HE16" s="557"/>
      <c r="HF16" s="557"/>
      <c r="HG16" s="557"/>
      <c r="HH16" s="557"/>
      <c r="HI16" s="557"/>
      <c r="HJ16" s="557"/>
      <c r="HK16" s="557"/>
      <c r="HL16" s="557"/>
      <c r="HM16" s="557"/>
      <c r="HN16" s="557"/>
      <c r="HO16" s="557"/>
      <c r="HP16" s="557"/>
      <c r="HQ16" s="557"/>
      <c r="HR16" s="557"/>
      <c r="HS16" s="557"/>
      <c r="HT16" s="557"/>
      <c r="HU16" s="557"/>
      <c r="HV16" s="557"/>
      <c r="HW16" s="557"/>
      <c r="HX16" s="557"/>
      <c r="HY16" s="557"/>
      <c r="HZ16" s="557"/>
      <c r="IA16" s="557"/>
      <c r="IB16" s="557"/>
      <c r="IC16" s="557"/>
      <c r="ID16" s="557"/>
      <c r="IE16" s="557"/>
      <c r="IF16" s="557"/>
      <c r="IG16" s="557"/>
      <c r="IH16" s="557"/>
      <c r="II16" s="557"/>
      <c r="IJ16" s="557"/>
      <c r="IK16" s="557"/>
      <c r="IL16" s="557"/>
      <c r="IM16" s="557"/>
      <c r="IN16" s="557"/>
      <c r="IO16" s="557"/>
      <c r="IP16" s="557"/>
      <c r="IQ16" s="557"/>
      <c r="IR16" s="557"/>
      <c r="IS16" s="557"/>
      <c r="IT16" s="557"/>
      <c r="IU16" s="557"/>
      <c r="IV16" s="557"/>
    </row>
    <row r="17" spans="1:256" ht="19.5" customHeight="1" thickBot="1">
      <c r="A17" s="1077"/>
      <c r="B17" s="682" t="s">
        <v>565</v>
      </c>
      <c r="C17" s="683"/>
      <c r="D17" s="566"/>
      <c r="E17" s="683"/>
      <c r="F17" s="683"/>
      <c r="G17" s="683"/>
      <c r="H17" s="683"/>
      <c r="I17" s="573" t="e">
        <f t="shared" si="2"/>
        <v>#DIV/0!</v>
      </c>
      <c r="J17" s="678" t="e">
        <f t="shared" si="1"/>
        <v>#DIV/0!</v>
      </c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7"/>
      <c r="DK17" s="557"/>
      <c r="DL17" s="557"/>
      <c r="DM17" s="557"/>
      <c r="DN17" s="557"/>
      <c r="DO17" s="557"/>
      <c r="DP17" s="557"/>
      <c r="DQ17" s="557"/>
      <c r="DR17" s="557"/>
      <c r="DS17" s="557"/>
      <c r="DT17" s="557"/>
      <c r="DU17" s="557"/>
      <c r="DV17" s="557"/>
      <c r="DW17" s="557"/>
      <c r="DX17" s="557"/>
      <c r="DY17" s="557"/>
      <c r="DZ17" s="557"/>
      <c r="EA17" s="557"/>
      <c r="EB17" s="557"/>
      <c r="EC17" s="557"/>
      <c r="ED17" s="557"/>
      <c r="EE17" s="557"/>
      <c r="EF17" s="557"/>
      <c r="EG17" s="557"/>
      <c r="EH17" s="557"/>
      <c r="EI17" s="557"/>
      <c r="EJ17" s="557"/>
      <c r="EK17" s="557"/>
      <c r="EL17" s="557"/>
      <c r="EM17" s="557"/>
      <c r="EN17" s="557"/>
      <c r="EO17" s="557"/>
      <c r="EP17" s="557"/>
      <c r="EQ17" s="557"/>
      <c r="ER17" s="557"/>
      <c r="ES17" s="557"/>
      <c r="ET17" s="557"/>
      <c r="EU17" s="557"/>
      <c r="EV17" s="557"/>
      <c r="EW17" s="557"/>
      <c r="EX17" s="557"/>
      <c r="EY17" s="557"/>
      <c r="EZ17" s="557"/>
      <c r="FA17" s="557"/>
      <c r="FB17" s="557"/>
      <c r="FC17" s="557"/>
      <c r="FD17" s="557"/>
      <c r="FE17" s="557"/>
      <c r="FF17" s="557"/>
      <c r="FG17" s="557"/>
      <c r="FH17" s="557"/>
      <c r="FI17" s="557"/>
      <c r="FJ17" s="557"/>
      <c r="FK17" s="557"/>
      <c r="FL17" s="557"/>
      <c r="FM17" s="557"/>
      <c r="FN17" s="557"/>
      <c r="FO17" s="557"/>
      <c r="FP17" s="557"/>
      <c r="FQ17" s="557"/>
      <c r="FR17" s="557"/>
      <c r="FS17" s="557"/>
      <c r="FT17" s="557"/>
      <c r="FU17" s="557"/>
      <c r="FV17" s="557"/>
      <c r="FW17" s="557"/>
      <c r="FX17" s="557"/>
      <c r="FY17" s="557"/>
      <c r="FZ17" s="557"/>
      <c r="GA17" s="557"/>
      <c r="GB17" s="557"/>
      <c r="GC17" s="557"/>
      <c r="GD17" s="557"/>
      <c r="GE17" s="557"/>
      <c r="GF17" s="557"/>
      <c r="GG17" s="557"/>
      <c r="GH17" s="557"/>
      <c r="GI17" s="557"/>
      <c r="GJ17" s="557"/>
      <c r="GK17" s="557"/>
      <c r="GL17" s="557"/>
      <c r="GM17" s="557"/>
      <c r="GN17" s="557"/>
      <c r="GO17" s="557"/>
      <c r="GP17" s="557"/>
      <c r="GQ17" s="557"/>
      <c r="GR17" s="557"/>
      <c r="GS17" s="557"/>
      <c r="GT17" s="557"/>
      <c r="GU17" s="557"/>
      <c r="GV17" s="557"/>
      <c r="GW17" s="557"/>
      <c r="GX17" s="557"/>
      <c r="GY17" s="557"/>
      <c r="GZ17" s="557"/>
      <c r="HA17" s="557"/>
      <c r="HB17" s="557"/>
      <c r="HC17" s="557"/>
      <c r="HD17" s="557"/>
      <c r="HE17" s="557"/>
      <c r="HF17" s="557"/>
      <c r="HG17" s="557"/>
      <c r="HH17" s="557"/>
      <c r="HI17" s="557"/>
      <c r="HJ17" s="557"/>
      <c r="HK17" s="557"/>
      <c r="HL17" s="557"/>
      <c r="HM17" s="557"/>
      <c r="HN17" s="557"/>
      <c r="HO17" s="557"/>
      <c r="HP17" s="557"/>
      <c r="HQ17" s="557"/>
      <c r="HR17" s="557"/>
      <c r="HS17" s="557"/>
      <c r="HT17" s="557"/>
      <c r="HU17" s="557"/>
      <c r="HV17" s="557"/>
      <c r="HW17" s="557"/>
      <c r="HX17" s="557"/>
      <c r="HY17" s="557"/>
      <c r="HZ17" s="557"/>
      <c r="IA17" s="557"/>
      <c r="IB17" s="557"/>
      <c r="IC17" s="557"/>
      <c r="ID17" s="557"/>
      <c r="IE17" s="557"/>
      <c r="IF17" s="557"/>
      <c r="IG17" s="557"/>
      <c r="IH17" s="557"/>
      <c r="II17" s="557"/>
      <c r="IJ17" s="557"/>
      <c r="IK17" s="557"/>
      <c r="IL17" s="557"/>
      <c r="IM17" s="557"/>
      <c r="IN17" s="557"/>
      <c r="IO17" s="557"/>
      <c r="IP17" s="557"/>
      <c r="IQ17" s="557"/>
      <c r="IR17" s="557"/>
      <c r="IS17" s="557"/>
      <c r="IT17" s="557"/>
      <c r="IU17" s="557"/>
      <c r="IV17" s="557"/>
    </row>
    <row r="18" spans="1:10" ht="19.5" customHeight="1" thickTop="1">
      <c r="A18" s="1128" t="s">
        <v>537</v>
      </c>
      <c r="B18" s="1129"/>
      <c r="C18" s="558">
        <f aca="true" t="shared" si="3" ref="C18:H18">SUM(C12:C17)</f>
        <v>0</v>
      </c>
      <c r="D18" s="558">
        <f t="shared" si="3"/>
        <v>0</v>
      </c>
      <c r="E18" s="558">
        <f t="shared" si="3"/>
        <v>0</v>
      </c>
      <c r="F18" s="558">
        <f t="shared" si="3"/>
        <v>0</v>
      </c>
      <c r="G18" s="558">
        <f t="shared" si="3"/>
        <v>0</v>
      </c>
      <c r="H18" s="558">
        <f t="shared" si="3"/>
        <v>0</v>
      </c>
      <c r="I18" s="559" t="e">
        <f t="shared" si="2"/>
        <v>#DIV/0!</v>
      </c>
      <c r="J18" s="560" t="e">
        <f t="shared" si="1"/>
        <v>#DIV/0!</v>
      </c>
    </row>
    <row r="19" spans="1:10" ht="19.5" customHeight="1">
      <c r="A19" s="1098" t="s">
        <v>542</v>
      </c>
      <c r="B19" s="1099"/>
      <c r="C19" s="1099"/>
      <c r="D19" s="1099"/>
      <c r="E19" s="1099"/>
      <c r="F19" s="1099"/>
      <c r="G19" s="1099"/>
      <c r="H19" s="1099"/>
      <c r="I19" s="1099"/>
      <c r="J19" s="1100"/>
    </row>
    <row r="20" spans="1:256" ht="19.5" customHeight="1">
      <c r="A20" s="1101">
        <v>3</v>
      </c>
      <c r="B20" s="561" t="s">
        <v>535</v>
      </c>
      <c r="C20" s="567"/>
      <c r="D20" s="567"/>
      <c r="E20" s="567"/>
      <c r="F20" s="567"/>
      <c r="G20" s="567"/>
      <c r="H20" s="567"/>
      <c r="I20" s="568" t="e">
        <f aca="true" t="shared" si="4" ref="I20:I26">D20/E20*100</f>
        <v>#DIV/0!</v>
      </c>
      <c r="J20" s="552" t="e">
        <f t="shared" si="1"/>
        <v>#DIV/0!</v>
      </c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  <c r="BG20" s="557"/>
      <c r="BH20" s="557"/>
      <c r="BI20" s="557"/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557"/>
      <c r="DA20" s="557"/>
      <c r="DB20" s="557"/>
      <c r="DC20" s="557"/>
      <c r="DD20" s="557"/>
      <c r="DE20" s="557"/>
      <c r="DF20" s="557"/>
      <c r="DG20" s="557"/>
      <c r="DH20" s="557"/>
      <c r="DI20" s="557"/>
      <c r="DJ20" s="557"/>
      <c r="DK20" s="557"/>
      <c r="DL20" s="557"/>
      <c r="DM20" s="557"/>
      <c r="DN20" s="557"/>
      <c r="DO20" s="557"/>
      <c r="DP20" s="557"/>
      <c r="DQ20" s="557"/>
      <c r="DR20" s="557"/>
      <c r="DS20" s="557"/>
      <c r="DT20" s="557"/>
      <c r="DU20" s="557"/>
      <c r="DV20" s="557"/>
      <c r="DW20" s="557"/>
      <c r="DX20" s="557"/>
      <c r="DY20" s="557"/>
      <c r="DZ20" s="557"/>
      <c r="EA20" s="557"/>
      <c r="EB20" s="557"/>
      <c r="EC20" s="557"/>
      <c r="ED20" s="557"/>
      <c r="EE20" s="557"/>
      <c r="EF20" s="557"/>
      <c r="EG20" s="557"/>
      <c r="EH20" s="557"/>
      <c r="EI20" s="557"/>
      <c r="EJ20" s="557"/>
      <c r="EK20" s="557"/>
      <c r="EL20" s="557"/>
      <c r="EM20" s="557"/>
      <c r="EN20" s="557"/>
      <c r="EO20" s="557"/>
      <c r="EP20" s="557"/>
      <c r="EQ20" s="557"/>
      <c r="ER20" s="557"/>
      <c r="ES20" s="557"/>
      <c r="ET20" s="557"/>
      <c r="EU20" s="557"/>
      <c r="EV20" s="557"/>
      <c r="EW20" s="557"/>
      <c r="EX20" s="557"/>
      <c r="EY20" s="557"/>
      <c r="EZ20" s="557"/>
      <c r="FA20" s="557"/>
      <c r="FB20" s="557"/>
      <c r="FC20" s="557"/>
      <c r="FD20" s="557"/>
      <c r="FE20" s="557"/>
      <c r="FF20" s="557"/>
      <c r="FG20" s="557"/>
      <c r="FH20" s="557"/>
      <c r="FI20" s="557"/>
      <c r="FJ20" s="557"/>
      <c r="FK20" s="557"/>
      <c r="FL20" s="557"/>
      <c r="FM20" s="557"/>
      <c r="FN20" s="557"/>
      <c r="FO20" s="557"/>
      <c r="FP20" s="557"/>
      <c r="FQ20" s="557"/>
      <c r="FR20" s="557"/>
      <c r="FS20" s="557"/>
      <c r="FT20" s="557"/>
      <c r="FU20" s="557"/>
      <c r="FV20" s="557"/>
      <c r="FW20" s="557"/>
      <c r="FX20" s="557"/>
      <c r="FY20" s="557"/>
      <c r="FZ20" s="557"/>
      <c r="GA20" s="557"/>
      <c r="GB20" s="557"/>
      <c r="GC20" s="557"/>
      <c r="GD20" s="557"/>
      <c r="GE20" s="557"/>
      <c r="GF20" s="557"/>
      <c r="GG20" s="557"/>
      <c r="GH20" s="557"/>
      <c r="GI20" s="557"/>
      <c r="GJ20" s="557"/>
      <c r="GK20" s="557"/>
      <c r="GL20" s="557"/>
      <c r="GM20" s="557"/>
      <c r="GN20" s="557"/>
      <c r="GO20" s="557"/>
      <c r="GP20" s="557"/>
      <c r="GQ20" s="557"/>
      <c r="GR20" s="557"/>
      <c r="GS20" s="557"/>
      <c r="GT20" s="557"/>
      <c r="GU20" s="557"/>
      <c r="GV20" s="557"/>
      <c r="GW20" s="557"/>
      <c r="GX20" s="557"/>
      <c r="GY20" s="557"/>
      <c r="GZ20" s="557"/>
      <c r="HA20" s="557"/>
      <c r="HB20" s="557"/>
      <c r="HC20" s="557"/>
      <c r="HD20" s="557"/>
      <c r="HE20" s="557"/>
      <c r="HF20" s="557"/>
      <c r="HG20" s="557"/>
      <c r="HH20" s="557"/>
      <c r="HI20" s="557"/>
      <c r="HJ20" s="557"/>
      <c r="HK20" s="557"/>
      <c r="HL20" s="557"/>
      <c r="HM20" s="557"/>
      <c r="HN20" s="557"/>
      <c r="HO20" s="557"/>
      <c r="HP20" s="557"/>
      <c r="HQ20" s="557"/>
      <c r="HR20" s="557"/>
      <c r="HS20" s="557"/>
      <c r="HT20" s="557"/>
      <c r="HU20" s="557"/>
      <c r="HV20" s="557"/>
      <c r="HW20" s="557"/>
      <c r="HX20" s="557"/>
      <c r="HY20" s="557"/>
      <c r="HZ20" s="557"/>
      <c r="IA20" s="557"/>
      <c r="IB20" s="557"/>
      <c r="IC20" s="557"/>
      <c r="ID20" s="557"/>
      <c r="IE20" s="557"/>
      <c r="IF20" s="557"/>
      <c r="IG20" s="557"/>
      <c r="IH20" s="557"/>
      <c r="II20" s="557"/>
      <c r="IJ20" s="557"/>
      <c r="IK20" s="557"/>
      <c r="IL20" s="557"/>
      <c r="IM20" s="557"/>
      <c r="IN20" s="557"/>
      <c r="IO20" s="557"/>
      <c r="IP20" s="557"/>
      <c r="IQ20" s="557"/>
      <c r="IR20" s="557"/>
      <c r="IS20" s="557"/>
      <c r="IT20" s="557"/>
      <c r="IU20" s="557"/>
      <c r="IV20" s="557"/>
    </row>
    <row r="21" spans="1:256" s="533" customFormat="1" ht="19.5" customHeight="1">
      <c r="A21" s="1102"/>
      <c r="B21" s="550" t="s">
        <v>539</v>
      </c>
      <c r="C21" s="569"/>
      <c r="D21" s="569"/>
      <c r="E21" s="569"/>
      <c r="F21" s="569"/>
      <c r="G21" s="569"/>
      <c r="H21" s="569"/>
      <c r="I21" s="568" t="e">
        <f t="shared" si="4"/>
        <v>#DIV/0!</v>
      </c>
      <c r="J21" s="570" t="e">
        <f t="shared" si="1"/>
        <v>#DIV/0!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10" ht="19.5" customHeight="1">
      <c r="A22" s="1102"/>
      <c r="B22" s="550" t="s">
        <v>540</v>
      </c>
      <c r="C22" s="569"/>
      <c r="D22" s="569"/>
      <c r="E22" s="569"/>
      <c r="F22" s="569"/>
      <c r="G22" s="569"/>
      <c r="H22" s="569"/>
      <c r="I22" s="568" t="e">
        <f t="shared" si="4"/>
        <v>#DIV/0!</v>
      </c>
      <c r="J22" s="570" t="e">
        <f t="shared" si="1"/>
        <v>#DIV/0!</v>
      </c>
    </row>
    <row r="23" spans="1:256" s="533" customFormat="1" ht="19.5" customHeight="1">
      <c r="A23" s="1102"/>
      <c r="B23" s="564" t="s">
        <v>536</v>
      </c>
      <c r="C23" s="565"/>
      <c r="D23" s="565"/>
      <c r="E23" s="565"/>
      <c r="F23" s="565"/>
      <c r="G23" s="565"/>
      <c r="H23" s="565"/>
      <c r="I23" s="568" t="e">
        <f t="shared" si="4"/>
        <v>#DIV/0!</v>
      </c>
      <c r="J23" s="570" t="e">
        <f t="shared" si="1"/>
        <v>#DIV/0!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533" customFormat="1" ht="19.5" customHeight="1">
      <c r="A24" s="1102"/>
      <c r="B24" s="564" t="s">
        <v>565</v>
      </c>
      <c r="C24" s="565"/>
      <c r="D24" s="565"/>
      <c r="E24" s="565"/>
      <c r="F24" s="565"/>
      <c r="G24" s="565"/>
      <c r="H24" s="565"/>
      <c r="I24" s="551" t="e">
        <f t="shared" si="4"/>
        <v>#DIV/0!</v>
      </c>
      <c r="J24" s="570" t="e">
        <f t="shared" si="1"/>
        <v>#DIV/0!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10" ht="19.5" customHeight="1" thickBot="1">
      <c r="A25" s="1103"/>
      <c r="B25" s="571" t="s">
        <v>541</v>
      </c>
      <c r="C25" s="572"/>
      <c r="D25" s="572"/>
      <c r="E25" s="572"/>
      <c r="F25" s="572"/>
      <c r="G25" s="572"/>
      <c r="H25" s="572"/>
      <c r="I25" s="573" t="e">
        <f t="shared" si="4"/>
        <v>#DIV/0!</v>
      </c>
      <c r="J25" s="574" t="e">
        <f t="shared" si="1"/>
        <v>#DIV/0!</v>
      </c>
    </row>
    <row r="26" spans="1:256" s="533" customFormat="1" ht="19.5" customHeight="1" thickTop="1">
      <c r="A26" s="1145" t="s">
        <v>537</v>
      </c>
      <c r="B26" s="1146"/>
      <c r="C26" s="575">
        <f aca="true" t="shared" si="5" ref="C26:H26">SUM(C20:C25)</f>
        <v>0</v>
      </c>
      <c r="D26" s="575">
        <f t="shared" si="5"/>
        <v>0</v>
      </c>
      <c r="E26" s="575">
        <f t="shared" si="5"/>
        <v>0</v>
      </c>
      <c r="F26" s="575">
        <f t="shared" si="5"/>
        <v>0</v>
      </c>
      <c r="G26" s="575">
        <f t="shared" si="5"/>
        <v>0</v>
      </c>
      <c r="H26" s="575">
        <f t="shared" si="5"/>
        <v>0</v>
      </c>
      <c r="I26" s="559" t="e">
        <f t="shared" si="4"/>
        <v>#DIV/0!</v>
      </c>
      <c r="J26" s="576" t="e">
        <f t="shared" si="1"/>
        <v>#DIV/0!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10" ht="19.5" customHeight="1">
      <c r="A27" s="1070" t="s">
        <v>543</v>
      </c>
      <c r="B27" s="1071"/>
      <c r="C27" s="1071"/>
      <c r="D27" s="1071"/>
      <c r="E27" s="1071"/>
      <c r="F27" s="1071"/>
      <c r="G27" s="1071"/>
      <c r="H27" s="1071"/>
      <c r="I27" s="1071"/>
      <c r="J27" s="1072"/>
    </row>
    <row r="28" spans="1:256" s="533" customFormat="1" ht="19.5" customHeight="1">
      <c r="A28" s="1075">
        <v>4</v>
      </c>
      <c r="B28" s="684" t="s">
        <v>544</v>
      </c>
      <c r="C28" s="685"/>
      <c r="D28" s="685"/>
      <c r="E28" s="685"/>
      <c r="F28" s="685"/>
      <c r="G28" s="685"/>
      <c r="H28" s="685"/>
      <c r="I28" s="686" t="e">
        <f>D28/E28*100</f>
        <v>#DIV/0!</v>
      </c>
      <c r="J28" s="579" t="e">
        <f>F28/D28</f>
        <v>#DIV/0!</v>
      </c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7"/>
      <c r="CN28" s="557"/>
      <c r="CO28" s="557"/>
      <c r="CP28" s="557"/>
      <c r="CQ28" s="557"/>
      <c r="CR28" s="557"/>
      <c r="CS28" s="557"/>
      <c r="CT28" s="557"/>
      <c r="CU28" s="557"/>
      <c r="CV28" s="557"/>
      <c r="CW28" s="557"/>
      <c r="CX28" s="557"/>
      <c r="CY28" s="557"/>
      <c r="CZ28" s="557"/>
      <c r="DA28" s="557"/>
      <c r="DB28" s="557"/>
      <c r="DC28" s="557"/>
      <c r="DD28" s="557"/>
      <c r="DE28" s="557"/>
      <c r="DF28" s="557"/>
      <c r="DG28" s="557"/>
      <c r="DH28" s="557"/>
      <c r="DI28" s="557"/>
      <c r="DJ28" s="557"/>
      <c r="DK28" s="557"/>
      <c r="DL28" s="557"/>
      <c r="DM28" s="557"/>
      <c r="DN28" s="557"/>
      <c r="DO28" s="557"/>
      <c r="DP28" s="557"/>
      <c r="DQ28" s="557"/>
      <c r="DR28" s="557"/>
      <c r="DS28" s="557"/>
      <c r="DT28" s="557"/>
      <c r="DU28" s="557"/>
      <c r="DV28" s="557"/>
      <c r="DW28" s="557"/>
      <c r="DX28" s="557"/>
      <c r="DY28" s="557"/>
      <c r="DZ28" s="557"/>
      <c r="EA28" s="557"/>
      <c r="EB28" s="557"/>
      <c r="EC28" s="557"/>
      <c r="ED28" s="557"/>
      <c r="EE28" s="557"/>
      <c r="EF28" s="557"/>
      <c r="EG28" s="557"/>
      <c r="EH28" s="557"/>
      <c r="EI28" s="557"/>
      <c r="EJ28" s="557"/>
      <c r="EK28" s="557"/>
      <c r="EL28" s="557"/>
      <c r="EM28" s="557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57"/>
      <c r="EY28" s="557"/>
      <c r="EZ28" s="557"/>
      <c r="FA28" s="557"/>
      <c r="FB28" s="557"/>
      <c r="FC28" s="557"/>
      <c r="FD28" s="557"/>
      <c r="FE28" s="557"/>
      <c r="FF28" s="557"/>
      <c r="FG28" s="557"/>
      <c r="FH28" s="557"/>
      <c r="FI28" s="557"/>
      <c r="FJ28" s="557"/>
      <c r="FK28" s="557"/>
      <c r="FL28" s="557"/>
      <c r="FM28" s="557"/>
      <c r="FN28" s="557"/>
      <c r="FO28" s="557"/>
      <c r="FP28" s="557"/>
      <c r="FQ28" s="557"/>
      <c r="FR28" s="557"/>
      <c r="FS28" s="557"/>
      <c r="FT28" s="557"/>
      <c r="FU28" s="557"/>
      <c r="FV28" s="557"/>
      <c r="FW28" s="557"/>
      <c r="FX28" s="557"/>
      <c r="FY28" s="557"/>
      <c r="FZ28" s="557"/>
      <c r="GA28" s="557"/>
      <c r="GB28" s="557"/>
      <c r="GC28" s="557"/>
      <c r="GD28" s="557"/>
      <c r="GE28" s="557"/>
      <c r="GF28" s="557"/>
      <c r="GG28" s="557"/>
      <c r="GH28" s="557"/>
      <c r="GI28" s="557"/>
      <c r="GJ28" s="557"/>
      <c r="GK28" s="557"/>
      <c r="GL28" s="557"/>
      <c r="GM28" s="557"/>
      <c r="GN28" s="557"/>
      <c r="GO28" s="557"/>
      <c r="GP28" s="557"/>
      <c r="GQ28" s="557"/>
      <c r="GR28" s="557"/>
      <c r="GS28" s="557"/>
      <c r="GT28" s="557"/>
      <c r="GU28" s="557"/>
      <c r="GV28" s="557"/>
      <c r="GW28" s="557"/>
      <c r="GX28" s="557"/>
      <c r="GY28" s="557"/>
      <c r="GZ28" s="557"/>
      <c r="HA28" s="557"/>
      <c r="HB28" s="557"/>
      <c r="HC28" s="557"/>
      <c r="HD28" s="557"/>
      <c r="HE28" s="557"/>
      <c r="HF28" s="557"/>
      <c r="HG28" s="557"/>
      <c r="HH28" s="557"/>
      <c r="HI28" s="557"/>
      <c r="HJ28" s="557"/>
      <c r="HK28" s="557"/>
      <c r="HL28" s="557"/>
      <c r="HM28" s="557"/>
      <c r="HN28" s="557"/>
      <c r="HO28" s="557"/>
      <c r="HP28" s="557"/>
      <c r="HQ28" s="557"/>
      <c r="HR28" s="557"/>
      <c r="HS28" s="557"/>
      <c r="HT28" s="557"/>
      <c r="HU28" s="557"/>
      <c r="HV28" s="557"/>
      <c r="HW28" s="557"/>
      <c r="HX28" s="557"/>
      <c r="HY28" s="557"/>
      <c r="HZ28" s="557"/>
      <c r="IA28" s="557"/>
      <c r="IB28" s="557"/>
      <c r="IC28" s="557"/>
      <c r="ID28" s="557"/>
      <c r="IE28" s="557"/>
      <c r="IF28" s="557"/>
      <c r="IG28" s="557"/>
      <c r="IH28" s="557"/>
      <c r="II28" s="557"/>
      <c r="IJ28" s="557"/>
      <c r="IK28" s="557"/>
      <c r="IL28" s="557"/>
      <c r="IM28" s="557"/>
      <c r="IN28" s="557"/>
      <c r="IO28" s="557"/>
      <c r="IP28" s="557"/>
      <c r="IQ28" s="557"/>
      <c r="IR28" s="557"/>
      <c r="IS28" s="557"/>
      <c r="IT28" s="557"/>
      <c r="IU28" s="557"/>
      <c r="IV28" s="557"/>
    </row>
    <row r="29" spans="1:256" s="533" customFormat="1" ht="19.5" customHeight="1">
      <c r="A29" s="1076"/>
      <c r="B29" s="687" t="s">
        <v>565</v>
      </c>
      <c r="C29" s="688"/>
      <c r="D29" s="688"/>
      <c r="E29" s="688"/>
      <c r="F29" s="688"/>
      <c r="G29" s="688"/>
      <c r="H29" s="688"/>
      <c r="I29" s="578" t="e">
        <f>D29/E29*100</f>
        <v>#DIV/0!</v>
      </c>
      <c r="J29" s="689" t="e">
        <f>F29/D29</f>
        <v>#DIV/0!</v>
      </c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557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7"/>
      <c r="CQ29" s="557"/>
      <c r="CR29" s="557"/>
      <c r="CS29" s="557"/>
      <c r="CT29" s="557"/>
      <c r="CU29" s="557"/>
      <c r="CV29" s="557"/>
      <c r="CW29" s="557"/>
      <c r="CX29" s="557"/>
      <c r="CY29" s="557"/>
      <c r="CZ29" s="557"/>
      <c r="DA29" s="557"/>
      <c r="DB29" s="557"/>
      <c r="DC29" s="557"/>
      <c r="DD29" s="557"/>
      <c r="DE29" s="557"/>
      <c r="DF29" s="557"/>
      <c r="DG29" s="557"/>
      <c r="DH29" s="557"/>
      <c r="DI29" s="557"/>
      <c r="DJ29" s="557"/>
      <c r="DK29" s="557"/>
      <c r="DL29" s="557"/>
      <c r="DM29" s="557"/>
      <c r="DN29" s="557"/>
      <c r="DO29" s="557"/>
      <c r="DP29" s="557"/>
      <c r="DQ29" s="557"/>
      <c r="DR29" s="557"/>
      <c r="DS29" s="557"/>
      <c r="DT29" s="557"/>
      <c r="DU29" s="557"/>
      <c r="DV29" s="557"/>
      <c r="DW29" s="557"/>
      <c r="DX29" s="557"/>
      <c r="DY29" s="557"/>
      <c r="DZ29" s="557"/>
      <c r="EA29" s="557"/>
      <c r="EB29" s="557"/>
      <c r="EC29" s="557"/>
      <c r="ED29" s="557"/>
      <c r="EE29" s="557"/>
      <c r="EF29" s="557"/>
      <c r="EG29" s="557"/>
      <c r="EH29" s="557"/>
      <c r="EI29" s="557"/>
      <c r="EJ29" s="557"/>
      <c r="EK29" s="557"/>
      <c r="EL29" s="557"/>
      <c r="EM29" s="557"/>
      <c r="EN29" s="557"/>
      <c r="EO29" s="557"/>
      <c r="EP29" s="557"/>
      <c r="EQ29" s="557"/>
      <c r="ER29" s="557"/>
      <c r="ES29" s="557"/>
      <c r="ET29" s="557"/>
      <c r="EU29" s="557"/>
      <c r="EV29" s="557"/>
      <c r="EW29" s="557"/>
      <c r="EX29" s="557"/>
      <c r="EY29" s="557"/>
      <c r="EZ29" s="557"/>
      <c r="FA29" s="557"/>
      <c r="FB29" s="557"/>
      <c r="FC29" s="557"/>
      <c r="FD29" s="557"/>
      <c r="FE29" s="557"/>
      <c r="FF29" s="557"/>
      <c r="FG29" s="557"/>
      <c r="FH29" s="557"/>
      <c r="FI29" s="557"/>
      <c r="FJ29" s="557"/>
      <c r="FK29" s="557"/>
      <c r="FL29" s="557"/>
      <c r="FM29" s="557"/>
      <c r="FN29" s="557"/>
      <c r="FO29" s="557"/>
      <c r="FP29" s="557"/>
      <c r="FQ29" s="557"/>
      <c r="FR29" s="557"/>
      <c r="FS29" s="557"/>
      <c r="FT29" s="557"/>
      <c r="FU29" s="557"/>
      <c r="FV29" s="557"/>
      <c r="FW29" s="557"/>
      <c r="FX29" s="557"/>
      <c r="FY29" s="557"/>
      <c r="FZ29" s="557"/>
      <c r="GA29" s="557"/>
      <c r="GB29" s="557"/>
      <c r="GC29" s="557"/>
      <c r="GD29" s="557"/>
      <c r="GE29" s="557"/>
      <c r="GF29" s="557"/>
      <c r="GG29" s="557"/>
      <c r="GH29" s="557"/>
      <c r="GI29" s="557"/>
      <c r="GJ29" s="557"/>
      <c r="GK29" s="557"/>
      <c r="GL29" s="557"/>
      <c r="GM29" s="557"/>
      <c r="GN29" s="557"/>
      <c r="GO29" s="557"/>
      <c r="GP29" s="557"/>
      <c r="GQ29" s="557"/>
      <c r="GR29" s="557"/>
      <c r="GS29" s="557"/>
      <c r="GT29" s="557"/>
      <c r="GU29" s="557"/>
      <c r="GV29" s="557"/>
      <c r="GW29" s="557"/>
      <c r="GX29" s="557"/>
      <c r="GY29" s="557"/>
      <c r="GZ29" s="557"/>
      <c r="HA29" s="557"/>
      <c r="HB29" s="557"/>
      <c r="HC29" s="557"/>
      <c r="HD29" s="557"/>
      <c r="HE29" s="557"/>
      <c r="HF29" s="557"/>
      <c r="HG29" s="557"/>
      <c r="HH29" s="557"/>
      <c r="HI29" s="557"/>
      <c r="HJ29" s="557"/>
      <c r="HK29" s="557"/>
      <c r="HL29" s="557"/>
      <c r="HM29" s="557"/>
      <c r="HN29" s="557"/>
      <c r="HO29" s="557"/>
      <c r="HP29" s="557"/>
      <c r="HQ29" s="557"/>
      <c r="HR29" s="557"/>
      <c r="HS29" s="557"/>
      <c r="HT29" s="557"/>
      <c r="HU29" s="557"/>
      <c r="HV29" s="557"/>
      <c r="HW29" s="557"/>
      <c r="HX29" s="557"/>
      <c r="HY29" s="557"/>
      <c r="HZ29" s="557"/>
      <c r="IA29" s="557"/>
      <c r="IB29" s="557"/>
      <c r="IC29" s="557"/>
      <c r="ID29" s="557"/>
      <c r="IE29" s="557"/>
      <c r="IF29" s="557"/>
      <c r="IG29" s="557"/>
      <c r="IH29" s="557"/>
      <c r="II29" s="557"/>
      <c r="IJ29" s="557"/>
      <c r="IK29" s="557"/>
      <c r="IL29" s="557"/>
      <c r="IM29" s="557"/>
      <c r="IN29" s="557"/>
      <c r="IO29" s="557"/>
      <c r="IP29" s="557"/>
      <c r="IQ29" s="557"/>
      <c r="IR29" s="557"/>
      <c r="IS29" s="557"/>
      <c r="IT29" s="557"/>
      <c r="IU29" s="557"/>
      <c r="IV29" s="557"/>
    </row>
    <row r="30" spans="1:10" ht="19.5" customHeight="1" thickBot="1">
      <c r="A30" s="1076"/>
      <c r="B30" s="580" t="s">
        <v>545</v>
      </c>
      <c r="C30" s="554"/>
      <c r="D30" s="554"/>
      <c r="E30" s="554"/>
      <c r="F30" s="554"/>
      <c r="G30" s="554"/>
      <c r="H30" s="554"/>
      <c r="I30" s="581" t="e">
        <f>D30/E30*100</f>
        <v>#DIV/0!</v>
      </c>
      <c r="J30" s="582" t="e">
        <f>F30/D30</f>
        <v>#DIV/0!</v>
      </c>
    </row>
    <row r="31" spans="1:256" s="533" customFormat="1" ht="19.5" customHeight="1" thickTop="1">
      <c r="A31" s="1128" t="s">
        <v>537</v>
      </c>
      <c r="B31" s="1129"/>
      <c r="C31" s="558">
        <f aca="true" t="shared" si="6" ref="C31:H31">SUM(C28:C30)</f>
        <v>0</v>
      </c>
      <c r="D31" s="558">
        <f t="shared" si="6"/>
        <v>0</v>
      </c>
      <c r="E31" s="558">
        <f t="shared" si="6"/>
        <v>0</v>
      </c>
      <c r="F31" s="558">
        <f t="shared" si="6"/>
        <v>0</v>
      </c>
      <c r="G31" s="558">
        <f t="shared" si="6"/>
        <v>0</v>
      </c>
      <c r="H31" s="558">
        <f t="shared" si="6"/>
        <v>0</v>
      </c>
      <c r="I31" s="559" t="e">
        <f>D31/E31*100</f>
        <v>#DIV/0!</v>
      </c>
      <c r="J31" s="560" t="e">
        <f>F31/D31</f>
        <v>#DIV/0!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10" ht="19.5" customHeight="1">
      <c r="A32" s="1098" t="s">
        <v>566</v>
      </c>
      <c r="B32" s="1099"/>
      <c r="C32" s="1099"/>
      <c r="D32" s="1099"/>
      <c r="E32" s="1099"/>
      <c r="F32" s="1099"/>
      <c r="G32" s="1099"/>
      <c r="H32" s="1099"/>
      <c r="I32" s="1099"/>
      <c r="J32" s="1100"/>
    </row>
    <row r="33" spans="1:10" ht="19.5" customHeight="1">
      <c r="A33" s="1075">
        <v>5</v>
      </c>
      <c r="B33" s="546" t="s">
        <v>547</v>
      </c>
      <c r="C33" s="583"/>
      <c r="D33" s="583"/>
      <c r="E33" s="583"/>
      <c r="F33" s="583"/>
      <c r="G33" s="583"/>
      <c r="H33" s="583"/>
      <c r="I33" s="548" t="e">
        <f aca="true" t="shared" si="7" ref="I33:I39">D33/E33*100</f>
        <v>#DIV/0!</v>
      </c>
      <c r="J33" s="584" t="e">
        <f t="shared" si="1"/>
        <v>#DIV/0!</v>
      </c>
    </row>
    <row r="34" spans="1:256" s="533" customFormat="1" ht="19.5" customHeight="1">
      <c r="A34" s="1076"/>
      <c r="B34" s="550" t="s">
        <v>536</v>
      </c>
      <c r="C34" s="569"/>
      <c r="D34" s="569"/>
      <c r="E34" s="569"/>
      <c r="F34" s="569"/>
      <c r="G34" s="569"/>
      <c r="H34" s="569"/>
      <c r="I34" s="551" t="e">
        <f t="shared" si="7"/>
        <v>#DIV/0!</v>
      </c>
      <c r="J34" s="570" t="e">
        <f t="shared" si="1"/>
        <v>#DIV/0!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0" ht="19.5" customHeight="1">
      <c r="A35" s="1076"/>
      <c r="B35" s="550" t="s">
        <v>535</v>
      </c>
      <c r="C35" s="569"/>
      <c r="D35" s="569"/>
      <c r="E35" s="569"/>
      <c r="F35" s="569"/>
      <c r="G35" s="569"/>
      <c r="H35" s="569"/>
      <c r="I35" s="551" t="e">
        <f t="shared" si="7"/>
        <v>#DIV/0!</v>
      </c>
      <c r="J35" s="570" t="e">
        <f t="shared" si="1"/>
        <v>#DIV/0!</v>
      </c>
    </row>
    <row r="36" spans="1:10" ht="19.5" customHeight="1">
      <c r="A36" s="1076"/>
      <c r="B36" s="680" t="s">
        <v>540</v>
      </c>
      <c r="C36" s="547"/>
      <c r="D36" s="547"/>
      <c r="E36" s="547"/>
      <c r="F36" s="547"/>
      <c r="G36" s="547"/>
      <c r="H36" s="547"/>
      <c r="I36" s="551" t="e">
        <f t="shared" si="7"/>
        <v>#DIV/0!</v>
      </c>
      <c r="J36" s="570" t="e">
        <f t="shared" si="1"/>
        <v>#DIV/0!</v>
      </c>
    </row>
    <row r="37" spans="1:10" ht="19.5" customHeight="1">
      <c r="A37" s="1076"/>
      <c r="B37" s="680" t="s">
        <v>539</v>
      </c>
      <c r="C37" s="547"/>
      <c r="D37" s="547"/>
      <c r="E37" s="547"/>
      <c r="F37" s="547"/>
      <c r="G37" s="547"/>
      <c r="H37" s="547"/>
      <c r="I37" s="551" t="e">
        <f t="shared" si="7"/>
        <v>#DIV/0!</v>
      </c>
      <c r="J37" s="570" t="e">
        <f t="shared" si="1"/>
        <v>#DIV/0!</v>
      </c>
    </row>
    <row r="38" spans="1:10" ht="19.5" customHeight="1" thickBot="1">
      <c r="A38" s="1077"/>
      <c r="B38" s="682" t="s">
        <v>565</v>
      </c>
      <c r="C38" s="683"/>
      <c r="D38" s="683"/>
      <c r="E38" s="683"/>
      <c r="F38" s="683"/>
      <c r="G38" s="683"/>
      <c r="H38" s="683"/>
      <c r="I38" s="573" t="e">
        <f t="shared" si="7"/>
        <v>#DIV/0!</v>
      </c>
      <c r="J38" s="552" t="e">
        <f t="shared" si="1"/>
        <v>#DIV/0!</v>
      </c>
    </row>
    <row r="39" spans="1:256" s="533" customFormat="1" ht="19.5" customHeight="1" thickBot="1" thickTop="1">
      <c r="A39" s="1143" t="s">
        <v>537</v>
      </c>
      <c r="B39" s="1144"/>
      <c r="C39" s="586">
        <f aca="true" t="shared" si="8" ref="C39:H39">SUM(C33:C38)</f>
        <v>0</v>
      </c>
      <c r="D39" s="586">
        <f t="shared" si="8"/>
        <v>0</v>
      </c>
      <c r="E39" s="586">
        <f t="shared" si="8"/>
        <v>0</v>
      </c>
      <c r="F39" s="586">
        <f t="shared" si="8"/>
        <v>0</v>
      </c>
      <c r="G39" s="586">
        <f t="shared" si="8"/>
        <v>0</v>
      </c>
      <c r="H39" s="586">
        <f t="shared" si="8"/>
        <v>0</v>
      </c>
      <c r="I39" s="587" t="e">
        <f t="shared" si="7"/>
        <v>#DIV/0!</v>
      </c>
      <c r="J39" s="588" t="e">
        <f t="shared" si="1"/>
        <v>#DIV/0!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533" customFormat="1" ht="19.5" customHeight="1">
      <c r="A40" s="1095" t="s">
        <v>567</v>
      </c>
      <c r="B40" s="1096"/>
      <c r="C40" s="1096"/>
      <c r="D40" s="1096"/>
      <c r="E40" s="1096"/>
      <c r="F40" s="1096"/>
      <c r="G40" s="1096"/>
      <c r="H40" s="1096"/>
      <c r="I40" s="1096"/>
      <c r="J40" s="109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10" ht="19.5" customHeight="1">
      <c r="A41" s="1075">
        <v>6</v>
      </c>
      <c r="B41" s="546" t="s">
        <v>547</v>
      </c>
      <c r="C41" s="583"/>
      <c r="D41" s="583"/>
      <c r="E41" s="583"/>
      <c r="F41" s="583"/>
      <c r="G41" s="583"/>
      <c r="H41" s="583"/>
      <c r="I41" s="548" t="e">
        <f aca="true" t="shared" si="9" ref="I41:I46">D41/E41*100</f>
        <v>#DIV/0!</v>
      </c>
      <c r="J41" s="584" t="e">
        <f aca="true" t="shared" si="10" ref="J41:J46">F41/D41</f>
        <v>#DIV/0!</v>
      </c>
    </row>
    <row r="42" spans="1:10" ht="19.5" customHeight="1">
      <c r="A42" s="1076"/>
      <c r="B42" s="550" t="s">
        <v>536</v>
      </c>
      <c r="C42" s="569"/>
      <c r="D42" s="569"/>
      <c r="E42" s="569"/>
      <c r="F42" s="569"/>
      <c r="G42" s="569"/>
      <c r="H42" s="569"/>
      <c r="I42" s="551" t="e">
        <f t="shared" si="9"/>
        <v>#DIV/0!</v>
      </c>
      <c r="J42" s="570" t="e">
        <f t="shared" si="10"/>
        <v>#DIV/0!</v>
      </c>
    </row>
    <row r="43" spans="1:10" ht="19.5" customHeight="1">
      <c r="A43" s="1076"/>
      <c r="B43" s="550" t="s">
        <v>535</v>
      </c>
      <c r="C43" s="569"/>
      <c r="D43" s="569"/>
      <c r="E43" s="569"/>
      <c r="F43" s="569"/>
      <c r="G43" s="569"/>
      <c r="H43" s="569"/>
      <c r="I43" s="551" t="e">
        <f t="shared" si="9"/>
        <v>#DIV/0!</v>
      </c>
      <c r="J43" s="570" t="e">
        <f t="shared" si="10"/>
        <v>#DIV/0!</v>
      </c>
    </row>
    <row r="44" spans="1:256" s="533" customFormat="1" ht="19.5" customHeight="1">
      <c r="A44" s="1076"/>
      <c r="B44" s="564" t="s">
        <v>535</v>
      </c>
      <c r="C44" s="565"/>
      <c r="D44" s="565"/>
      <c r="E44" s="565"/>
      <c r="F44" s="565"/>
      <c r="G44" s="565"/>
      <c r="H44" s="565"/>
      <c r="I44" s="585" t="e">
        <f t="shared" si="9"/>
        <v>#DIV/0!</v>
      </c>
      <c r="J44" s="690" t="e">
        <f t="shared" si="10"/>
        <v>#DIV/0!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10" ht="19.5" customHeight="1" thickBot="1">
      <c r="A45" s="1077"/>
      <c r="B45" s="571" t="s">
        <v>565</v>
      </c>
      <c r="C45" s="572"/>
      <c r="D45" s="572"/>
      <c r="E45" s="572"/>
      <c r="F45" s="572"/>
      <c r="G45" s="572"/>
      <c r="H45" s="572"/>
      <c r="I45" s="555" t="e">
        <f t="shared" si="9"/>
        <v>#DIV/0!</v>
      </c>
      <c r="J45" s="556" t="e">
        <f t="shared" si="10"/>
        <v>#DIV/0!</v>
      </c>
    </row>
    <row r="46" spans="1:256" s="533" customFormat="1" ht="19.5" customHeight="1" thickBot="1" thickTop="1">
      <c r="A46" s="1143" t="s">
        <v>537</v>
      </c>
      <c r="B46" s="1144"/>
      <c r="C46" s="586">
        <f aca="true" t="shared" si="11" ref="C46:H46">SUM(C41:C45)</f>
        <v>0</v>
      </c>
      <c r="D46" s="586">
        <f t="shared" si="11"/>
        <v>0</v>
      </c>
      <c r="E46" s="586">
        <f t="shared" si="11"/>
        <v>0</v>
      </c>
      <c r="F46" s="586">
        <f t="shared" si="11"/>
        <v>0</v>
      </c>
      <c r="G46" s="586">
        <f t="shared" si="11"/>
        <v>0</v>
      </c>
      <c r="H46" s="586">
        <f t="shared" si="11"/>
        <v>0</v>
      </c>
      <c r="I46" s="587" t="e">
        <f t="shared" si="9"/>
        <v>#DIV/0!</v>
      </c>
      <c r="J46" s="588" t="e">
        <f t="shared" si="10"/>
        <v>#DIV/0!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533" customFormat="1" ht="19.5" customHeight="1">
      <c r="A47" s="1095" t="s">
        <v>546</v>
      </c>
      <c r="B47" s="1096"/>
      <c r="C47" s="1096"/>
      <c r="D47" s="1096"/>
      <c r="E47" s="1096"/>
      <c r="F47" s="1096"/>
      <c r="G47" s="1096"/>
      <c r="H47" s="1096"/>
      <c r="I47" s="1096"/>
      <c r="J47" s="109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533" customFormat="1" ht="19.5" customHeight="1">
      <c r="A48" s="1075">
        <v>7</v>
      </c>
      <c r="B48" s="546" t="s">
        <v>547</v>
      </c>
      <c r="C48" s="583"/>
      <c r="D48" s="583"/>
      <c r="E48" s="583"/>
      <c r="F48" s="583"/>
      <c r="G48" s="583"/>
      <c r="H48" s="583"/>
      <c r="I48" s="548" t="e">
        <f>D48/E48*100</f>
        <v>#DIV/0!</v>
      </c>
      <c r="J48" s="584" t="e">
        <f>F48/D48</f>
        <v>#DIV/0!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533" customFormat="1" ht="19.5" customHeight="1" thickBot="1">
      <c r="A49" s="1076"/>
      <c r="B49" s="550" t="s">
        <v>565</v>
      </c>
      <c r="C49" s="569"/>
      <c r="D49" s="569"/>
      <c r="E49" s="569"/>
      <c r="F49" s="569"/>
      <c r="G49" s="569"/>
      <c r="H49" s="569"/>
      <c r="I49" s="551" t="e">
        <f>D49/E49*100</f>
        <v>#DIV/0!</v>
      </c>
      <c r="J49" s="570" t="e">
        <f>F49/D49</f>
        <v>#DIV/0!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533" customFormat="1" ht="19.5" customHeight="1" thickBot="1" thickTop="1">
      <c r="A50" s="1143" t="s">
        <v>537</v>
      </c>
      <c r="B50" s="1144"/>
      <c r="C50" s="586">
        <f aca="true" t="shared" si="12" ref="C50:H50">SUM(C48:C49)</f>
        <v>0</v>
      </c>
      <c r="D50" s="586">
        <f t="shared" si="12"/>
        <v>0</v>
      </c>
      <c r="E50" s="586">
        <f t="shared" si="12"/>
        <v>0</v>
      </c>
      <c r="F50" s="586">
        <f t="shared" si="12"/>
        <v>0</v>
      </c>
      <c r="G50" s="586">
        <f t="shared" si="12"/>
        <v>0</v>
      </c>
      <c r="H50" s="586">
        <f t="shared" si="12"/>
        <v>0</v>
      </c>
      <c r="I50" s="587" t="e">
        <f>D50/E50*100</f>
        <v>#DIV/0!</v>
      </c>
      <c r="J50" s="588" t="e">
        <f>F50/D50</f>
        <v>#DIV/0!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10" ht="19.5" customHeight="1">
      <c r="A51" s="1098" t="s">
        <v>548</v>
      </c>
      <c r="B51" s="1099"/>
      <c r="C51" s="1099"/>
      <c r="D51" s="1099"/>
      <c r="E51" s="1099"/>
      <c r="F51" s="1099"/>
      <c r="G51" s="1099"/>
      <c r="H51" s="1099"/>
      <c r="I51" s="1099"/>
      <c r="J51" s="1100"/>
    </row>
    <row r="52" spans="1:10" ht="19.5" customHeight="1">
      <c r="A52" s="1075">
        <v>8</v>
      </c>
      <c r="B52" s="717" t="s">
        <v>536</v>
      </c>
      <c r="C52" s="685"/>
      <c r="D52" s="685"/>
      <c r="E52" s="685"/>
      <c r="F52" s="685"/>
      <c r="G52" s="685"/>
      <c r="H52" s="685"/>
      <c r="I52" s="548" t="e">
        <f>D52/E52*100</f>
        <v>#DIV/0!</v>
      </c>
      <c r="J52" s="549" t="e">
        <f>F52/D52</f>
        <v>#DIV/0!</v>
      </c>
    </row>
    <row r="53" spans="1:256" s="533" customFormat="1" ht="19.5" customHeight="1">
      <c r="A53" s="1076"/>
      <c r="B53" s="589" t="s">
        <v>539</v>
      </c>
      <c r="C53" s="567"/>
      <c r="D53" s="567"/>
      <c r="E53" s="567"/>
      <c r="F53" s="567"/>
      <c r="G53" s="567"/>
      <c r="H53" s="567"/>
      <c r="I53" s="568" t="e">
        <f>D53/E53*100</f>
        <v>#DIV/0!</v>
      </c>
      <c r="J53" s="590" t="e">
        <f>F53/D53</f>
        <v>#DIV/0!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533" customFormat="1" ht="19.5" customHeight="1" thickBot="1">
      <c r="A54" s="1077"/>
      <c r="B54" s="691" t="s">
        <v>565</v>
      </c>
      <c r="C54" s="692"/>
      <c r="D54" s="692"/>
      <c r="E54" s="692"/>
      <c r="F54" s="692"/>
      <c r="G54" s="692"/>
      <c r="H54" s="692"/>
      <c r="I54" s="573" t="e">
        <f>D54/E54*100</f>
        <v>#DIV/0!</v>
      </c>
      <c r="J54" s="552" t="e">
        <f>F54/D54</f>
        <v>#DIV/0!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10" ht="19.5" customHeight="1" thickTop="1">
      <c r="A55" s="1126" t="s">
        <v>537</v>
      </c>
      <c r="B55" s="1127"/>
      <c r="C55" s="558">
        <f aca="true" t="shared" si="13" ref="C55:H55">SUM(C52:C53)</f>
        <v>0</v>
      </c>
      <c r="D55" s="558">
        <f t="shared" si="13"/>
        <v>0</v>
      </c>
      <c r="E55" s="558">
        <f t="shared" si="13"/>
        <v>0</v>
      </c>
      <c r="F55" s="558">
        <f t="shared" si="13"/>
        <v>0</v>
      </c>
      <c r="G55" s="558">
        <f t="shared" si="13"/>
        <v>0</v>
      </c>
      <c r="H55" s="558">
        <f t="shared" si="13"/>
        <v>0</v>
      </c>
      <c r="I55" s="559" t="e">
        <f>D55/E55*100</f>
        <v>#DIV/0!</v>
      </c>
      <c r="J55" s="591" t="e">
        <f>F55/D55</f>
        <v>#DIV/0!</v>
      </c>
    </row>
    <row r="56" spans="1:256" s="533" customFormat="1" ht="19.5" customHeight="1">
      <c r="A56" s="1112" t="s">
        <v>549</v>
      </c>
      <c r="B56" s="1113"/>
      <c r="C56" s="1113"/>
      <c r="D56" s="1113"/>
      <c r="E56" s="1113"/>
      <c r="F56" s="1113"/>
      <c r="G56" s="1113"/>
      <c r="H56" s="1113"/>
      <c r="I56" s="1113"/>
      <c r="J56" s="111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10" ht="19.5" customHeight="1">
      <c r="A57" s="1076"/>
      <c r="B57" s="561" t="s">
        <v>539</v>
      </c>
      <c r="C57" s="567"/>
      <c r="D57" s="567"/>
      <c r="E57" s="567"/>
      <c r="F57" s="567"/>
      <c r="G57" s="567"/>
      <c r="H57" s="567"/>
      <c r="I57" s="551" t="e">
        <f>D57/E57*100</f>
        <v>#DIV/0!</v>
      </c>
      <c r="J57" s="570" t="e">
        <f>F57/D57</f>
        <v>#DIV/0!</v>
      </c>
    </row>
    <row r="58" spans="1:256" s="533" customFormat="1" ht="19.5" customHeight="1">
      <c r="A58" s="1076"/>
      <c r="B58" s="1141" t="s">
        <v>534</v>
      </c>
      <c r="C58" s="1130"/>
      <c r="D58" s="1130"/>
      <c r="E58" s="1130"/>
      <c r="F58" s="1130"/>
      <c r="G58" s="1130"/>
      <c r="H58" s="1130"/>
      <c r="I58" s="1132" t="e">
        <f>D58/E58*100</f>
        <v>#DIV/0!</v>
      </c>
      <c r="J58" s="1134" t="e">
        <f>F58/D58</f>
        <v>#DIV/0!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10" ht="19.5" customHeight="1" thickBot="1">
      <c r="A59" s="1077"/>
      <c r="B59" s="1142"/>
      <c r="C59" s="1131"/>
      <c r="D59" s="1131"/>
      <c r="E59" s="1131"/>
      <c r="F59" s="1131"/>
      <c r="G59" s="1131"/>
      <c r="H59" s="1131"/>
      <c r="I59" s="1133" t="e">
        <f>D59/E59*100</f>
        <v>#DIV/0!</v>
      </c>
      <c r="J59" s="1135" t="e">
        <f>F59/D59</f>
        <v>#DIV/0!</v>
      </c>
    </row>
    <row r="60" spans="1:256" s="533" customFormat="1" ht="19.5" customHeight="1" thickTop="1">
      <c r="A60" s="1136" t="s">
        <v>537</v>
      </c>
      <c r="B60" s="1137"/>
      <c r="C60" s="592">
        <f aca="true" t="shared" si="14" ref="C60:H60">SUM(C57:C59)</f>
        <v>0</v>
      </c>
      <c r="D60" s="592">
        <f t="shared" si="14"/>
        <v>0</v>
      </c>
      <c r="E60" s="592">
        <f t="shared" si="14"/>
        <v>0</v>
      </c>
      <c r="F60" s="592">
        <f t="shared" si="14"/>
        <v>0</v>
      </c>
      <c r="G60" s="592">
        <f t="shared" si="14"/>
        <v>0</v>
      </c>
      <c r="H60" s="592">
        <f t="shared" si="14"/>
        <v>0</v>
      </c>
      <c r="I60" s="593" t="e">
        <f>D60/E60*100</f>
        <v>#DIV/0!</v>
      </c>
      <c r="J60" s="594" t="e">
        <f>F60/D60</f>
        <v>#DIV/0!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10" ht="19.5" customHeight="1">
      <c r="A61" s="1098" t="s">
        <v>550</v>
      </c>
      <c r="B61" s="1099"/>
      <c r="C61" s="1099"/>
      <c r="D61" s="1099"/>
      <c r="E61" s="1099"/>
      <c r="F61" s="1099"/>
      <c r="G61" s="1099"/>
      <c r="H61" s="1099"/>
      <c r="I61" s="1099"/>
      <c r="J61" s="1100"/>
    </row>
    <row r="62" spans="1:256" s="533" customFormat="1" ht="19.5" customHeight="1" thickBot="1">
      <c r="A62" s="553">
        <v>10</v>
      </c>
      <c r="B62" s="595" t="s">
        <v>536</v>
      </c>
      <c r="C62" s="572"/>
      <c r="D62" s="572"/>
      <c r="E62" s="572"/>
      <c r="F62" s="572"/>
      <c r="G62" s="572"/>
      <c r="H62" s="572"/>
      <c r="I62" s="555" t="e">
        <f>D62/E62*100</f>
        <v>#DIV/0!</v>
      </c>
      <c r="J62" s="596" t="e">
        <f>F62/D62</f>
        <v>#DIV/0!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10" ht="19.5" customHeight="1" thickTop="1">
      <c r="A63" s="1126" t="s">
        <v>537</v>
      </c>
      <c r="B63" s="1127"/>
      <c r="C63" s="558">
        <f aca="true" t="shared" si="15" ref="C63:H63">SUM(C62)</f>
        <v>0</v>
      </c>
      <c r="D63" s="558">
        <f t="shared" si="15"/>
        <v>0</v>
      </c>
      <c r="E63" s="558">
        <f t="shared" si="15"/>
        <v>0</v>
      </c>
      <c r="F63" s="558">
        <f t="shared" si="15"/>
        <v>0</v>
      </c>
      <c r="G63" s="558">
        <f t="shared" si="15"/>
        <v>0</v>
      </c>
      <c r="H63" s="558">
        <f t="shared" si="15"/>
        <v>0</v>
      </c>
      <c r="I63" s="559" t="e">
        <f>D63/E63*100</f>
        <v>#DIV/0!</v>
      </c>
      <c r="J63" s="591" t="e">
        <f>F63/D63</f>
        <v>#DIV/0!</v>
      </c>
    </row>
    <row r="64" spans="1:256" s="533" customFormat="1" ht="19.5" customHeight="1">
      <c r="A64" s="1098" t="s">
        <v>551</v>
      </c>
      <c r="B64" s="1099"/>
      <c r="C64" s="1099"/>
      <c r="D64" s="1099"/>
      <c r="E64" s="1099"/>
      <c r="F64" s="1099"/>
      <c r="G64" s="1099"/>
      <c r="H64" s="1099"/>
      <c r="I64" s="1099"/>
      <c r="J64" s="1100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10" ht="19.5" customHeight="1" thickBot="1">
      <c r="A65" s="597">
        <v>11</v>
      </c>
      <c r="B65" s="577" t="s">
        <v>544</v>
      </c>
      <c r="C65" s="583"/>
      <c r="D65" s="583"/>
      <c r="E65" s="583"/>
      <c r="F65" s="583"/>
      <c r="G65" s="583"/>
      <c r="H65" s="583"/>
      <c r="I65" s="568" t="e">
        <f>D65/E65*100</f>
        <v>#DIV/0!</v>
      </c>
      <c r="J65" s="549" t="e">
        <f>F65/D65</f>
        <v>#DIV/0!</v>
      </c>
    </row>
    <row r="66" spans="1:256" s="533" customFormat="1" ht="19.5" customHeight="1" thickTop="1">
      <c r="A66" s="1126" t="s">
        <v>537</v>
      </c>
      <c r="B66" s="1127"/>
      <c r="C66" s="558">
        <f aca="true" t="shared" si="16" ref="C66:H66">SUM(C65)</f>
        <v>0</v>
      </c>
      <c r="D66" s="558">
        <f t="shared" si="16"/>
        <v>0</v>
      </c>
      <c r="E66" s="558">
        <f t="shared" si="16"/>
        <v>0</v>
      </c>
      <c r="F66" s="558">
        <f t="shared" si="16"/>
        <v>0</v>
      </c>
      <c r="G66" s="558">
        <f t="shared" si="16"/>
        <v>0</v>
      </c>
      <c r="H66" s="558">
        <f t="shared" si="16"/>
        <v>0</v>
      </c>
      <c r="I66" s="559" t="e">
        <f>D66/E66*100</f>
        <v>#DIV/0!</v>
      </c>
      <c r="J66" s="591" t="e">
        <f>F66/D66</f>
        <v>#DIV/0!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10" ht="19.5" customHeight="1">
      <c r="A67" s="1098" t="s">
        <v>552</v>
      </c>
      <c r="B67" s="1099"/>
      <c r="C67" s="1099"/>
      <c r="D67" s="1099"/>
      <c r="E67" s="1099"/>
      <c r="F67" s="1099"/>
      <c r="G67" s="1099"/>
      <c r="H67" s="1099"/>
      <c r="I67" s="1099"/>
      <c r="J67" s="1100"/>
    </row>
    <row r="68" spans="1:256" s="533" customFormat="1" ht="19.5" customHeight="1" thickBot="1">
      <c r="A68" s="545">
        <v>12</v>
      </c>
      <c r="B68" s="577" t="s">
        <v>544</v>
      </c>
      <c r="C68" s="567"/>
      <c r="D68" s="567"/>
      <c r="E68" s="567"/>
      <c r="F68" s="567"/>
      <c r="G68" s="567"/>
      <c r="H68" s="567"/>
      <c r="I68" s="568" t="e">
        <f>D68/E68*100</f>
        <v>#DIV/0!</v>
      </c>
      <c r="J68" s="549" t="e">
        <f>F68/D68</f>
        <v>#DIV/0!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10" ht="19.5" customHeight="1" thickTop="1">
      <c r="A69" s="1126" t="s">
        <v>537</v>
      </c>
      <c r="B69" s="1127"/>
      <c r="C69" s="558">
        <f aca="true" t="shared" si="17" ref="C69:H69">SUM(C68)</f>
        <v>0</v>
      </c>
      <c r="D69" s="558">
        <f t="shared" si="17"/>
        <v>0</v>
      </c>
      <c r="E69" s="558">
        <f t="shared" si="17"/>
        <v>0</v>
      </c>
      <c r="F69" s="558">
        <f t="shared" si="17"/>
        <v>0</v>
      </c>
      <c r="G69" s="558">
        <f t="shared" si="17"/>
        <v>0</v>
      </c>
      <c r="H69" s="558">
        <f t="shared" si="17"/>
        <v>0</v>
      </c>
      <c r="I69" s="559" t="e">
        <f>D69/E69*100</f>
        <v>#DIV/0!</v>
      </c>
      <c r="J69" s="591" t="e">
        <f>F69/D69</f>
        <v>#DIV/0!</v>
      </c>
    </row>
    <row r="70" spans="1:256" s="533" customFormat="1" ht="19.5" customHeight="1">
      <c r="A70" s="1098" t="s">
        <v>553</v>
      </c>
      <c r="B70" s="1099"/>
      <c r="C70" s="1099"/>
      <c r="D70" s="1099"/>
      <c r="E70" s="1099"/>
      <c r="F70" s="1099"/>
      <c r="G70" s="1099"/>
      <c r="H70" s="1099"/>
      <c r="I70" s="1099"/>
      <c r="J70" s="1100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0" ht="19.5" customHeight="1" thickBot="1">
      <c r="A71" s="545">
        <v>13</v>
      </c>
      <c r="B71" s="577" t="s">
        <v>544</v>
      </c>
      <c r="C71" s="567"/>
      <c r="D71" s="567"/>
      <c r="E71" s="567"/>
      <c r="F71" s="567"/>
      <c r="G71" s="567"/>
      <c r="H71" s="567"/>
      <c r="I71" s="568" t="e">
        <f>D71/E71*100</f>
        <v>#DIV/0!</v>
      </c>
      <c r="J71" s="549" t="e">
        <f>F71/D71</f>
        <v>#DIV/0!</v>
      </c>
    </row>
    <row r="72" spans="1:10" ht="19.5" customHeight="1" thickBot="1" thickTop="1">
      <c r="A72" s="1124" t="s">
        <v>537</v>
      </c>
      <c r="B72" s="1125"/>
      <c r="C72" s="586">
        <f aca="true" t="shared" si="18" ref="C72:H72">SUM(C71)</f>
        <v>0</v>
      </c>
      <c r="D72" s="586">
        <f t="shared" si="18"/>
        <v>0</v>
      </c>
      <c r="E72" s="586">
        <f t="shared" si="18"/>
        <v>0</v>
      </c>
      <c r="F72" s="586">
        <f t="shared" si="18"/>
        <v>0</v>
      </c>
      <c r="G72" s="586">
        <f t="shared" si="18"/>
        <v>0</v>
      </c>
      <c r="H72" s="586">
        <f t="shared" si="18"/>
        <v>0</v>
      </c>
      <c r="I72" s="587" t="e">
        <f>D72/E72*100</f>
        <v>#DIV/0!</v>
      </c>
      <c r="J72" s="598" t="e">
        <f>F72/D72</f>
        <v>#DIV/0!</v>
      </c>
    </row>
    <row r="73" spans="1:256" s="533" customFormat="1" ht="19.5" customHeight="1">
      <c r="A73" s="1095" t="s">
        <v>555</v>
      </c>
      <c r="B73" s="1096"/>
      <c r="C73" s="1096"/>
      <c r="D73" s="1096"/>
      <c r="E73" s="1096"/>
      <c r="F73" s="1096"/>
      <c r="G73" s="1096"/>
      <c r="H73" s="1096"/>
      <c r="I73" s="1096"/>
      <c r="J73" s="1097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10" ht="19.5" customHeight="1" thickBot="1">
      <c r="A74" s="545">
        <v>14</v>
      </c>
      <c r="B74" s="577" t="s">
        <v>535</v>
      </c>
      <c r="C74" s="567"/>
      <c r="D74" s="567"/>
      <c r="E74" s="567"/>
      <c r="F74" s="567"/>
      <c r="G74" s="567"/>
      <c r="H74" s="567"/>
      <c r="I74" s="568" t="e">
        <f>D74/E74*100</f>
        <v>#DIV/0!</v>
      </c>
      <c r="J74" s="549" t="e">
        <f>F74/D74</f>
        <v>#DIV/0!</v>
      </c>
    </row>
    <row r="75" spans="1:10" ht="19.5" customHeight="1" thickTop="1">
      <c r="A75" s="1126" t="s">
        <v>537</v>
      </c>
      <c r="B75" s="1127"/>
      <c r="C75" s="558">
        <f aca="true" t="shared" si="19" ref="C75:H75">SUM(C74)</f>
        <v>0</v>
      </c>
      <c r="D75" s="558">
        <f t="shared" si="19"/>
        <v>0</v>
      </c>
      <c r="E75" s="558">
        <f t="shared" si="19"/>
        <v>0</v>
      </c>
      <c r="F75" s="558">
        <f t="shared" si="19"/>
        <v>0</v>
      </c>
      <c r="G75" s="558">
        <f t="shared" si="19"/>
        <v>0</v>
      </c>
      <c r="H75" s="558">
        <f t="shared" si="19"/>
        <v>0</v>
      </c>
      <c r="I75" s="559" t="e">
        <f>D75/E75*100</f>
        <v>#DIV/0!</v>
      </c>
      <c r="J75" s="591" t="e">
        <f>F75/D75</f>
        <v>#DIV/0!</v>
      </c>
    </row>
    <row r="76" spans="1:256" s="533" customFormat="1" ht="19.5" customHeight="1">
      <c r="A76" s="1112" t="s">
        <v>556</v>
      </c>
      <c r="B76" s="1113"/>
      <c r="C76" s="1113"/>
      <c r="D76" s="1113"/>
      <c r="E76" s="1113"/>
      <c r="F76" s="1113"/>
      <c r="G76" s="1113"/>
      <c r="H76" s="1113"/>
      <c r="I76" s="1113"/>
      <c r="J76" s="111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10" ht="19.5" customHeight="1">
      <c r="A77" s="1075">
        <v>15</v>
      </c>
      <c r="B77" s="546" t="s">
        <v>544</v>
      </c>
      <c r="C77" s="583"/>
      <c r="D77" s="583"/>
      <c r="E77" s="583"/>
      <c r="F77" s="583"/>
      <c r="G77" s="583"/>
      <c r="H77" s="583"/>
      <c r="I77" s="548" t="e">
        <f>D77/E77*100</f>
        <v>#DIV/0!</v>
      </c>
      <c r="J77" s="584" t="e">
        <f>F77/D77</f>
        <v>#DIV/0!</v>
      </c>
    </row>
    <row r="78" spans="1:256" s="533" customFormat="1" ht="19.5" customHeight="1" thickBot="1">
      <c r="A78" s="1076"/>
      <c r="B78" s="550" t="s">
        <v>535</v>
      </c>
      <c r="C78" s="569"/>
      <c r="D78" s="569"/>
      <c r="E78" s="569"/>
      <c r="F78" s="569"/>
      <c r="G78" s="569"/>
      <c r="H78" s="569"/>
      <c r="I78" s="551" t="e">
        <f>D78/E78*100</f>
        <v>#DIV/0!</v>
      </c>
      <c r="J78" s="570" t="e">
        <f>F78/D78</f>
        <v>#DIV/0!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10" ht="19.5" customHeight="1" thickTop="1">
      <c r="A79" s="1128" t="s">
        <v>537</v>
      </c>
      <c r="B79" s="1129"/>
      <c r="C79" s="558">
        <f aca="true" t="shared" si="20" ref="C79:H79">SUM(C77:C78)</f>
        <v>0</v>
      </c>
      <c r="D79" s="558">
        <f t="shared" si="20"/>
        <v>0</v>
      </c>
      <c r="E79" s="558">
        <f t="shared" si="20"/>
        <v>0</v>
      </c>
      <c r="F79" s="558">
        <f t="shared" si="20"/>
        <v>0</v>
      </c>
      <c r="G79" s="558">
        <f t="shared" si="20"/>
        <v>0</v>
      </c>
      <c r="H79" s="558">
        <f t="shared" si="20"/>
        <v>0</v>
      </c>
      <c r="I79" s="559" t="e">
        <f>D79/E79*100</f>
        <v>#DIV/0!</v>
      </c>
      <c r="J79" s="560" t="e">
        <f>F79/D79</f>
        <v>#DIV/0!</v>
      </c>
    </row>
    <row r="80" spans="1:256" s="533" customFormat="1" ht="19.5" customHeight="1">
      <c r="A80" s="1138" t="s">
        <v>557</v>
      </c>
      <c r="B80" s="1139"/>
      <c r="C80" s="1139"/>
      <c r="D80" s="1139"/>
      <c r="E80" s="1139"/>
      <c r="F80" s="1139"/>
      <c r="G80" s="1139"/>
      <c r="H80" s="1139"/>
      <c r="I80" s="1139"/>
      <c r="J80" s="1140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10" ht="19.5" customHeight="1">
      <c r="A81" s="1075">
        <v>16</v>
      </c>
      <c r="B81" s="546" t="s">
        <v>544</v>
      </c>
      <c r="C81" s="583"/>
      <c r="D81" s="583"/>
      <c r="E81" s="583"/>
      <c r="F81" s="583"/>
      <c r="G81" s="583"/>
      <c r="H81" s="583"/>
      <c r="I81" s="548" t="e">
        <f>D81/E81*100</f>
        <v>#DIV/0!</v>
      </c>
      <c r="J81" s="605" t="e">
        <f>F81/D81</f>
        <v>#DIV/0!</v>
      </c>
    </row>
    <row r="82" spans="1:10" ht="19.5" customHeight="1">
      <c r="A82" s="1076"/>
      <c r="B82" s="561" t="s">
        <v>536</v>
      </c>
      <c r="C82" s="567"/>
      <c r="D82" s="567"/>
      <c r="E82" s="567"/>
      <c r="F82" s="567"/>
      <c r="G82" s="567"/>
      <c r="H82" s="567"/>
      <c r="I82" s="568" t="e">
        <f>D82/E82*100</f>
        <v>#DIV/0!</v>
      </c>
      <c r="J82" s="563" t="e">
        <f>F82/D82</f>
        <v>#DIV/0!</v>
      </c>
    </row>
    <row r="83" spans="1:256" s="533" customFormat="1" ht="19.5" customHeight="1">
      <c r="A83" s="1076"/>
      <c r="B83" s="561" t="s">
        <v>539</v>
      </c>
      <c r="C83" s="567"/>
      <c r="D83" s="567"/>
      <c r="E83" s="567"/>
      <c r="F83" s="567"/>
      <c r="G83" s="567"/>
      <c r="H83" s="567"/>
      <c r="I83" s="568" t="e">
        <f>D83/E83*100</f>
        <v>#DIV/0!</v>
      </c>
      <c r="J83" s="563" t="e">
        <f>F83/D83</f>
        <v>#DIV/0!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10" ht="19.5" customHeight="1" thickBot="1">
      <c r="A84" s="1076"/>
      <c r="B84" s="550" t="s">
        <v>535</v>
      </c>
      <c r="C84" s="569"/>
      <c r="D84" s="569"/>
      <c r="E84" s="569"/>
      <c r="F84" s="569"/>
      <c r="G84" s="569"/>
      <c r="H84" s="569"/>
      <c r="I84" s="551" t="e">
        <f>D84/E84*100</f>
        <v>#DIV/0!</v>
      </c>
      <c r="J84" s="570" t="e">
        <f>F84/D84</f>
        <v>#DIV/0!</v>
      </c>
    </row>
    <row r="85" spans="1:10" ht="19.5" customHeight="1" thickTop="1">
      <c r="A85" s="1128" t="s">
        <v>537</v>
      </c>
      <c r="B85" s="1129"/>
      <c r="C85" s="558">
        <f aca="true" t="shared" si="21" ref="C85:H85">SUM(C81:C84)</f>
        <v>0</v>
      </c>
      <c r="D85" s="558">
        <f t="shared" si="21"/>
        <v>0</v>
      </c>
      <c r="E85" s="558">
        <f t="shared" si="21"/>
        <v>0</v>
      </c>
      <c r="F85" s="558">
        <f t="shared" si="21"/>
        <v>0</v>
      </c>
      <c r="G85" s="558">
        <f t="shared" si="21"/>
        <v>0</v>
      </c>
      <c r="H85" s="558">
        <f t="shared" si="21"/>
        <v>0</v>
      </c>
      <c r="I85" s="559" t="e">
        <f>D85/E85*100</f>
        <v>#DIV/0!</v>
      </c>
      <c r="J85" s="560" t="e">
        <f>F85/D85</f>
        <v>#DIV/0!</v>
      </c>
    </row>
    <row r="86" spans="1:256" s="533" customFormat="1" ht="19.5" customHeight="1">
      <c r="A86" s="1112" t="s">
        <v>558</v>
      </c>
      <c r="B86" s="1113"/>
      <c r="C86" s="1113"/>
      <c r="D86" s="1113"/>
      <c r="E86" s="1113"/>
      <c r="F86" s="1113"/>
      <c r="G86" s="1113"/>
      <c r="H86" s="1113"/>
      <c r="I86" s="1113"/>
      <c r="J86" s="1114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10" ht="19.5" customHeight="1" thickBot="1">
      <c r="A87" s="545">
        <v>17</v>
      </c>
      <c r="B87" s="577" t="s">
        <v>544</v>
      </c>
      <c r="C87" s="567"/>
      <c r="D87" s="567"/>
      <c r="E87" s="567"/>
      <c r="F87" s="567"/>
      <c r="G87" s="567"/>
      <c r="H87" s="567"/>
      <c r="I87" s="568" t="e">
        <f>D87/E87*100</f>
        <v>#DIV/0!</v>
      </c>
      <c r="J87" s="549" t="e">
        <f>F87/D87</f>
        <v>#DIV/0!</v>
      </c>
    </row>
    <row r="88" spans="1:256" s="533" customFormat="1" ht="19.5" customHeight="1" thickBot="1" thickTop="1">
      <c r="A88" s="1124" t="s">
        <v>537</v>
      </c>
      <c r="B88" s="1125"/>
      <c r="C88" s="586">
        <f aca="true" t="shared" si="22" ref="C88:H88">SUM(C87)</f>
        <v>0</v>
      </c>
      <c r="D88" s="586">
        <f t="shared" si="22"/>
        <v>0</v>
      </c>
      <c r="E88" s="586">
        <f t="shared" si="22"/>
        <v>0</v>
      </c>
      <c r="F88" s="586">
        <f t="shared" si="22"/>
        <v>0</v>
      </c>
      <c r="G88" s="586">
        <f t="shared" si="22"/>
        <v>0</v>
      </c>
      <c r="H88" s="586">
        <f t="shared" si="22"/>
        <v>0</v>
      </c>
      <c r="I88" s="587" t="e">
        <f>D88/E88*100</f>
        <v>#DIV/0!</v>
      </c>
      <c r="J88" s="598" t="e">
        <f>F88/D88</f>
        <v>#DIV/0!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91" spans="1:256" s="533" customFormat="1" ht="12.75">
      <c r="A91" s="896" t="s">
        <v>554</v>
      </c>
      <c r="B91" s="896"/>
      <c r="C91" s="896"/>
      <c r="D91" s="896"/>
      <c r="E91" s="896"/>
      <c r="F91" s="896"/>
      <c r="G91" s="896"/>
      <c r="H91" s="896"/>
      <c r="I91" s="896"/>
      <c r="J91" s="896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4" spans="1:256" s="533" customFormat="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9" spans="1:256" s="533" customFormat="1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1" spans="1:256" s="533" customFormat="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3" spans="1:256" s="533" customFormat="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5" spans="1:256" s="533" customFormat="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7" spans="1:256" s="533" customFormat="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9" spans="1:256" s="533" customFormat="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1" spans="1:256" s="533" customFormat="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3" spans="1:256" s="533" customFormat="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5" spans="1:256" s="533" customFormat="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7" spans="1:256" s="533" customFormat="1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20" spans="1:256" s="533" customFormat="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2" spans="1:256" s="533" customFormat="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4" spans="1:256" s="533" customFormat="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6" spans="1:256" s="533" customFormat="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8" spans="1:256" s="533" customFormat="1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30" spans="1:256" s="533" customFormat="1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2" spans="1:256" s="533" customFormat="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4" spans="1:256" s="533" customFormat="1" ht="22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8" spans="1:256" s="533" customFormat="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41" spans="1:256" s="533" customFormat="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3" spans="1:256" s="533" customFormat="1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5" spans="1:256" s="533" customFormat="1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7" spans="1:256" s="533" customFormat="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9" spans="1:256" s="533" customFormat="1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1" spans="1:256" s="533" customFormat="1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3" spans="1:256" s="533" customFormat="1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5" spans="1:256" s="533" customFormat="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7" spans="1:256" s="533" customFormat="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ht="54" customHeight="1"/>
    <row r="159" spans="1:256" s="533" customFormat="1" ht="54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1" spans="1:256" s="533" customFormat="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3" spans="1:256" s="533" customFormat="1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5" spans="1:256" s="533" customFormat="1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7" spans="1:256" s="533" customFormat="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</sheetData>
  <sheetProtection/>
  <mergeCells count="66">
    <mergeCell ref="A1:J2"/>
    <mergeCell ref="A4:A5"/>
    <mergeCell ref="B4:B5"/>
    <mergeCell ref="G4:G5"/>
    <mergeCell ref="H4:H5"/>
    <mergeCell ref="A70:J70"/>
    <mergeCell ref="A41:A45"/>
    <mergeCell ref="I4:I5"/>
    <mergeCell ref="J4:J5"/>
    <mergeCell ref="A7:J7"/>
    <mergeCell ref="A55:B55"/>
    <mergeCell ref="A56:J56"/>
    <mergeCell ref="A46:B46"/>
    <mergeCell ref="A47:J47"/>
    <mergeCell ref="A48:A49"/>
    <mergeCell ref="A50:B50"/>
    <mergeCell ref="A51:J51"/>
    <mergeCell ref="A52:A54"/>
    <mergeCell ref="A8:A9"/>
    <mergeCell ref="A10:B10"/>
    <mergeCell ref="A11:J11"/>
    <mergeCell ref="C4:C5"/>
    <mergeCell ref="D4:D5"/>
    <mergeCell ref="E4:E5"/>
    <mergeCell ref="F4:F5"/>
    <mergeCell ref="A12:A17"/>
    <mergeCell ref="A18:B18"/>
    <mergeCell ref="A19:J19"/>
    <mergeCell ref="A20:A25"/>
    <mergeCell ref="A26:B26"/>
    <mergeCell ref="A27:J27"/>
    <mergeCell ref="A28:A30"/>
    <mergeCell ref="A31:B31"/>
    <mergeCell ref="A32:J32"/>
    <mergeCell ref="A33:A38"/>
    <mergeCell ref="A39:B39"/>
    <mergeCell ref="A40:J40"/>
    <mergeCell ref="A57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60:B60"/>
    <mergeCell ref="A80:J80"/>
    <mergeCell ref="A61:J61"/>
    <mergeCell ref="A63:B63"/>
    <mergeCell ref="A64:J64"/>
    <mergeCell ref="A66:B66"/>
    <mergeCell ref="A67:J67"/>
    <mergeCell ref="A69:B69"/>
    <mergeCell ref="A72:B72"/>
    <mergeCell ref="A81:A84"/>
    <mergeCell ref="A85:B85"/>
    <mergeCell ref="A86:J86"/>
    <mergeCell ref="A88:B88"/>
    <mergeCell ref="A91:J91"/>
    <mergeCell ref="A73:J73"/>
    <mergeCell ref="A75:B75"/>
    <mergeCell ref="A76:J76"/>
    <mergeCell ref="A77:A78"/>
    <mergeCell ref="A79:B79"/>
  </mergeCells>
  <printOptions horizontalCentered="1" verticalCentered="1"/>
  <pageMargins left="0.25" right="0.25" top="0.75" bottom="0.75" header="0.3" footer="0.3"/>
  <pageSetup horizontalDpi="600" verticalDpi="600" orientation="landscape" paperSize="9" scale="67" r:id="rId1"/>
  <rowBreaks count="2" manualBreakCount="2">
    <brk id="36" max="9" man="1"/>
    <brk id="116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10"/>
  <sheetViews>
    <sheetView zoomScalePageLayoutView="0" workbookViewId="0" topLeftCell="A1">
      <selection activeCell="D7" sqref="D7"/>
    </sheetView>
  </sheetViews>
  <sheetFormatPr defaultColWidth="8.8515625" defaultRowHeight="12.75"/>
  <cols>
    <col min="1" max="1" width="3.8515625" style="167" customWidth="1"/>
    <col min="2" max="2" width="20.00390625" style="167" customWidth="1"/>
    <col min="3" max="3" width="7.28125" style="167" customWidth="1"/>
    <col min="4" max="4" width="8.421875" style="167" customWidth="1"/>
    <col min="5" max="5" width="8.7109375" style="167" customWidth="1"/>
    <col min="6" max="6" width="11.28125" style="167" customWidth="1"/>
    <col min="7" max="7" width="10.140625" style="167" customWidth="1"/>
    <col min="8" max="8" width="7.8515625" style="167" customWidth="1"/>
    <col min="9" max="9" width="8.8515625" style="167" customWidth="1"/>
    <col min="10" max="10" width="9.8515625" style="167" customWidth="1"/>
    <col min="11" max="11" width="8.140625" style="167" customWidth="1"/>
    <col min="12" max="12" width="8.8515625" style="167" customWidth="1"/>
    <col min="13" max="13" width="10.8515625" style="167" customWidth="1"/>
    <col min="14" max="14" width="11.421875" style="167" customWidth="1"/>
    <col min="15" max="16384" width="8.8515625" style="167" customWidth="1"/>
  </cols>
  <sheetData>
    <row r="1" spans="1:14" ht="35.25" customHeight="1">
      <c r="A1" s="932" t="s">
        <v>597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</row>
    <row r="2" ht="12.75" customHeight="1" thickBot="1">
      <c r="N2" s="95" t="s">
        <v>280</v>
      </c>
    </row>
    <row r="3" spans="1:14" ht="51" customHeight="1">
      <c r="A3" s="1153" t="s">
        <v>105</v>
      </c>
      <c r="B3" s="1155" t="s">
        <v>49</v>
      </c>
      <c r="C3" s="1157" t="s">
        <v>103</v>
      </c>
      <c r="D3" s="1147" t="s">
        <v>107</v>
      </c>
      <c r="E3" s="1147" t="s">
        <v>108</v>
      </c>
      <c r="F3" s="1147" t="s">
        <v>109</v>
      </c>
      <c r="G3" s="1147" t="s">
        <v>110</v>
      </c>
      <c r="H3" s="1147" t="s">
        <v>111</v>
      </c>
      <c r="I3" s="1147" t="s">
        <v>112</v>
      </c>
      <c r="J3" s="1147" t="s">
        <v>113</v>
      </c>
      <c r="K3" s="1147" t="s">
        <v>114</v>
      </c>
      <c r="L3" s="1147" t="s">
        <v>115</v>
      </c>
      <c r="M3" s="1147" t="s">
        <v>116</v>
      </c>
      <c r="N3" s="1151" t="s">
        <v>106</v>
      </c>
    </row>
    <row r="4" spans="1:14" ht="42" customHeight="1" thickBot="1">
      <c r="A4" s="1154"/>
      <c r="B4" s="1156"/>
      <c r="C4" s="115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52"/>
    </row>
    <row r="5" spans="1:14" s="172" customFormat="1" ht="12.75" thickBot="1" thickTop="1">
      <c r="A5" s="168">
        <v>0</v>
      </c>
      <c r="B5" s="169">
        <v>1</v>
      </c>
      <c r="C5" s="170">
        <v>2</v>
      </c>
      <c r="D5" s="170">
        <v>3</v>
      </c>
      <c r="E5" s="170">
        <v>4</v>
      </c>
      <c r="F5" s="170">
        <v>5</v>
      </c>
      <c r="G5" s="170">
        <v>6</v>
      </c>
      <c r="H5" s="170">
        <v>7</v>
      </c>
      <c r="I5" s="170">
        <v>8</v>
      </c>
      <c r="J5" s="170">
        <v>9</v>
      </c>
      <c r="K5" s="170">
        <v>10</v>
      </c>
      <c r="L5" s="170">
        <v>11</v>
      </c>
      <c r="M5" s="170">
        <v>12</v>
      </c>
      <c r="N5" s="171">
        <v>13</v>
      </c>
    </row>
    <row r="6" spans="1:14" ht="39.75" customHeight="1" thickBot="1" thickTop="1">
      <c r="A6" s="96">
        <v>1</v>
      </c>
      <c r="B6" s="410" t="s">
        <v>488</v>
      </c>
      <c r="C6" s="295">
        <v>6</v>
      </c>
      <c r="D6" s="296">
        <v>1638</v>
      </c>
      <c r="E6" s="296">
        <v>6065</v>
      </c>
      <c r="F6" s="296">
        <v>8418</v>
      </c>
      <c r="G6" s="296">
        <v>266</v>
      </c>
      <c r="H6" s="296">
        <v>7703</v>
      </c>
      <c r="I6" s="293">
        <v>1283.8</v>
      </c>
      <c r="J6" s="294">
        <v>3.45</v>
      </c>
      <c r="K6" s="427">
        <v>21.26</v>
      </c>
      <c r="L6" s="295">
        <v>0</v>
      </c>
      <c r="M6" s="296">
        <v>97.78</v>
      </c>
      <c r="N6" s="489">
        <v>1403</v>
      </c>
    </row>
    <row r="7" spans="1:14" ht="39.75" customHeight="1" thickBot="1" thickTop="1">
      <c r="A7" s="1149" t="s">
        <v>486</v>
      </c>
      <c r="B7" s="1150"/>
      <c r="C7" s="297">
        <f aca="true" t="shared" si="0" ref="C7:H7">SUM(C6:C6)</f>
        <v>6</v>
      </c>
      <c r="D7" s="297">
        <f t="shared" si="0"/>
        <v>1638</v>
      </c>
      <c r="E7" s="297">
        <f t="shared" si="0"/>
        <v>6065</v>
      </c>
      <c r="F7" s="297">
        <f t="shared" si="0"/>
        <v>8418</v>
      </c>
      <c r="G7" s="297">
        <f t="shared" si="0"/>
        <v>266</v>
      </c>
      <c r="H7" s="297">
        <f t="shared" si="0"/>
        <v>7703</v>
      </c>
      <c r="I7" s="298">
        <f>H7/C7</f>
        <v>1283.8333333333333</v>
      </c>
      <c r="J7" s="299">
        <f>G7/H7*100</f>
        <v>3.4532000519278205</v>
      </c>
      <c r="K7" s="299">
        <f>D7/H7*100</f>
        <v>21.26444242502921</v>
      </c>
      <c r="L7" s="607">
        <v>0</v>
      </c>
      <c r="M7" s="297">
        <v>100</v>
      </c>
      <c r="N7" s="490">
        <f>F7/C7</f>
        <v>1403</v>
      </c>
    </row>
    <row r="8" spans="1:14" ht="12.75" customHeight="1">
      <c r="A8" s="896" t="s">
        <v>403</v>
      </c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</row>
    <row r="10" spans="3:7" ht="12.75">
      <c r="C10" s="822" t="s">
        <v>611</v>
      </c>
      <c r="D10" s="822"/>
      <c r="E10" s="822"/>
      <c r="F10" s="822"/>
      <c r="G10" s="822"/>
    </row>
  </sheetData>
  <sheetProtection/>
  <mergeCells count="17">
    <mergeCell ref="A8:N8"/>
    <mergeCell ref="A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7:B7"/>
    <mergeCell ref="M3:M4"/>
    <mergeCell ref="I3:I4"/>
    <mergeCell ref="J3:J4"/>
    <mergeCell ref="K3:K4"/>
    <mergeCell ref="L3:L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18" customWidth="1"/>
  </cols>
  <sheetData>
    <row r="1" spans="1:6" ht="31.5" customHeight="1">
      <c r="A1" s="877" t="s">
        <v>598</v>
      </c>
      <c r="B1" s="877"/>
      <c r="C1" s="877"/>
      <c r="D1" s="877"/>
      <c r="E1" s="877"/>
      <c r="F1" s="20"/>
    </row>
    <row r="2" spans="2:5" ht="19.5" customHeight="1" thickBot="1">
      <c r="B2" s="16"/>
      <c r="C2" s="16"/>
      <c r="D2" s="16"/>
      <c r="E2" s="19" t="s">
        <v>281</v>
      </c>
    </row>
    <row r="3" spans="1:5" ht="15" customHeight="1">
      <c r="A3" s="891" t="s">
        <v>105</v>
      </c>
      <c r="B3" s="1170" t="s">
        <v>117</v>
      </c>
      <c r="C3" s="1040" t="s">
        <v>118</v>
      </c>
      <c r="D3" s="1173"/>
      <c r="E3" s="1176" t="s">
        <v>119</v>
      </c>
    </row>
    <row r="4" spans="1:5" ht="15" customHeight="1">
      <c r="A4" s="1168"/>
      <c r="B4" s="1171"/>
      <c r="C4" s="1174"/>
      <c r="D4" s="1175"/>
      <c r="E4" s="1177"/>
    </row>
    <row r="5" spans="1:5" ht="27" customHeight="1" thickBot="1">
      <c r="A5" s="1169"/>
      <c r="B5" s="1172"/>
      <c r="C5" s="418" t="s">
        <v>120</v>
      </c>
      <c r="D5" s="419" t="s">
        <v>121</v>
      </c>
      <c r="E5" s="1178"/>
    </row>
    <row r="6" spans="1:5" s="129" customFormat="1" ht="12.75" thickBot="1" thickTop="1">
      <c r="A6" s="53">
        <v>0</v>
      </c>
      <c r="B6" s="47">
        <v>1</v>
      </c>
      <c r="C6" s="47">
        <v>2</v>
      </c>
      <c r="D6" s="48">
        <v>3</v>
      </c>
      <c r="E6" s="49">
        <v>8</v>
      </c>
    </row>
    <row r="7" spans="1:5" s="167" customFormat="1" ht="12.75" customHeight="1" thickTop="1">
      <c r="A7" s="1162" t="s">
        <v>488</v>
      </c>
      <c r="B7" s="1163"/>
      <c r="C7" s="1163"/>
      <c r="D7" s="1163"/>
      <c r="E7" s="1164"/>
    </row>
    <row r="8" spans="1:5" s="167" customFormat="1" ht="12.75" customHeight="1">
      <c r="A8" s="1165"/>
      <c r="B8" s="1166"/>
      <c r="C8" s="1166"/>
      <c r="D8" s="1166"/>
      <c r="E8" s="1167"/>
    </row>
    <row r="9" spans="1:5" s="167" customFormat="1" ht="24.75" customHeight="1">
      <c r="A9" s="1159">
        <v>1</v>
      </c>
      <c r="B9" s="420" t="s">
        <v>122</v>
      </c>
      <c r="C9" s="300">
        <v>7463</v>
      </c>
      <c r="D9" s="300">
        <v>80</v>
      </c>
      <c r="E9" s="301">
        <f>D9/C9*100</f>
        <v>1.0719549778909285</v>
      </c>
    </row>
    <row r="10" spans="1:5" s="167" customFormat="1" ht="24.75" customHeight="1">
      <c r="A10" s="1160"/>
      <c r="B10" s="421" t="s">
        <v>124</v>
      </c>
      <c r="C10" s="302">
        <v>3022</v>
      </c>
      <c r="D10" s="302">
        <v>247</v>
      </c>
      <c r="E10" s="303">
        <f>D10/C10*100</f>
        <v>8.173395102581074</v>
      </c>
    </row>
    <row r="11" spans="1:5" s="167" customFormat="1" ht="24.75" customHeight="1" thickBot="1">
      <c r="A11" s="1161"/>
      <c r="B11" s="422" t="s">
        <v>123</v>
      </c>
      <c r="C11" s="304">
        <v>4931</v>
      </c>
      <c r="D11" s="304">
        <v>56</v>
      </c>
      <c r="E11" s="305">
        <f>D11/C11*100</f>
        <v>1.1356722774285135</v>
      </c>
    </row>
    <row r="12" spans="1:5" ht="12.75">
      <c r="A12" s="896" t="s">
        <v>404</v>
      </c>
      <c r="B12" s="896"/>
      <c r="C12" s="896"/>
      <c r="D12" s="896"/>
      <c r="E12" s="896"/>
    </row>
    <row r="13" spans="6:14" ht="12.75" customHeight="1">
      <c r="F13" s="108"/>
      <c r="G13" s="108"/>
      <c r="H13" s="108"/>
      <c r="I13" s="108"/>
      <c r="J13" s="108"/>
      <c r="K13" s="108"/>
      <c r="L13" s="108"/>
      <c r="M13" s="108"/>
      <c r="N13" s="108"/>
    </row>
  </sheetData>
  <sheetProtection/>
  <mergeCells count="8">
    <mergeCell ref="A12:E12"/>
    <mergeCell ref="A9:A11"/>
    <mergeCell ref="A7:E8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38"/>
  <sheetViews>
    <sheetView view="pageBreakPreview" zoomScaleSheetLayoutView="100" zoomScalePageLayoutView="0" workbookViewId="0" topLeftCell="A20">
      <selection activeCell="AB24" sqref="AB24"/>
    </sheetView>
  </sheetViews>
  <sheetFormatPr defaultColWidth="9.140625" defaultRowHeight="12.75"/>
  <cols>
    <col min="1" max="1" width="3.7109375" style="18" customWidth="1"/>
    <col min="2" max="2" width="20.421875" style="18" customWidth="1"/>
    <col min="3" max="3" width="4.00390625" style="18" customWidth="1"/>
    <col min="4" max="4" width="3.8515625" style="18" customWidth="1"/>
    <col min="5" max="6" width="3.7109375" style="18" customWidth="1"/>
    <col min="7" max="7" width="3.28125" style="18" customWidth="1"/>
    <col min="8" max="8" width="3.00390625" style="18" customWidth="1"/>
    <col min="9" max="9" width="3.7109375" style="18" customWidth="1"/>
    <col min="10" max="10" width="3.140625" style="18" customWidth="1"/>
    <col min="11" max="12" width="4.140625" style="18" customWidth="1"/>
    <col min="13" max="14" width="4.00390625" style="18" customWidth="1"/>
    <col min="15" max="15" width="3.28125" style="18" customWidth="1"/>
    <col min="16" max="17" width="3.8515625" style="18" customWidth="1"/>
    <col min="18" max="18" width="4.00390625" style="18" customWidth="1"/>
    <col min="19" max="19" width="3.28125" style="18" customWidth="1"/>
    <col min="20" max="20" width="3.140625" style="18" customWidth="1"/>
    <col min="21" max="21" width="3.57421875" style="18" customWidth="1"/>
    <col min="22" max="22" width="2.7109375" style="18" customWidth="1"/>
    <col min="23" max="16384" width="9.140625" style="18" customWidth="1"/>
  </cols>
  <sheetData>
    <row r="1" spans="1:22" ht="18" customHeight="1">
      <c r="A1" s="1180" t="s">
        <v>284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  <c r="T1" s="1180"/>
      <c r="U1" s="1180"/>
      <c r="V1" s="1180"/>
    </row>
    <row r="2" spans="2:22" ht="14.25" customHeight="1" thickBo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184" t="s">
        <v>282</v>
      </c>
      <c r="T2" s="1184"/>
      <c r="U2" s="1184"/>
      <c r="V2" s="1184"/>
    </row>
    <row r="3" spans="1:22" ht="13.5" customHeight="1">
      <c r="A3" s="1181" t="s">
        <v>431</v>
      </c>
      <c r="B3" s="1198" t="s">
        <v>49</v>
      </c>
      <c r="C3" s="1185" t="s">
        <v>126</v>
      </c>
      <c r="D3" s="1185" t="s">
        <v>262</v>
      </c>
      <c r="E3" s="1201" t="s">
        <v>127</v>
      </c>
      <c r="F3" s="1185" t="s">
        <v>128</v>
      </c>
      <c r="G3" s="1185" t="s">
        <v>129</v>
      </c>
      <c r="H3" s="1185" t="s">
        <v>263</v>
      </c>
      <c r="I3" s="1185" t="s">
        <v>264</v>
      </c>
      <c r="J3" s="1185" t="s">
        <v>265</v>
      </c>
      <c r="K3" s="1185" t="s">
        <v>266</v>
      </c>
      <c r="L3" s="1185" t="s">
        <v>267</v>
      </c>
      <c r="M3" s="1205" t="s">
        <v>130</v>
      </c>
      <c r="N3" s="1206"/>
      <c r="O3" s="1206"/>
      <c r="P3" s="1206"/>
      <c r="Q3" s="1206"/>
      <c r="R3" s="1207"/>
      <c r="S3" s="1191" t="s">
        <v>131</v>
      </c>
      <c r="T3" s="1211"/>
      <c r="U3" s="1191" t="s">
        <v>132</v>
      </c>
      <c r="V3" s="1192"/>
    </row>
    <row r="4" spans="1:22" ht="20.25" customHeight="1">
      <c r="A4" s="1182"/>
      <c r="B4" s="1199"/>
      <c r="C4" s="1186"/>
      <c r="D4" s="1186"/>
      <c r="E4" s="1202"/>
      <c r="F4" s="1186"/>
      <c r="G4" s="1186"/>
      <c r="H4" s="1186"/>
      <c r="I4" s="1186"/>
      <c r="J4" s="1186"/>
      <c r="K4" s="1186"/>
      <c r="L4" s="1186"/>
      <c r="M4" s="1208"/>
      <c r="N4" s="1209"/>
      <c r="O4" s="1209"/>
      <c r="P4" s="1209"/>
      <c r="Q4" s="1209"/>
      <c r="R4" s="1210"/>
      <c r="S4" s="1193"/>
      <c r="T4" s="1212"/>
      <c r="U4" s="1193"/>
      <c r="V4" s="1194"/>
    </row>
    <row r="5" spans="1:22" ht="54.75" customHeight="1">
      <c r="A5" s="1182"/>
      <c r="B5" s="1199"/>
      <c r="C5" s="1186"/>
      <c r="D5" s="1186"/>
      <c r="E5" s="1202"/>
      <c r="F5" s="1186"/>
      <c r="G5" s="1186"/>
      <c r="H5" s="1186"/>
      <c r="I5" s="1186"/>
      <c r="J5" s="1186"/>
      <c r="K5" s="1186"/>
      <c r="L5" s="1186"/>
      <c r="M5" s="1197" t="s">
        <v>133</v>
      </c>
      <c r="N5" s="1197" t="s">
        <v>134</v>
      </c>
      <c r="O5" s="1197" t="s">
        <v>135</v>
      </c>
      <c r="P5" s="1197" t="s">
        <v>136</v>
      </c>
      <c r="Q5" s="1197" t="s">
        <v>137</v>
      </c>
      <c r="R5" s="1197" t="s">
        <v>138</v>
      </c>
      <c r="S5" s="1195"/>
      <c r="T5" s="1213"/>
      <c r="U5" s="1195"/>
      <c r="V5" s="1196"/>
    </row>
    <row r="6" spans="1:22" ht="14.25" customHeight="1">
      <c r="A6" s="1182"/>
      <c r="B6" s="1199"/>
      <c r="C6" s="1186"/>
      <c r="D6" s="1186"/>
      <c r="E6" s="1202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97" t="s">
        <v>139</v>
      </c>
      <c r="T6" s="1214" t="s">
        <v>140</v>
      </c>
      <c r="U6" s="1197" t="s">
        <v>139</v>
      </c>
      <c r="V6" s="1188" t="s">
        <v>140</v>
      </c>
    </row>
    <row r="7" spans="1:22" ht="14.25" customHeight="1">
      <c r="A7" s="1182"/>
      <c r="B7" s="1199"/>
      <c r="C7" s="1186"/>
      <c r="D7" s="1186"/>
      <c r="E7" s="1202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6"/>
      <c r="S7" s="1186"/>
      <c r="T7" s="1215"/>
      <c r="U7" s="1186"/>
      <c r="V7" s="1189"/>
    </row>
    <row r="8" spans="1:22" ht="39.75" customHeight="1" thickBot="1">
      <c r="A8" s="1183"/>
      <c r="B8" s="1200"/>
      <c r="C8" s="1187"/>
      <c r="D8" s="1187"/>
      <c r="E8" s="1203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7"/>
      <c r="T8" s="1216"/>
      <c r="U8" s="1187"/>
      <c r="V8" s="1190"/>
    </row>
    <row r="9" spans="1:22" s="816" customFormat="1" ht="19.5" customHeight="1" thickTop="1">
      <c r="A9" s="505">
        <v>1</v>
      </c>
      <c r="B9" s="478" t="s">
        <v>515</v>
      </c>
      <c r="C9" s="506"/>
      <c r="D9" s="506"/>
      <c r="E9" s="506"/>
      <c r="F9" s="506"/>
      <c r="G9" s="506"/>
      <c r="H9" s="507"/>
      <c r="I9" s="507"/>
      <c r="J9" s="507"/>
      <c r="K9" s="507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8"/>
    </row>
    <row r="10" spans="1:22" ht="24.75" customHeight="1">
      <c r="A10" s="431">
        <v>2</v>
      </c>
      <c r="B10" s="428" t="s">
        <v>516</v>
      </c>
      <c r="C10" s="17" t="s">
        <v>410</v>
      </c>
      <c r="D10" s="17" t="s">
        <v>410</v>
      </c>
      <c r="E10" s="17" t="s">
        <v>410</v>
      </c>
      <c r="F10" s="17" t="s">
        <v>410</v>
      </c>
      <c r="G10" s="17" t="s">
        <v>410</v>
      </c>
      <c r="H10" s="17">
        <v>4</v>
      </c>
      <c r="I10" s="17">
        <v>0</v>
      </c>
      <c r="J10" s="17">
        <v>0</v>
      </c>
      <c r="K10" s="17">
        <v>0</v>
      </c>
      <c r="L10" s="17" t="s">
        <v>410</v>
      </c>
      <c r="M10" s="17" t="s">
        <v>410</v>
      </c>
      <c r="N10" s="17" t="s">
        <v>410</v>
      </c>
      <c r="O10" s="17" t="s">
        <v>410</v>
      </c>
      <c r="P10" s="17" t="s">
        <v>410</v>
      </c>
      <c r="Q10" s="17" t="s">
        <v>410</v>
      </c>
      <c r="R10" s="17" t="s">
        <v>410</v>
      </c>
      <c r="S10" s="17" t="s">
        <v>410</v>
      </c>
      <c r="T10" s="17" t="s">
        <v>410</v>
      </c>
      <c r="U10" s="17" t="s">
        <v>410</v>
      </c>
      <c r="V10" s="340" t="s">
        <v>410</v>
      </c>
    </row>
    <row r="11" spans="1:22" ht="19.5" customHeight="1">
      <c r="A11" s="431">
        <v>3</v>
      </c>
      <c r="B11" s="429" t="s">
        <v>487</v>
      </c>
      <c r="C11" s="17" t="s">
        <v>410</v>
      </c>
      <c r="D11" s="17" t="s">
        <v>410</v>
      </c>
      <c r="E11" s="17" t="s">
        <v>410</v>
      </c>
      <c r="F11" s="17" t="s">
        <v>410</v>
      </c>
      <c r="G11" s="17" t="s">
        <v>410</v>
      </c>
      <c r="H11" s="17">
        <v>4</v>
      </c>
      <c r="I11" s="17">
        <v>6</v>
      </c>
      <c r="J11" s="17">
        <v>0</v>
      </c>
      <c r="K11" s="17">
        <v>0</v>
      </c>
      <c r="L11" s="17" t="s">
        <v>410</v>
      </c>
      <c r="M11" s="17" t="s">
        <v>410</v>
      </c>
      <c r="N11" s="17" t="s">
        <v>410</v>
      </c>
      <c r="O11" s="17" t="s">
        <v>410</v>
      </c>
      <c r="P11" s="17" t="s">
        <v>410</v>
      </c>
      <c r="Q11" s="17" t="s">
        <v>410</v>
      </c>
      <c r="R11" s="17" t="s">
        <v>410</v>
      </c>
      <c r="S11" s="17" t="s">
        <v>410</v>
      </c>
      <c r="T11" s="17" t="s">
        <v>410</v>
      </c>
      <c r="U11" s="17" t="s">
        <v>410</v>
      </c>
      <c r="V11" s="340" t="s">
        <v>410</v>
      </c>
    </row>
    <row r="12" spans="1:22" ht="19.5" customHeight="1">
      <c r="A12" s="431">
        <v>4</v>
      </c>
      <c r="B12" s="429" t="s">
        <v>488</v>
      </c>
      <c r="C12" s="17" t="s">
        <v>410</v>
      </c>
      <c r="D12" s="17" t="s">
        <v>410</v>
      </c>
      <c r="E12" s="17" t="s">
        <v>410</v>
      </c>
      <c r="F12" s="17" t="s">
        <v>410</v>
      </c>
      <c r="G12" s="17" t="s">
        <v>410</v>
      </c>
      <c r="H12" s="17">
        <v>1</v>
      </c>
      <c r="I12" s="17">
        <v>0</v>
      </c>
      <c r="J12" s="17">
        <v>0</v>
      </c>
      <c r="K12" s="17">
        <v>0</v>
      </c>
      <c r="L12" s="17" t="s">
        <v>410</v>
      </c>
      <c r="M12" s="17" t="s">
        <v>410</v>
      </c>
      <c r="N12" s="17" t="s">
        <v>410</v>
      </c>
      <c r="O12" s="17" t="s">
        <v>410</v>
      </c>
      <c r="P12" s="17" t="s">
        <v>410</v>
      </c>
      <c r="Q12" s="17" t="s">
        <v>410</v>
      </c>
      <c r="R12" s="17" t="s">
        <v>410</v>
      </c>
      <c r="S12" s="17" t="s">
        <v>410</v>
      </c>
      <c r="T12" s="17" t="s">
        <v>410</v>
      </c>
      <c r="U12" s="17" t="s">
        <v>410</v>
      </c>
      <c r="V12" s="340" t="s">
        <v>410</v>
      </c>
    </row>
    <row r="13" spans="1:22" ht="19.5" customHeight="1">
      <c r="A13" s="431">
        <v>5</v>
      </c>
      <c r="B13" s="428" t="s">
        <v>489</v>
      </c>
      <c r="C13" s="17" t="s">
        <v>410</v>
      </c>
      <c r="D13" s="17" t="s">
        <v>410</v>
      </c>
      <c r="E13" s="17" t="s">
        <v>410</v>
      </c>
      <c r="F13" s="17" t="s">
        <v>410</v>
      </c>
      <c r="G13" s="17" t="s">
        <v>410</v>
      </c>
      <c r="H13" s="17">
        <v>6</v>
      </c>
      <c r="I13" s="17">
        <v>24</v>
      </c>
      <c r="J13" s="17">
        <v>0</v>
      </c>
      <c r="K13" s="17">
        <v>0</v>
      </c>
      <c r="L13" s="17" t="s">
        <v>410</v>
      </c>
      <c r="M13" s="17" t="s">
        <v>410</v>
      </c>
      <c r="N13" s="17" t="s">
        <v>410</v>
      </c>
      <c r="O13" s="17" t="s">
        <v>410</v>
      </c>
      <c r="P13" s="17" t="s">
        <v>410</v>
      </c>
      <c r="Q13" s="17" t="s">
        <v>410</v>
      </c>
      <c r="R13" s="17" t="s">
        <v>410</v>
      </c>
      <c r="S13" s="17" t="s">
        <v>410</v>
      </c>
      <c r="T13" s="17" t="s">
        <v>410</v>
      </c>
      <c r="U13" s="17" t="s">
        <v>410</v>
      </c>
      <c r="V13" s="340" t="s">
        <v>410</v>
      </c>
    </row>
    <row r="14" spans="1:22" ht="19.5" customHeight="1">
      <c r="A14" s="431">
        <v>6</v>
      </c>
      <c r="B14" s="428" t="s">
        <v>141</v>
      </c>
      <c r="C14" s="17" t="s">
        <v>410</v>
      </c>
      <c r="D14" s="17" t="s">
        <v>410</v>
      </c>
      <c r="E14" s="17" t="s">
        <v>410</v>
      </c>
      <c r="F14" s="17" t="s">
        <v>410</v>
      </c>
      <c r="G14" s="17" t="s">
        <v>410</v>
      </c>
      <c r="H14" s="17">
        <v>12</v>
      </c>
      <c r="I14" s="17">
        <v>2</v>
      </c>
      <c r="J14" s="17">
        <v>0</v>
      </c>
      <c r="K14" s="17">
        <v>0</v>
      </c>
      <c r="L14" s="17" t="s">
        <v>410</v>
      </c>
      <c r="M14" s="17" t="s">
        <v>410</v>
      </c>
      <c r="N14" s="17" t="s">
        <v>410</v>
      </c>
      <c r="O14" s="17" t="s">
        <v>410</v>
      </c>
      <c r="P14" s="17" t="s">
        <v>410</v>
      </c>
      <c r="Q14" s="17" t="s">
        <v>410</v>
      </c>
      <c r="R14" s="17" t="s">
        <v>410</v>
      </c>
      <c r="S14" s="17" t="s">
        <v>410</v>
      </c>
      <c r="T14" s="17" t="s">
        <v>410</v>
      </c>
      <c r="U14" s="17" t="s">
        <v>410</v>
      </c>
      <c r="V14" s="340" t="s">
        <v>410</v>
      </c>
    </row>
    <row r="15" spans="1:22" ht="19.5" customHeight="1">
      <c r="A15" s="431">
        <v>7</v>
      </c>
      <c r="B15" s="429" t="s">
        <v>490</v>
      </c>
      <c r="C15" s="17" t="s">
        <v>410</v>
      </c>
      <c r="D15" s="17" t="s">
        <v>410</v>
      </c>
      <c r="E15" s="17" t="s">
        <v>410</v>
      </c>
      <c r="F15" s="17" t="s">
        <v>410</v>
      </c>
      <c r="G15" s="17" t="s">
        <v>410</v>
      </c>
      <c r="H15" s="17">
        <v>4</v>
      </c>
      <c r="I15" s="17">
        <v>11</v>
      </c>
      <c r="J15" s="17">
        <v>0</v>
      </c>
      <c r="K15" s="17">
        <v>0</v>
      </c>
      <c r="L15" s="17" t="s">
        <v>410</v>
      </c>
      <c r="M15" s="17" t="s">
        <v>410</v>
      </c>
      <c r="N15" s="17" t="s">
        <v>410</v>
      </c>
      <c r="O15" s="17" t="s">
        <v>410</v>
      </c>
      <c r="P15" s="17" t="s">
        <v>410</v>
      </c>
      <c r="Q15" s="17" t="s">
        <v>410</v>
      </c>
      <c r="R15" s="17" t="s">
        <v>410</v>
      </c>
      <c r="S15" s="17" t="s">
        <v>410</v>
      </c>
      <c r="T15" s="17" t="s">
        <v>410</v>
      </c>
      <c r="U15" s="17" t="s">
        <v>410</v>
      </c>
      <c r="V15" s="340" t="s">
        <v>410</v>
      </c>
    </row>
    <row r="16" spans="1:22" ht="19.5" customHeight="1">
      <c r="A16" s="431">
        <v>8</v>
      </c>
      <c r="B16" s="428" t="s">
        <v>491</v>
      </c>
      <c r="C16" s="17" t="s">
        <v>410</v>
      </c>
      <c r="D16" s="17" t="s">
        <v>410</v>
      </c>
      <c r="E16" s="17" t="s">
        <v>410</v>
      </c>
      <c r="F16" s="17" t="s">
        <v>410</v>
      </c>
      <c r="G16" s="17" t="s">
        <v>410</v>
      </c>
      <c r="H16" s="17">
        <v>12</v>
      </c>
      <c r="I16" s="17">
        <v>3</v>
      </c>
      <c r="J16" s="17">
        <v>5</v>
      </c>
      <c r="K16" s="17">
        <v>0</v>
      </c>
      <c r="L16" s="17" t="s">
        <v>410</v>
      </c>
      <c r="M16" s="17" t="s">
        <v>410</v>
      </c>
      <c r="N16" s="17" t="s">
        <v>410</v>
      </c>
      <c r="O16" s="17" t="s">
        <v>410</v>
      </c>
      <c r="P16" s="17" t="s">
        <v>410</v>
      </c>
      <c r="Q16" s="17" t="s">
        <v>410</v>
      </c>
      <c r="R16" s="17" t="s">
        <v>410</v>
      </c>
      <c r="S16" s="509" t="s">
        <v>408</v>
      </c>
      <c r="T16" s="509" t="s">
        <v>408</v>
      </c>
      <c r="U16" s="17" t="s">
        <v>410</v>
      </c>
      <c r="V16" s="340" t="s">
        <v>410</v>
      </c>
    </row>
    <row r="17" spans="1:22" ht="36" customHeight="1">
      <c r="A17" s="431">
        <v>9</v>
      </c>
      <c r="B17" s="428" t="s">
        <v>509</v>
      </c>
      <c r="C17" s="17" t="s">
        <v>410</v>
      </c>
      <c r="D17" s="17" t="s">
        <v>410</v>
      </c>
      <c r="E17" s="17" t="s">
        <v>410</v>
      </c>
      <c r="F17" s="17" t="s">
        <v>410</v>
      </c>
      <c r="G17" s="17" t="s">
        <v>410</v>
      </c>
      <c r="H17" s="17">
        <v>6</v>
      </c>
      <c r="I17" s="17">
        <v>1</v>
      </c>
      <c r="J17" s="17">
        <v>0</v>
      </c>
      <c r="K17" s="17">
        <v>0</v>
      </c>
      <c r="L17" s="17" t="s">
        <v>410</v>
      </c>
      <c r="M17" s="17" t="s">
        <v>410</v>
      </c>
      <c r="N17" s="17" t="s">
        <v>410</v>
      </c>
      <c r="O17" s="17" t="s">
        <v>410</v>
      </c>
      <c r="P17" s="17" t="s">
        <v>410</v>
      </c>
      <c r="Q17" s="17" t="s">
        <v>410</v>
      </c>
      <c r="R17" s="17" t="s">
        <v>410</v>
      </c>
      <c r="S17" s="17" t="s">
        <v>410</v>
      </c>
      <c r="T17" s="17" t="s">
        <v>410</v>
      </c>
      <c r="U17" s="17" t="s">
        <v>410</v>
      </c>
      <c r="V17" s="340" t="s">
        <v>410</v>
      </c>
    </row>
    <row r="18" spans="1:22" s="816" customFormat="1" ht="30" customHeight="1">
      <c r="A18" s="454">
        <v>10</v>
      </c>
      <c r="B18" s="455" t="s">
        <v>510</v>
      </c>
      <c r="C18" s="456" t="s">
        <v>410</v>
      </c>
      <c r="D18" s="456" t="s">
        <v>410</v>
      </c>
      <c r="E18" s="456" t="s">
        <v>410</v>
      </c>
      <c r="F18" s="456" t="s">
        <v>410</v>
      </c>
      <c r="G18" s="456" t="s">
        <v>410</v>
      </c>
      <c r="H18" s="456">
        <v>5</v>
      </c>
      <c r="I18" s="456">
        <v>0</v>
      </c>
      <c r="J18" s="456">
        <v>0</v>
      </c>
      <c r="K18" s="456">
        <v>0</v>
      </c>
      <c r="L18" s="456" t="s">
        <v>410</v>
      </c>
      <c r="M18" s="456" t="s">
        <v>410</v>
      </c>
      <c r="N18" s="456" t="s">
        <v>410</v>
      </c>
      <c r="O18" s="456" t="s">
        <v>410</v>
      </c>
      <c r="P18" s="456" t="s">
        <v>410</v>
      </c>
      <c r="Q18" s="456" t="s">
        <v>410</v>
      </c>
      <c r="R18" s="456" t="s">
        <v>410</v>
      </c>
      <c r="S18" s="661" t="s">
        <v>408</v>
      </c>
      <c r="T18" s="661" t="s">
        <v>408</v>
      </c>
      <c r="U18" s="456" t="s">
        <v>410</v>
      </c>
      <c r="V18" s="457" t="s">
        <v>410</v>
      </c>
    </row>
    <row r="19" spans="1:22" s="514" customFormat="1" ht="24.75" customHeight="1">
      <c r="A19" s="510">
        <v>11</v>
      </c>
      <c r="B19" s="511" t="s">
        <v>517</v>
      </c>
      <c r="C19" s="512" t="s">
        <v>410</v>
      </c>
      <c r="D19" s="512" t="s">
        <v>410</v>
      </c>
      <c r="E19" s="512" t="s">
        <v>410</v>
      </c>
      <c r="F19" s="512" t="s">
        <v>410</v>
      </c>
      <c r="G19" s="512" t="s">
        <v>410</v>
      </c>
      <c r="H19" s="512">
        <v>2</v>
      </c>
      <c r="I19" s="512">
        <v>3</v>
      </c>
      <c r="J19" s="512">
        <v>1</v>
      </c>
      <c r="K19" s="512">
        <v>0</v>
      </c>
      <c r="L19" s="512" t="s">
        <v>410</v>
      </c>
      <c r="M19" s="512" t="s">
        <v>410</v>
      </c>
      <c r="N19" s="512" t="s">
        <v>410</v>
      </c>
      <c r="O19" s="512" t="s">
        <v>410</v>
      </c>
      <c r="P19" s="512" t="s">
        <v>410</v>
      </c>
      <c r="Q19" s="512" t="s">
        <v>410</v>
      </c>
      <c r="R19" s="512" t="s">
        <v>410</v>
      </c>
      <c r="S19" s="512" t="s">
        <v>410</v>
      </c>
      <c r="T19" s="512" t="s">
        <v>410</v>
      </c>
      <c r="U19" s="512" t="s">
        <v>410</v>
      </c>
      <c r="V19" s="513" t="s">
        <v>410</v>
      </c>
    </row>
    <row r="20" spans="1:22" ht="19.5" customHeight="1">
      <c r="A20" s="431">
        <v>12</v>
      </c>
      <c r="B20" s="428" t="s">
        <v>492</v>
      </c>
      <c r="C20" s="17" t="s">
        <v>410</v>
      </c>
      <c r="D20" s="17" t="s">
        <v>410</v>
      </c>
      <c r="E20" s="17" t="s">
        <v>410</v>
      </c>
      <c r="F20" s="17" t="s">
        <v>410</v>
      </c>
      <c r="G20" s="17" t="s">
        <v>410</v>
      </c>
      <c r="H20" s="17">
        <v>3</v>
      </c>
      <c r="I20" s="17">
        <v>0</v>
      </c>
      <c r="J20" s="17">
        <v>0</v>
      </c>
      <c r="K20" s="17">
        <v>0</v>
      </c>
      <c r="L20" s="17" t="s">
        <v>410</v>
      </c>
      <c r="M20" s="17" t="s">
        <v>410</v>
      </c>
      <c r="N20" s="17" t="s">
        <v>410</v>
      </c>
      <c r="O20" s="17" t="s">
        <v>410</v>
      </c>
      <c r="P20" s="17" t="s">
        <v>410</v>
      </c>
      <c r="Q20" s="17" t="s">
        <v>410</v>
      </c>
      <c r="R20" s="17" t="s">
        <v>410</v>
      </c>
      <c r="S20" s="509" t="s">
        <v>408</v>
      </c>
      <c r="T20" s="509" t="s">
        <v>408</v>
      </c>
      <c r="U20" s="17" t="s">
        <v>410</v>
      </c>
      <c r="V20" s="340" t="s">
        <v>410</v>
      </c>
    </row>
    <row r="21" spans="1:22" ht="19.5" customHeight="1">
      <c r="A21" s="431">
        <v>13</v>
      </c>
      <c r="B21" s="428" t="s">
        <v>493</v>
      </c>
      <c r="C21" s="17" t="s">
        <v>410</v>
      </c>
      <c r="D21" s="17" t="s">
        <v>410</v>
      </c>
      <c r="E21" s="17" t="s">
        <v>410</v>
      </c>
      <c r="F21" s="17" t="s">
        <v>410</v>
      </c>
      <c r="G21" s="17" t="s">
        <v>410</v>
      </c>
      <c r="H21" s="17">
        <v>4</v>
      </c>
      <c r="I21" s="17">
        <v>0</v>
      </c>
      <c r="J21" s="17">
        <v>0</v>
      </c>
      <c r="K21" s="17">
        <v>0</v>
      </c>
      <c r="L21" s="17" t="s">
        <v>410</v>
      </c>
      <c r="M21" s="17" t="s">
        <v>410</v>
      </c>
      <c r="N21" s="17" t="s">
        <v>410</v>
      </c>
      <c r="O21" s="17" t="s">
        <v>410</v>
      </c>
      <c r="P21" s="17" t="s">
        <v>410</v>
      </c>
      <c r="Q21" s="17" t="s">
        <v>410</v>
      </c>
      <c r="R21" s="17" t="s">
        <v>410</v>
      </c>
      <c r="S21" s="17" t="s">
        <v>410</v>
      </c>
      <c r="T21" s="17" t="s">
        <v>410</v>
      </c>
      <c r="U21" s="17" t="s">
        <v>410</v>
      </c>
      <c r="V21" s="340" t="s">
        <v>410</v>
      </c>
    </row>
    <row r="22" spans="1:22" ht="24.75" customHeight="1">
      <c r="A22" s="431">
        <v>14</v>
      </c>
      <c r="B22" s="428" t="s">
        <v>142</v>
      </c>
      <c r="C22" s="17" t="s">
        <v>410</v>
      </c>
      <c r="D22" s="17" t="s">
        <v>410</v>
      </c>
      <c r="E22" s="17" t="s">
        <v>410</v>
      </c>
      <c r="F22" s="17" t="s">
        <v>410</v>
      </c>
      <c r="G22" s="17" t="s">
        <v>410</v>
      </c>
      <c r="H22" s="17">
        <v>4</v>
      </c>
      <c r="I22" s="17">
        <v>1</v>
      </c>
      <c r="J22" s="17">
        <v>0</v>
      </c>
      <c r="K22" s="17">
        <v>0</v>
      </c>
      <c r="L22" s="17" t="s">
        <v>410</v>
      </c>
      <c r="M22" s="17" t="s">
        <v>410</v>
      </c>
      <c r="N22" s="17" t="s">
        <v>410</v>
      </c>
      <c r="O22" s="17" t="s">
        <v>410</v>
      </c>
      <c r="P22" s="17" t="s">
        <v>410</v>
      </c>
      <c r="Q22" s="17" t="s">
        <v>410</v>
      </c>
      <c r="R22" s="17" t="s">
        <v>410</v>
      </c>
      <c r="S22" s="17" t="s">
        <v>410</v>
      </c>
      <c r="T22" s="17" t="s">
        <v>410</v>
      </c>
      <c r="U22" s="17" t="s">
        <v>410</v>
      </c>
      <c r="V22" s="340" t="s">
        <v>410</v>
      </c>
    </row>
    <row r="23" spans="1:22" ht="24.75" customHeight="1">
      <c r="A23" s="431">
        <v>15</v>
      </c>
      <c r="B23" s="428" t="s">
        <v>473</v>
      </c>
      <c r="C23" s="17" t="s">
        <v>410</v>
      </c>
      <c r="D23" s="17" t="s">
        <v>410</v>
      </c>
      <c r="E23" s="17" t="s">
        <v>410</v>
      </c>
      <c r="F23" s="17" t="s">
        <v>410</v>
      </c>
      <c r="G23" s="17" t="s">
        <v>410</v>
      </c>
      <c r="H23" s="17">
        <v>4</v>
      </c>
      <c r="I23" s="17">
        <v>0</v>
      </c>
      <c r="J23" s="17">
        <v>0</v>
      </c>
      <c r="K23" s="17">
        <v>0</v>
      </c>
      <c r="L23" s="17" t="s">
        <v>410</v>
      </c>
      <c r="M23" s="17" t="s">
        <v>410</v>
      </c>
      <c r="N23" s="17" t="s">
        <v>410</v>
      </c>
      <c r="O23" s="17" t="s">
        <v>410</v>
      </c>
      <c r="P23" s="17" t="s">
        <v>410</v>
      </c>
      <c r="Q23" s="17" t="s">
        <v>410</v>
      </c>
      <c r="R23" s="17" t="s">
        <v>410</v>
      </c>
      <c r="S23" s="509" t="s">
        <v>408</v>
      </c>
      <c r="T23" s="509" t="s">
        <v>408</v>
      </c>
      <c r="U23" s="17" t="s">
        <v>410</v>
      </c>
      <c r="V23" s="340" t="s">
        <v>410</v>
      </c>
    </row>
    <row r="24" spans="1:22" ht="24.75" customHeight="1">
      <c r="A24" s="431">
        <v>16</v>
      </c>
      <c r="B24" s="428" t="s">
        <v>514</v>
      </c>
      <c r="C24" s="17" t="s">
        <v>410</v>
      </c>
      <c r="D24" s="17" t="s">
        <v>410</v>
      </c>
      <c r="E24" s="17" t="s">
        <v>410</v>
      </c>
      <c r="F24" s="17" t="s">
        <v>410</v>
      </c>
      <c r="G24" s="17" t="s">
        <v>410</v>
      </c>
      <c r="H24" s="17">
        <v>12</v>
      </c>
      <c r="I24" s="17">
        <v>0</v>
      </c>
      <c r="J24" s="17">
        <v>0</v>
      </c>
      <c r="K24" s="17">
        <v>0</v>
      </c>
      <c r="L24" s="17" t="s">
        <v>410</v>
      </c>
      <c r="M24" s="17" t="s">
        <v>410</v>
      </c>
      <c r="N24" s="17" t="s">
        <v>410</v>
      </c>
      <c r="O24" s="17" t="s">
        <v>410</v>
      </c>
      <c r="P24" s="17" t="s">
        <v>410</v>
      </c>
      <c r="Q24" s="17" t="s">
        <v>410</v>
      </c>
      <c r="R24" s="17" t="s">
        <v>410</v>
      </c>
      <c r="S24" s="17" t="s">
        <v>410</v>
      </c>
      <c r="T24" s="17" t="s">
        <v>410</v>
      </c>
      <c r="U24" s="17" t="s">
        <v>410</v>
      </c>
      <c r="V24" s="340" t="s">
        <v>410</v>
      </c>
    </row>
    <row r="25" spans="1:22" s="816" customFormat="1" ht="18" customHeight="1">
      <c r="A25" s="454">
        <v>17</v>
      </c>
      <c r="B25" s="455" t="s">
        <v>495</v>
      </c>
      <c r="C25" s="456" t="s">
        <v>410</v>
      </c>
      <c r="D25" s="456" t="s">
        <v>410</v>
      </c>
      <c r="E25" s="456" t="s">
        <v>410</v>
      </c>
      <c r="F25" s="456" t="s">
        <v>410</v>
      </c>
      <c r="G25" s="456" t="s">
        <v>410</v>
      </c>
      <c r="H25" s="456">
        <v>5</v>
      </c>
      <c r="I25" s="456">
        <v>0</v>
      </c>
      <c r="J25" s="456">
        <v>0</v>
      </c>
      <c r="K25" s="456">
        <v>0</v>
      </c>
      <c r="L25" s="456" t="s">
        <v>410</v>
      </c>
      <c r="M25" s="456" t="s">
        <v>410</v>
      </c>
      <c r="N25" s="456" t="s">
        <v>410</v>
      </c>
      <c r="O25" s="456" t="s">
        <v>410</v>
      </c>
      <c r="P25" s="456" t="s">
        <v>410</v>
      </c>
      <c r="Q25" s="456" t="s">
        <v>410</v>
      </c>
      <c r="R25" s="456" t="s">
        <v>410</v>
      </c>
      <c r="S25" s="609" t="s">
        <v>408</v>
      </c>
      <c r="T25" s="609" t="s">
        <v>408</v>
      </c>
      <c r="U25" s="456" t="s">
        <v>410</v>
      </c>
      <c r="V25" s="457" t="s">
        <v>410</v>
      </c>
    </row>
    <row r="26" spans="1:22" ht="24.75" customHeight="1">
      <c r="A26" s="431">
        <v>18</v>
      </c>
      <c r="B26" s="428" t="s">
        <v>513</v>
      </c>
      <c r="C26" s="17" t="s">
        <v>410</v>
      </c>
      <c r="D26" s="17" t="s">
        <v>410</v>
      </c>
      <c r="E26" s="17" t="s">
        <v>410</v>
      </c>
      <c r="F26" s="17" t="s">
        <v>410</v>
      </c>
      <c r="G26" s="17" t="s">
        <v>410</v>
      </c>
      <c r="H26" s="17">
        <v>4</v>
      </c>
      <c r="I26" s="17">
        <v>4</v>
      </c>
      <c r="J26" s="17">
        <v>0</v>
      </c>
      <c r="K26" s="17">
        <v>0</v>
      </c>
      <c r="L26" s="17" t="s">
        <v>410</v>
      </c>
      <c r="M26" s="17" t="s">
        <v>410</v>
      </c>
      <c r="N26" s="17" t="s">
        <v>410</v>
      </c>
      <c r="O26" s="17" t="s">
        <v>410</v>
      </c>
      <c r="P26" s="17" t="s">
        <v>410</v>
      </c>
      <c r="Q26" s="17" t="s">
        <v>410</v>
      </c>
      <c r="R26" s="17" t="s">
        <v>410</v>
      </c>
      <c r="S26" s="17" t="s">
        <v>410</v>
      </c>
      <c r="T26" s="17" t="s">
        <v>410</v>
      </c>
      <c r="U26" s="17" t="s">
        <v>410</v>
      </c>
      <c r="V26" s="340" t="s">
        <v>410</v>
      </c>
    </row>
    <row r="27" spans="1:22" ht="24.75" customHeight="1">
      <c r="A27" s="431">
        <v>19</v>
      </c>
      <c r="B27" s="428" t="s">
        <v>506</v>
      </c>
      <c r="C27" s="17" t="s">
        <v>410</v>
      </c>
      <c r="D27" s="17" t="s">
        <v>410</v>
      </c>
      <c r="E27" s="17" t="s">
        <v>410</v>
      </c>
      <c r="F27" s="17" t="s">
        <v>410</v>
      </c>
      <c r="G27" s="17" t="s">
        <v>410</v>
      </c>
      <c r="H27" s="17">
        <v>6</v>
      </c>
      <c r="I27" s="17">
        <v>0</v>
      </c>
      <c r="J27" s="17">
        <v>0</v>
      </c>
      <c r="K27" s="17">
        <v>0</v>
      </c>
      <c r="L27" s="17" t="s">
        <v>410</v>
      </c>
      <c r="M27" s="17" t="s">
        <v>410</v>
      </c>
      <c r="N27" s="17" t="s">
        <v>410</v>
      </c>
      <c r="O27" s="17" t="s">
        <v>410</v>
      </c>
      <c r="P27" s="17" t="s">
        <v>410</v>
      </c>
      <c r="Q27" s="17" t="s">
        <v>410</v>
      </c>
      <c r="R27" s="17" t="s">
        <v>410</v>
      </c>
      <c r="S27" s="17" t="s">
        <v>410</v>
      </c>
      <c r="T27" s="17" t="s">
        <v>410</v>
      </c>
      <c r="U27" s="17" t="s">
        <v>410</v>
      </c>
      <c r="V27" s="340" t="s">
        <v>410</v>
      </c>
    </row>
    <row r="28" spans="1:22" ht="19.5" customHeight="1">
      <c r="A28" s="431">
        <v>20</v>
      </c>
      <c r="B28" s="428" t="s">
        <v>496</v>
      </c>
      <c r="C28" s="17" t="s">
        <v>410</v>
      </c>
      <c r="D28" s="17" t="s">
        <v>410</v>
      </c>
      <c r="E28" s="17" t="s">
        <v>410</v>
      </c>
      <c r="F28" s="17" t="s">
        <v>410</v>
      </c>
      <c r="G28" s="17" t="s">
        <v>410</v>
      </c>
      <c r="H28" s="17">
        <v>4</v>
      </c>
      <c r="I28" s="17">
        <v>1</v>
      </c>
      <c r="J28" s="17">
        <v>17</v>
      </c>
      <c r="K28" s="17">
        <v>0</v>
      </c>
      <c r="L28" s="17" t="s">
        <v>410</v>
      </c>
      <c r="M28" s="17" t="s">
        <v>410</v>
      </c>
      <c r="N28" s="17" t="s">
        <v>410</v>
      </c>
      <c r="O28" s="17" t="s">
        <v>410</v>
      </c>
      <c r="P28" s="17" t="s">
        <v>410</v>
      </c>
      <c r="Q28" s="17" t="s">
        <v>410</v>
      </c>
      <c r="R28" s="17" t="s">
        <v>410</v>
      </c>
      <c r="S28" s="17" t="s">
        <v>410</v>
      </c>
      <c r="T28" s="17" t="s">
        <v>410</v>
      </c>
      <c r="U28" s="17" t="s">
        <v>410</v>
      </c>
      <c r="V28" s="340" t="s">
        <v>410</v>
      </c>
    </row>
    <row r="29" spans="1:22" s="514" customFormat="1" ht="19.5" customHeight="1">
      <c r="A29" s="510">
        <v>21</v>
      </c>
      <c r="B29" s="511" t="s">
        <v>143</v>
      </c>
      <c r="C29" s="17" t="s">
        <v>410</v>
      </c>
      <c r="D29" s="17" t="s">
        <v>410</v>
      </c>
      <c r="E29" s="17" t="s">
        <v>410</v>
      </c>
      <c r="F29" s="17" t="s">
        <v>410</v>
      </c>
      <c r="G29" s="17" t="s">
        <v>410</v>
      </c>
      <c r="H29" s="17">
        <v>7</v>
      </c>
      <c r="I29" s="17">
        <v>0</v>
      </c>
      <c r="J29" s="17">
        <v>0</v>
      </c>
      <c r="K29" s="17">
        <v>0</v>
      </c>
      <c r="L29" s="17" t="s">
        <v>410</v>
      </c>
      <c r="M29" s="17" t="s">
        <v>410</v>
      </c>
      <c r="N29" s="17" t="s">
        <v>410</v>
      </c>
      <c r="O29" s="17" t="s">
        <v>410</v>
      </c>
      <c r="P29" s="17" t="s">
        <v>410</v>
      </c>
      <c r="Q29" s="17" t="s">
        <v>410</v>
      </c>
      <c r="R29" s="17" t="s">
        <v>410</v>
      </c>
      <c r="S29" s="17" t="s">
        <v>410</v>
      </c>
      <c r="T29" s="17" t="s">
        <v>410</v>
      </c>
      <c r="U29" s="17" t="s">
        <v>410</v>
      </c>
      <c r="V29" s="340" t="s">
        <v>410</v>
      </c>
    </row>
    <row r="30" spans="1:22" ht="28.5" customHeight="1">
      <c r="A30" s="431">
        <v>22</v>
      </c>
      <c r="B30" s="428" t="s">
        <v>144</v>
      </c>
      <c r="C30" s="17" t="s">
        <v>410</v>
      </c>
      <c r="D30" s="17" t="s">
        <v>410</v>
      </c>
      <c r="E30" s="17" t="s">
        <v>410</v>
      </c>
      <c r="F30" s="17" t="s">
        <v>410</v>
      </c>
      <c r="G30" s="17" t="s">
        <v>410</v>
      </c>
      <c r="H30" s="17">
        <v>1</v>
      </c>
      <c r="I30" s="17">
        <v>1</v>
      </c>
      <c r="J30" s="17">
        <v>0</v>
      </c>
      <c r="K30" s="17">
        <v>0</v>
      </c>
      <c r="L30" s="17" t="s">
        <v>410</v>
      </c>
      <c r="M30" s="17" t="s">
        <v>410</v>
      </c>
      <c r="N30" s="17" t="s">
        <v>410</v>
      </c>
      <c r="O30" s="17" t="s">
        <v>410</v>
      </c>
      <c r="P30" s="17" t="s">
        <v>410</v>
      </c>
      <c r="Q30" s="17" t="s">
        <v>410</v>
      </c>
      <c r="R30" s="17" t="s">
        <v>410</v>
      </c>
      <c r="S30" s="509" t="s">
        <v>408</v>
      </c>
      <c r="T30" s="509" t="s">
        <v>408</v>
      </c>
      <c r="U30" s="17" t="s">
        <v>410</v>
      </c>
      <c r="V30" s="340" t="s">
        <v>410</v>
      </c>
    </row>
    <row r="31" spans="1:22" ht="29.25" customHeight="1">
      <c r="A31" s="431">
        <v>23</v>
      </c>
      <c r="B31" s="428" t="s">
        <v>145</v>
      </c>
      <c r="C31" s="17" t="s">
        <v>410</v>
      </c>
      <c r="D31" s="17" t="s">
        <v>410</v>
      </c>
      <c r="E31" s="17" t="s">
        <v>410</v>
      </c>
      <c r="F31" s="17" t="s">
        <v>410</v>
      </c>
      <c r="G31" s="17" t="s">
        <v>410</v>
      </c>
      <c r="H31" s="17">
        <v>3</v>
      </c>
      <c r="I31" s="17">
        <v>0</v>
      </c>
      <c r="J31" s="17">
        <v>0</v>
      </c>
      <c r="K31" s="17">
        <v>0</v>
      </c>
      <c r="L31" s="17" t="s">
        <v>410</v>
      </c>
      <c r="M31" s="17" t="s">
        <v>410</v>
      </c>
      <c r="N31" s="17" t="s">
        <v>410</v>
      </c>
      <c r="O31" s="17" t="s">
        <v>410</v>
      </c>
      <c r="P31" s="17" t="s">
        <v>410</v>
      </c>
      <c r="Q31" s="17" t="s">
        <v>410</v>
      </c>
      <c r="R31" s="17" t="s">
        <v>410</v>
      </c>
      <c r="S31" s="17" t="s">
        <v>410</v>
      </c>
      <c r="T31" s="17" t="s">
        <v>410</v>
      </c>
      <c r="U31" s="17" t="s">
        <v>410</v>
      </c>
      <c r="V31" s="340" t="s">
        <v>410</v>
      </c>
    </row>
    <row r="32" spans="1:22" ht="24.75" customHeight="1">
      <c r="A32" s="431">
        <v>24</v>
      </c>
      <c r="B32" s="428" t="s">
        <v>146</v>
      </c>
      <c r="C32" s="17" t="s">
        <v>410</v>
      </c>
      <c r="D32" s="17" t="s">
        <v>410</v>
      </c>
      <c r="E32" s="17" t="s">
        <v>410</v>
      </c>
      <c r="F32" s="17" t="s">
        <v>410</v>
      </c>
      <c r="G32" s="17" t="s">
        <v>410</v>
      </c>
      <c r="H32" s="17">
        <v>12</v>
      </c>
      <c r="I32" s="17">
        <v>0</v>
      </c>
      <c r="J32" s="17">
        <v>0</v>
      </c>
      <c r="K32" s="17">
        <v>0</v>
      </c>
      <c r="L32" s="17" t="s">
        <v>410</v>
      </c>
      <c r="M32" s="17" t="s">
        <v>410</v>
      </c>
      <c r="N32" s="17" t="s">
        <v>410</v>
      </c>
      <c r="O32" s="17" t="s">
        <v>410</v>
      </c>
      <c r="P32" s="17" t="s">
        <v>410</v>
      </c>
      <c r="Q32" s="17" t="s">
        <v>410</v>
      </c>
      <c r="R32" s="17" t="s">
        <v>410</v>
      </c>
      <c r="S32" s="509" t="s">
        <v>408</v>
      </c>
      <c r="T32" s="509" t="s">
        <v>408</v>
      </c>
      <c r="U32" s="17" t="s">
        <v>410</v>
      </c>
      <c r="V32" s="340" t="s">
        <v>410</v>
      </c>
    </row>
    <row r="33" spans="1:22" s="608" customFormat="1" ht="24.75" customHeight="1">
      <c r="A33" s="454">
        <v>25</v>
      </c>
      <c r="B33" s="610" t="s">
        <v>47</v>
      </c>
      <c r="C33" s="611" t="s">
        <v>410</v>
      </c>
      <c r="D33" s="611" t="s">
        <v>410</v>
      </c>
      <c r="E33" s="611" t="s">
        <v>410</v>
      </c>
      <c r="F33" s="611" t="s">
        <v>410</v>
      </c>
      <c r="G33" s="611" t="s">
        <v>410</v>
      </c>
      <c r="H33" s="611">
        <v>8</v>
      </c>
      <c r="I33" s="611">
        <v>0</v>
      </c>
      <c r="J33" s="611">
        <v>0</v>
      </c>
      <c r="K33" s="611">
        <v>0</v>
      </c>
      <c r="L33" s="456" t="s">
        <v>410</v>
      </c>
      <c r="M33" s="611" t="s">
        <v>410</v>
      </c>
      <c r="N33" s="611" t="s">
        <v>410</v>
      </c>
      <c r="O33" s="611" t="s">
        <v>410</v>
      </c>
      <c r="P33" s="611" t="s">
        <v>410</v>
      </c>
      <c r="Q33" s="611" t="s">
        <v>410</v>
      </c>
      <c r="R33" s="611" t="s">
        <v>410</v>
      </c>
      <c r="S33" s="611" t="s">
        <v>410</v>
      </c>
      <c r="T33" s="611" t="s">
        <v>410</v>
      </c>
      <c r="U33" s="611" t="s">
        <v>410</v>
      </c>
      <c r="V33" s="612" t="s">
        <v>410</v>
      </c>
    </row>
    <row r="34" spans="1:22" ht="30" customHeight="1" thickBot="1">
      <c r="A34" s="432">
        <v>26</v>
      </c>
      <c r="B34" s="430" t="s">
        <v>439</v>
      </c>
      <c r="C34" s="408" t="s">
        <v>410</v>
      </c>
      <c r="D34" s="408" t="s">
        <v>410</v>
      </c>
      <c r="E34" s="408" t="s">
        <v>410</v>
      </c>
      <c r="F34" s="408" t="s">
        <v>410</v>
      </c>
      <c r="G34" s="408" t="s">
        <v>410</v>
      </c>
      <c r="H34" s="408">
        <v>3</v>
      </c>
      <c r="I34" s="408">
        <v>1</v>
      </c>
      <c r="J34" s="408">
        <v>11</v>
      </c>
      <c r="K34" s="408">
        <v>0</v>
      </c>
      <c r="L34" s="408" t="s">
        <v>410</v>
      </c>
      <c r="M34" s="408" t="s">
        <v>410</v>
      </c>
      <c r="N34" s="408" t="s">
        <v>410</v>
      </c>
      <c r="O34" s="408" t="s">
        <v>410</v>
      </c>
      <c r="P34" s="408" t="s">
        <v>410</v>
      </c>
      <c r="Q34" s="408" t="s">
        <v>410</v>
      </c>
      <c r="R34" s="408" t="s">
        <v>410</v>
      </c>
      <c r="S34" s="408" t="s">
        <v>410</v>
      </c>
      <c r="T34" s="408" t="s">
        <v>410</v>
      </c>
      <c r="U34" s="408" t="s">
        <v>410</v>
      </c>
      <c r="V34" s="409" t="s">
        <v>410</v>
      </c>
    </row>
    <row r="35" spans="1:22" ht="12" customHeight="1">
      <c r="A35" s="1179" t="s">
        <v>421</v>
      </c>
      <c r="B35" s="1179"/>
      <c r="C35" s="1179"/>
      <c r="D35" s="1179"/>
      <c r="E35" s="1179"/>
      <c r="F35" s="1179"/>
      <c r="G35" s="1179"/>
      <c r="H35" s="1179"/>
      <c r="I35" s="1179"/>
      <c r="J35" s="1179"/>
      <c r="K35" s="1179"/>
      <c r="L35" s="1179"/>
      <c r="M35" s="1179"/>
      <c r="N35" s="1179"/>
      <c r="O35" s="1179"/>
      <c r="P35" s="1179"/>
      <c r="Q35" s="1179"/>
      <c r="R35" s="1179"/>
      <c r="S35" s="1179"/>
      <c r="T35" s="1179"/>
      <c r="U35" s="1179"/>
      <c r="V35" s="1179"/>
    </row>
    <row r="36" spans="2:22" ht="12.75">
      <c r="B36" s="896" t="s">
        <v>405</v>
      </c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</row>
    <row r="37" ht="12.75">
      <c r="B37" s="1204"/>
    </row>
    <row r="38" ht="12.75">
      <c r="B38" s="1204"/>
    </row>
  </sheetData>
  <sheetProtection/>
  <mergeCells count="30">
    <mergeCell ref="B37:B38"/>
    <mergeCell ref="S6:S8"/>
    <mergeCell ref="H3:H8"/>
    <mergeCell ref="I3:I8"/>
    <mergeCell ref="M3:R4"/>
    <mergeCell ref="S3:T5"/>
    <mergeCell ref="T6:T8"/>
    <mergeCell ref="Q5:Q8"/>
    <mergeCell ref="R5:R8"/>
    <mergeCell ref="J3:J8"/>
    <mergeCell ref="U6:U8"/>
    <mergeCell ref="B36:V36"/>
    <mergeCell ref="O5:O8"/>
    <mergeCell ref="P5:P8"/>
    <mergeCell ref="B3:B8"/>
    <mergeCell ref="C3:C8"/>
    <mergeCell ref="D3:D8"/>
    <mergeCell ref="E3:E8"/>
    <mergeCell ref="F3:F8"/>
    <mergeCell ref="G3:G8"/>
    <mergeCell ref="A35:V35"/>
    <mergeCell ref="A1:V1"/>
    <mergeCell ref="A3:A8"/>
    <mergeCell ref="S2:V2"/>
    <mergeCell ref="K3:K8"/>
    <mergeCell ref="L3:L8"/>
    <mergeCell ref="V6:V8"/>
    <mergeCell ref="U3:V5"/>
    <mergeCell ref="M5:M8"/>
    <mergeCell ref="N5:N8"/>
  </mergeCells>
  <printOptions/>
  <pageMargins left="0.3937007874015748" right="0.3937007874015748" top="0" bottom="0" header="0.15748031496062992" footer="0.1574803149606299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38"/>
  <sheetViews>
    <sheetView zoomScalePageLayoutView="0" workbookViewId="0" topLeftCell="A24">
      <selection activeCell="E34" sqref="E34"/>
    </sheetView>
  </sheetViews>
  <sheetFormatPr defaultColWidth="9.140625" defaultRowHeight="30" customHeight="1"/>
  <cols>
    <col min="1" max="1" width="3.421875" style="18" customWidth="1"/>
    <col min="2" max="2" width="21.7109375" style="18" customWidth="1"/>
    <col min="3" max="4" width="4.57421875" style="18" customWidth="1"/>
    <col min="5" max="5" width="5.8515625" style="18" customWidth="1"/>
    <col min="6" max="7" width="4.57421875" style="18" customWidth="1"/>
    <col min="8" max="8" width="6.28125" style="18" customWidth="1"/>
    <col min="9" max="10" width="4.57421875" style="18" customWidth="1"/>
    <col min="11" max="11" width="5.8515625" style="435" customWidth="1"/>
    <col min="12" max="13" width="4.57421875" style="18" customWidth="1"/>
    <col min="14" max="14" width="6.00390625" style="18" customWidth="1"/>
    <col min="15" max="16" width="4.57421875" style="18" customWidth="1"/>
    <col min="17" max="17" width="6.00390625" style="18" customWidth="1"/>
    <col min="18" max="19" width="4.57421875" style="18" customWidth="1"/>
    <col min="20" max="20" width="5.7109375" style="18" customWidth="1"/>
    <col min="21" max="22" width="4.57421875" style="18" customWidth="1"/>
    <col min="23" max="23" width="6.140625" style="18" customWidth="1"/>
    <col min="24" max="24" width="4.57421875" style="18" customWidth="1"/>
    <col min="25" max="25" width="4.421875" style="18" customWidth="1"/>
    <col min="26" max="26" width="6.140625" style="18" customWidth="1"/>
    <col min="27" max="16384" width="9.140625" style="18" customWidth="1"/>
  </cols>
  <sheetData>
    <row r="1" spans="1:26" ht="30" customHeight="1">
      <c r="A1" s="856" t="s">
        <v>422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2:26" ht="30" customHeight="1" thickBot="1">
      <c r="B2" s="342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Y2" s="1184" t="s">
        <v>283</v>
      </c>
      <c r="Z2" s="1184"/>
    </row>
    <row r="3" spans="1:26" ht="37.5" customHeight="1">
      <c r="A3" s="1223" t="s">
        <v>431</v>
      </c>
      <c r="B3" s="1221" t="s">
        <v>385</v>
      </c>
      <c r="C3" s="1218" t="s">
        <v>424</v>
      </c>
      <c r="D3" s="1218"/>
      <c r="E3" s="1219"/>
      <c r="F3" s="1217" t="s">
        <v>425</v>
      </c>
      <c r="G3" s="1218"/>
      <c r="H3" s="1219"/>
      <c r="I3" s="1217" t="s">
        <v>426</v>
      </c>
      <c r="J3" s="1218"/>
      <c r="K3" s="1219"/>
      <c r="L3" s="1217" t="s">
        <v>427</v>
      </c>
      <c r="M3" s="1218"/>
      <c r="N3" s="1219"/>
      <c r="O3" s="1217" t="s">
        <v>433</v>
      </c>
      <c r="P3" s="1218"/>
      <c r="Q3" s="1219"/>
      <c r="R3" s="1217" t="s">
        <v>434</v>
      </c>
      <c r="S3" s="1218"/>
      <c r="T3" s="1219"/>
      <c r="U3" s="1217" t="s">
        <v>428</v>
      </c>
      <c r="V3" s="1218"/>
      <c r="W3" s="1219"/>
      <c r="X3" s="1226" t="s">
        <v>383</v>
      </c>
      <c r="Y3" s="1226"/>
      <c r="Z3" s="1227"/>
    </row>
    <row r="4" spans="1:26" ht="30" customHeight="1" thickBot="1">
      <c r="A4" s="1224"/>
      <c r="B4" s="1222"/>
      <c r="C4" s="339" t="s">
        <v>429</v>
      </c>
      <c r="D4" s="339" t="s">
        <v>430</v>
      </c>
      <c r="E4" s="436" t="s">
        <v>382</v>
      </c>
      <c r="F4" s="343" t="s">
        <v>429</v>
      </c>
      <c r="G4" s="339" t="s">
        <v>430</v>
      </c>
      <c r="H4" s="436" t="s">
        <v>382</v>
      </c>
      <c r="I4" s="343" t="s">
        <v>429</v>
      </c>
      <c r="J4" s="339" t="s">
        <v>430</v>
      </c>
      <c r="K4" s="436" t="s">
        <v>382</v>
      </c>
      <c r="L4" s="343" t="s">
        <v>429</v>
      </c>
      <c r="M4" s="339" t="s">
        <v>430</v>
      </c>
      <c r="N4" s="436" t="s">
        <v>382</v>
      </c>
      <c r="O4" s="343" t="s">
        <v>429</v>
      </c>
      <c r="P4" s="339" t="s">
        <v>430</v>
      </c>
      <c r="Q4" s="436" t="s">
        <v>382</v>
      </c>
      <c r="R4" s="343" t="s">
        <v>429</v>
      </c>
      <c r="S4" s="339" t="s">
        <v>430</v>
      </c>
      <c r="T4" s="436" t="s">
        <v>382</v>
      </c>
      <c r="U4" s="339" t="s">
        <v>429</v>
      </c>
      <c r="V4" s="339" t="s">
        <v>430</v>
      </c>
      <c r="W4" s="436" t="s">
        <v>382</v>
      </c>
      <c r="X4" s="339" t="s">
        <v>429</v>
      </c>
      <c r="Y4" s="339" t="s">
        <v>430</v>
      </c>
      <c r="Z4" s="437" t="s">
        <v>382</v>
      </c>
    </row>
    <row r="5" spans="1:26" s="444" customFormat="1" ht="30" customHeight="1" thickBot="1" thickTop="1">
      <c r="A5" s="722">
        <v>0</v>
      </c>
      <c r="B5" s="718">
        <v>1</v>
      </c>
      <c r="C5" s="452">
        <v>2</v>
      </c>
      <c r="D5" s="452">
        <v>3</v>
      </c>
      <c r="E5" s="453">
        <v>4</v>
      </c>
      <c r="F5" s="453">
        <v>5</v>
      </c>
      <c r="G5" s="452">
        <v>6</v>
      </c>
      <c r="H5" s="453">
        <v>7</v>
      </c>
      <c r="I5" s="453">
        <v>8</v>
      </c>
      <c r="J5" s="452">
        <v>9</v>
      </c>
      <c r="K5" s="453">
        <v>10</v>
      </c>
      <c r="L5" s="453">
        <v>11</v>
      </c>
      <c r="M5" s="452">
        <v>12</v>
      </c>
      <c r="N5" s="453">
        <v>13</v>
      </c>
      <c r="O5" s="453">
        <v>14</v>
      </c>
      <c r="P5" s="452">
        <v>15</v>
      </c>
      <c r="Q5" s="453">
        <v>16</v>
      </c>
      <c r="R5" s="453">
        <v>17</v>
      </c>
      <c r="S5" s="452">
        <v>18</v>
      </c>
      <c r="T5" s="453">
        <v>19</v>
      </c>
      <c r="U5" s="452">
        <v>20</v>
      </c>
      <c r="V5" s="452">
        <v>21</v>
      </c>
      <c r="W5" s="446">
        <v>22</v>
      </c>
      <c r="X5" s="445">
        <v>23</v>
      </c>
      <c r="Y5" s="446">
        <v>24</v>
      </c>
      <c r="Z5" s="447">
        <v>25</v>
      </c>
    </row>
    <row r="6" spans="1:26" s="514" customFormat="1" ht="30" customHeight="1" thickTop="1">
      <c r="A6" s="723">
        <v>1</v>
      </c>
      <c r="B6" s="719" t="s">
        <v>515</v>
      </c>
      <c r="C6" s="515"/>
      <c r="D6" s="516"/>
      <c r="E6" s="517"/>
      <c r="F6" s="515"/>
      <c r="G6" s="516"/>
      <c r="H6" s="517"/>
      <c r="I6" s="515"/>
      <c r="J6" s="516"/>
      <c r="K6" s="517"/>
      <c r="L6" s="515"/>
      <c r="M6" s="516"/>
      <c r="N6" s="517"/>
      <c r="O6" s="515"/>
      <c r="P6" s="516"/>
      <c r="Q6" s="517" t="e">
        <f>P6/O6*100</f>
        <v>#DIV/0!</v>
      </c>
      <c r="R6" s="515"/>
      <c r="S6" s="516"/>
      <c r="T6" s="517"/>
      <c r="U6" s="516"/>
      <c r="V6" s="516"/>
      <c r="W6" s="517"/>
      <c r="X6" s="518"/>
      <c r="Y6" s="518"/>
      <c r="Z6" s="519"/>
    </row>
    <row r="7" spans="1:26" ht="30" customHeight="1">
      <c r="A7" s="344">
        <v>2</v>
      </c>
      <c r="B7" s="399" t="s">
        <v>516</v>
      </c>
      <c r="C7" s="438">
        <v>2</v>
      </c>
      <c r="D7" s="439">
        <v>0</v>
      </c>
      <c r="E7" s="442">
        <f aca="true" t="shared" si="0" ref="E7:E34">D7/C7*100</f>
        <v>0</v>
      </c>
      <c r="F7" s="438">
        <v>1</v>
      </c>
      <c r="G7" s="439">
        <v>1</v>
      </c>
      <c r="H7" s="442">
        <f aca="true" t="shared" si="1" ref="H7:H34">G7/F7*100</f>
        <v>100</v>
      </c>
      <c r="I7" s="438">
        <v>3</v>
      </c>
      <c r="J7" s="439">
        <v>1</v>
      </c>
      <c r="K7" s="442">
        <f aca="true" t="shared" si="2" ref="K7:K34">J7/I7*100</f>
        <v>33.33333333333333</v>
      </c>
      <c r="L7" s="438">
        <v>3</v>
      </c>
      <c r="M7" s="439">
        <v>2</v>
      </c>
      <c r="N7" s="442">
        <f>M7/L7*100</f>
        <v>66.66666666666666</v>
      </c>
      <c r="O7" s="438">
        <v>0</v>
      </c>
      <c r="P7" s="439">
        <v>0</v>
      </c>
      <c r="Q7" s="442" t="e">
        <f>P7/O7*100</f>
        <v>#DIV/0!</v>
      </c>
      <c r="R7" s="438">
        <v>0</v>
      </c>
      <c r="S7" s="439">
        <v>0</v>
      </c>
      <c r="T7" s="442" t="e">
        <f>S7/R7*100</f>
        <v>#DIV/0!</v>
      </c>
      <c r="U7" s="439">
        <v>4</v>
      </c>
      <c r="V7" s="439">
        <v>3</v>
      </c>
      <c r="W7" s="442">
        <f>V7/U7*100</f>
        <v>75</v>
      </c>
      <c r="X7" s="439">
        <f>SUM(C7+F7+I7+L7+O7+R7+U7)</f>
        <v>13</v>
      </c>
      <c r="Y7" s="439">
        <f>SUM(D7+G7+J7+M7+P7+S7+V7)</f>
        <v>7</v>
      </c>
      <c r="Z7" s="443">
        <f aca="true" t="shared" si="3" ref="Z7:Z34">Y7/X7*100</f>
        <v>53.84615384615385</v>
      </c>
    </row>
    <row r="8" spans="1:26" ht="30" customHeight="1">
      <c r="A8" s="344">
        <v>3</v>
      </c>
      <c r="B8" s="400" t="s">
        <v>487</v>
      </c>
      <c r="C8" s="438">
        <v>3</v>
      </c>
      <c r="D8" s="439">
        <v>2</v>
      </c>
      <c r="E8" s="442">
        <f t="shared" si="0"/>
        <v>66.66666666666666</v>
      </c>
      <c r="F8" s="438">
        <v>1</v>
      </c>
      <c r="G8" s="439">
        <v>0</v>
      </c>
      <c r="H8" s="442">
        <f t="shared" si="1"/>
        <v>0</v>
      </c>
      <c r="I8" s="438">
        <v>3</v>
      </c>
      <c r="J8" s="439">
        <v>1</v>
      </c>
      <c r="K8" s="442">
        <f t="shared" si="2"/>
        <v>33.33333333333333</v>
      </c>
      <c r="L8" s="438">
        <v>3</v>
      </c>
      <c r="M8" s="439">
        <v>3</v>
      </c>
      <c r="N8" s="442">
        <f aca="true" t="shared" si="4" ref="N8:N34">M8/L8*100</f>
        <v>100</v>
      </c>
      <c r="O8" s="438">
        <v>2</v>
      </c>
      <c r="P8" s="439">
        <v>2</v>
      </c>
      <c r="Q8" s="442">
        <f>P8/O8*100</f>
        <v>100</v>
      </c>
      <c r="R8" s="438">
        <v>2</v>
      </c>
      <c r="S8" s="439">
        <v>1</v>
      </c>
      <c r="T8" s="442">
        <f aca="true" t="shared" si="5" ref="T8:T33">S8/R8*100</f>
        <v>50</v>
      </c>
      <c r="U8" s="439">
        <v>4</v>
      </c>
      <c r="V8" s="439">
        <v>4</v>
      </c>
      <c r="W8" s="442">
        <f aca="true" t="shared" si="6" ref="W8:W21">V8/U8*100</f>
        <v>100</v>
      </c>
      <c r="X8" s="439">
        <f aca="true" t="shared" si="7" ref="X8:X21">SUM(C8+F8+I8+L8+O8+R8+U8)</f>
        <v>18</v>
      </c>
      <c r="Y8" s="439">
        <f aca="true" t="shared" si="8" ref="Y8:Y21">SUM(D8+G8+J8+M8+P8+S8+V8)</f>
        <v>13</v>
      </c>
      <c r="Z8" s="443">
        <f t="shared" si="3"/>
        <v>72.22222222222221</v>
      </c>
    </row>
    <row r="9" spans="1:26" ht="30" customHeight="1">
      <c r="A9" s="344">
        <v>4</v>
      </c>
      <c r="B9" s="400" t="s">
        <v>488</v>
      </c>
      <c r="C9" s="438">
        <v>1</v>
      </c>
      <c r="D9" s="439">
        <v>1</v>
      </c>
      <c r="E9" s="442">
        <f t="shared" si="0"/>
        <v>100</v>
      </c>
      <c r="F9" s="438">
        <v>0</v>
      </c>
      <c r="G9" s="439">
        <v>0</v>
      </c>
      <c r="H9" s="442" t="e">
        <f t="shared" si="1"/>
        <v>#DIV/0!</v>
      </c>
      <c r="I9" s="438">
        <v>1</v>
      </c>
      <c r="J9" s="439">
        <v>1</v>
      </c>
      <c r="K9" s="442">
        <f>J9/I9*100</f>
        <v>100</v>
      </c>
      <c r="L9" s="438">
        <v>1</v>
      </c>
      <c r="M9" s="439">
        <v>1</v>
      </c>
      <c r="N9" s="442">
        <f t="shared" si="4"/>
        <v>100</v>
      </c>
      <c r="O9" s="438">
        <v>0</v>
      </c>
      <c r="P9" s="439">
        <v>0</v>
      </c>
      <c r="Q9" s="442" t="e">
        <f aca="true" t="shared" si="9" ref="Q9:Q21">P9/O9*100</f>
        <v>#DIV/0!</v>
      </c>
      <c r="R9" s="438">
        <v>0</v>
      </c>
      <c r="S9" s="439">
        <v>0</v>
      </c>
      <c r="T9" s="442" t="e">
        <f t="shared" si="5"/>
        <v>#DIV/0!</v>
      </c>
      <c r="U9" s="439">
        <v>0</v>
      </c>
      <c r="V9" s="439">
        <v>0</v>
      </c>
      <c r="W9" s="442" t="e">
        <f t="shared" si="6"/>
        <v>#DIV/0!</v>
      </c>
      <c r="X9" s="439">
        <f t="shared" si="7"/>
        <v>3</v>
      </c>
      <c r="Y9" s="439">
        <f t="shared" si="8"/>
        <v>3</v>
      </c>
      <c r="Z9" s="443">
        <f t="shared" si="3"/>
        <v>100</v>
      </c>
    </row>
    <row r="10" spans="1:26" ht="30" customHeight="1">
      <c r="A10" s="344">
        <v>5</v>
      </c>
      <c r="B10" s="399" t="s">
        <v>489</v>
      </c>
      <c r="C10" s="438">
        <v>9</v>
      </c>
      <c r="D10" s="439">
        <v>8</v>
      </c>
      <c r="E10" s="442">
        <f t="shared" si="0"/>
        <v>88.88888888888889</v>
      </c>
      <c r="F10" s="438">
        <v>1</v>
      </c>
      <c r="G10" s="439">
        <v>1</v>
      </c>
      <c r="H10" s="442">
        <f t="shared" si="1"/>
        <v>100</v>
      </c>
      <c r="I10" s="438">
        <v>2</v>
      </c>
      <c r="J10" s="439">
        <v>2</v>
      </c>
      <c r="K10" s="442">
        <f t="shared" si="2"/>
        <v>100</v>
      </c>
      <c r="L10" s="438">
        <v>2</v>
      </c>
      <c r="M10" s="439">
        <v>2</v>
      </c>
      <c r="N10" s="442">
        <f t="shared" si="4"/>
        <v>100</v>
      </c>
      <c r="O10" s="438">
        <v>0</v>
      </c>
      <c r="P10" s="439">
        <v>0</v>
      </c>
      <c r="Q10" s="442" t="e">
        <f t="shared" si="9"/>
        <v>#DIV/0!</v>
      </c>
      <c r="R10" s="438">
        <v>0</v>
      </c>
      <c r="S10" s="439">
        <v>0</v>
      </c>
      <c r="T10" s="442" t="e">
        <f t="shared" si="5"/>
        <v>#DIV/0!</v>
      </c>
      <c r="U10" s="439">
        <v>0</v>
      </c>
      <c r="V10" s="439">
        <v>0</v>
      </c>
      <c r="W10" s="442" t="e">
        <f t="shared" si="6"/>
        <v>#DIV/0!</v>
      </c>
      <c r="X10" s="439">
        <f t="shared" si="7"/>
        <v>14</v>
      </c>
      <c r="Y10" s="439">
        <f t="shared" si="8"/>
        <v>13</v>
      </c>
      <c r="Z10" s="443">
        <f t="shared" si="3"/>
        <v>92.85714285714286</v>
      </c>
    </row>
    <row r="11" spans="1:26" ht="30" customHeight="1">
      <c r="A11" s="344">
        <v>6</v>
      </c>
      <c r="B11" s="399" t="s">
        <v>141</v>
      </c>
      <c r="C11" s="438">
        <v>4</v>
      </c>
      <c r="D11" s="439">
        <v>4</v>
      </c>
      <c r="E11" s="442">
        <f t="shared" si="0"/>
        <v>100</v>
      </c>
      <c r="F11" s="438">
        <v>1</v>
      </c>
      <c r="G11" s="439">
        <v>1</v>
      </c>
      <c r="H11" s="442">
        <f t="shared" si="1"/>
        <v>100</v>
      </c>
      <c r="I11" s="438">
        <v>3</v>
      </c>
      <c r="J11" s="439">
        <v>3</v>
      </c>
      <c r="K11" s="442">
        <f t="shared" si="2"/>
        <v>100</v>
      </c>
      <c r="L11" s="438">
        <v>2</v>
      </c>
      <c r="M11" s="439">
        <v>2</v>
      </c>
      <c r="N11" s="442">
        <f t="shared" si="4"/>
        <v>100</v>
      </c>
      <c r="O11" s="438">
        <v>0</v>
      </c>
      <c r="P11" s="439">
        <v>0</v>
      </c>
      <c r="Q11" s="442" t="e">
        <f t="shared" si="9"/>
        <v>#DIV/0!</v>
      </c>
      <c r="R11" s="438">
        <v>3</v>
      </c>
      <c r="S11" s="439">
        <v>3</v>
      </c>
      <c r="T11" s="442">
        <f t="shared" si="5"/>
        <v>100</v>
      </c>
      <c r="U11" s="439">
        <v>5</v>
      </c>
      <c r="V11" s="439">
        <v>5</v>
      </c>
      <c r="W11" s="442">
        <f t="shared" si="6"/>
        <v>100</v>
      </c>
      <c r="X11" s="439">
        <f t="shared" si="7"/>
        <v>18</v>
      </c>
      <c r="Y11" s="439">
        <f t="shared" si="8"/>
        <v>18</v>
      </c>
      <c r="Z11" s="443">
        <f t="shared" si="3"/>
        <v>100</v>
      </c>
    </row>
    <row r="12" spans="1:26" ht="30" customHeight="1">
      <c r="A12" s="344">
        <v>7</v>
      </c>
      <c r="B12" s="400" t="s">
        <v>490</v>
      </c>
      <c r="C12" s="438">
        <v>3</v>
      </c>
      <c r="D12" s="439">
        <v>3</v>
      </c>
      <c r="E12" s="442">
        <f t="shared" si="0"/>
        <v>100</v>
      </c>
      <c r="F12" s="438">
        <v>2</v>
      </c>
      <c r="G12" s="439">
        <v>2</v>
      </c>
      <c r="H12" s="442">
        <f t="shared" si="1"/>
        <v>100</v>
      </c>
      <c r="I12" s="438">
        <v>2</v>
      </c>
      <c r="J12" s="439">
        <v>2</v>
      </c>
      <c r="K12" s="442">
        <f t="shared" si="2"/>
        <v>100</v>
      </c>
      <c r="L12" s="438">
        <v>2</v>
      </c>
      <c r="M12" s="439">
        <v>1</v>
      </c>
      <c r="N12" s="442">
        <f t="shared" si="4"/>
        <v>50</v>
      </c>
      <c r="O12" s="438">
        <v>0</v>
      </c>
      <c r="P12" s="439">
        <v>0</v>
      </c>
      <c r="Q12" s="442" t="e">
        <f t="shared" si="9"/>
        <v>#DIV/0!</v>
      </c>
      <c r="R12" s="438">
        <v>3</v>
      </c>
      <c r="S12" s="439">
        <v>3</v>
      </c>
      <c r="T12" s="442">
        <f t="shared" si="5"/>
        <v>100</v>
      </c>
      <c r="U12" s="439">
        <v>0</v>
      </c>
      <c r="V12" s="439">
        <v>0</v>
      </c>
      <c r="W12" s="442" t="e">
        <f t="shared" si="6"/>
        <v>#DIV/0!</v>
      </c>
      <c r="X12" s="439">
        <f t="shared" si="7"/>
        <v>12</v>
      </c>
      <c r="Y12" s="439">
        <f t="shared" si="8"/>
        <v>11</v>
      </c>
      <c r="Z12" s="443">
        <f t="shared" si="3"/>
        <v>91.66666666666666</v>
      </c>
    </row>
    <row r="13" spans="1:26" ht="30" customHeight="1">
      <c r="A13" s="344">
        <v>8</v>
      </c>
      <c r="B13" s="399" t="s">
        <v>384</v>
      </c>
      <c r="C13" s="438">
        <v>4</v>
      </c>
      <c r="D13" s="439">
        <v>4</v>
      </c>
      <c r="E13" s="442">
        <f t="shared" si="0"/>
        <v>100</v>
      </c>
      <c r="F13" s="438">
        <v>2</v>
      </c>
      <c r="G13" s="439">
        <v>2</v>
      </c>
      <c r="H13" s="442">
        <f t="shared" si="1"/>
        <v>100</v>
      </c>
      <c r="I13" s="438">
        <v>3</v>
      </c>
      <c r="J13" s="439">
        <v>3</v>
      </c>
      <c r="K13" s="442">
        <f t="shared" si="2"/>
        <v>100</v>
      </c>
      <c r="L13" s="438">
        <v>2</v>
      </c>
      <c r="M13" s="439">
        <v>2</v>
      </c>
      <c r="N13" s="442">
        <f>M13/L13*100</f>
        <v>100</v>
      </c>
      <c r="O13" s="438">
        <v>1</v>
      </c>
      <c r="P13" s="439">
        <v>1</v>
      </c>
      <c r="Q13" s="442">
        <f t="shared" si="9"/>
        <v>100</v>
      </c>
      <c r="R13" s="438">
        <v>20</v>
      </c>
      <c r="S13" s="439">
        <v>20</v>
      </c>
      <c r="T13" s="442">
        <f t="shared" si="5"/>
        <v>100</v>
      </c>
      <c r="U13" s="439">
        <v>0</v>
      </c>
      <c r="V13" s="439">
        <v>0</v>
      </c>
      <c r="W13" s="442" t="e">
        <f t="shared" si="6"/>
        <v>#DIV/0!</v>
      </c>
      <c r="X13" s="439">
        <f t="shared" si="7"/>
        <v>32</v>
      </c>
      <c r="Y13" s="439">
        <f t="shared" si="8"/>
        <v>32</v>
      </c>
      <c r="Z13" s="443">
        <f t="shared" si="3"/>
        <v>100</v>
      </c>
    </row>
    <row r="14" spans="1:26" ht="30" customHeight="1">
      <c r="A14" s="344">
        <v>9</v>
      </c>
      <c r="B14" s="399" t="s">
        <v>435</v>
      </c>
      <c r="C14" s="438">
        <v>2</v>
      </c>
      <c r="D14" s="439">
        <v>2</v>
      </c>
      <c r="E14" s="442">
        <f t="shared" si="0"/>
        <v>100</v>
      </c>
      <c r="F14" s="438">
        <v>6</v>
      </c>
      <c r="G14" s="439">
        <v>3</v>
      </c>
      <c r="H14" s="442">
        <f t="shared" si="1"/>
        <v>50</v>
      </c>
      <c r="I14" s="438">
        <v>1</v>
      </c>
      <c r="J14" s="439">
        <v>1</v>
      </c>
      <c r="K14" s="442">
        <f t="shared" si="2"/>
        <v>100</v>
      </c>
      <c r="L14" s="438">
        <v>1</v>
      </c>
      <c r="M14" s="439">
        <v>1</v>
      </c>
      <c r="N14" s="442">
        <f t="shared" si="4"/>
        <v>100</v>
      </c>
      <c r="O14" s="438">
        <v>2</v>
      </c>
      <c r="P14" s="439">
        <v>2</v>
      </c>
      <c r="Q14" s="442">
        <f t="shared" si="9"/>
        <v>100</v>
      </c>
      <c r="R14" s="438">
        <v>19</v>
      </c>
      <c r="S14" s="439">
        <v>8</v>
      </c>
      <c r="T14" s="442">
        <f t="shared" si="5"/>
        <v>42.10526315789473</v>
      </c>
      <c r="U14" s="439">
        <v>5</v>
      </c>
      <c r="V14" s="439">
        <v>1</v>
      </c>
      <c r="W14" s="442">
        <f t="shared" si="6"/>
        <v>20</v>
      </c>
      <c r="X14" s="439">
        <f t="shared" si="7"/>
        <v>36</v>
      </c>
      <c r="Y14" s="439">
        <f t="shared" si="8"/>
        <v>18</v>
      </c>
      <c r="Z14" s="443">
        <f t="shared" si="3"/>
        <v>50</v>
      </c>
    </row>
    <row r="15" spans="1:26" ht="30" customHeight="1">
      <c r="A15" s="344">
        <v>10</v>
      </c>
      <c r="B15" s="399" t="s">
        <v>510</v>
      </c>
      <c r="C15" s="438">
        <v>4</v>
      </c>
      <c r="D15" s="439">
        <v>2</v>
      </c>
      <c r="E15" s="442">
        <f t="shared" si="0"/>
        <v>50</v>
      </c>
      <c r="F15" s="438">
        <v>0</v>
      </c>
      <c r="G15" s="439">
        <v>0</v>
      </c>
      <c r="H15" s="442" t="e">
        <f t="shared" si="1"/>
        <v>#DIV/0!</v>
      </c>
      <c r="I15" s="438">
        <v>0</v>
      </c>
      <c r="J15" s="439">
        <v>0</v>
      </c>
      <c r="K15" s="442" t="e">
        <f t="shared" si="2"/>
        <v>#DIV/0!</v>
      </c>
      <c r="L15" s="438">
        <v>1</v>
      </c>
      <c r="M15" s="439">
        <v>1</v>
      </c>
      <c r="N15" s="442">
        <f t="shared" si="4"/>
        <v>100</v>
      </c>
      <c r="O15" s="438">
        <v>0</v>
      </c>
      <c r="P15" s="439">
        <v>0</v>
      </c>
      <c r="Q15" s="442" t="e">
        <f t="shared" si="9"/>
        <v>#DIV/0!</v>
      </c>
      <c r="R15" s="438">
        <v>1</v>
      </c>
      <c r="S15" s="439">
        <v>1</v>
      </c>
      <c r="T15" s="442">
        <f t="shared" si="5"/>
        <v>100</v>
      </c>
      <c r="U15" s="439">
        <v>0</v>
      </c>
      <c r="V15" s="439">
        <v>0</v>
      </c>
      <c r="W15" s="442" t="e">
        <f t="shared" si="6"/>
        <v>#DIV/0!</v>
      </c>
      <c r="X15" s="439">
        <f t="shared" si="7"/>
        <v>6</v>
      </c>
      <c r="Y15" s="439">
        <f t="shared" si="8"/>
        <v>4</v>
      </c>
      <c r="Z15" s="443">
        <f t="shared" si="3"/>
        <v>66.66666666666666</v>
      </c>
    </row>
    <row r="16" spans="1:26" s="514" customFormat="1" ht="30" customHeight="1">
      <c r="A16" s="724">
        <v>11</v>
      </c>
      <c r="B16" s="720" t="s">
        <v>517</v>
      </c>
      <c r="C16" s="520">
        <v>17</v>
      </c>
      <c r="D16" s="521">
        <v>15</v>
      </c>
      <c r="E16" s="442">
        <f t="shared" si="0"/>
        <v>88.23529411764706</v>
      </c>
      <c r="F16" s="520">
        <v>2</v>
      </c>
      <c r="G16" s="521">
        <v>2</v>
      </c>
      <c r="H16" s="442">
        <f t="shared" si="1"/>
        <v>100</v>
      </c>
      <c r="I16" s="520">
        <v>4</v>
      </c>
      <c r="J16" s="521">
        <v>3</v>
      </c>
      <c r="K16" s="442">
        <f t="shared" si="2"/>
        <v>75</v>
      </c>
      <c r="L16" s="520">
        <v>3</v>
      </c>
      <c r="M16" s="521">
        <v>2</v>
      </c>
      <c r="N16" s="442">
        <f t="shared" si="4"/>
        <v>66.66666666666666</v>
      </c>
      <c r="O16" s="520">
        <v>0</v>
      </c>
      <c r="P16" s="521">
        <v>0</v>
      </c>
      <c r="Q16" s="442" t="e">
        <f t="shared" si="9"/>
        <v>#DIV/0!</v>
      </c>
      <c r="R16" s="520">
        <v>4</v>
      </c>
      <c r="S16" s="521">
        <v>2</v>
      </c>
      <c r="T16" s="442">
        <f t="shared" si="5"/>
        <v>50</v>
      </c>
      <c r="U16" s="521">
        <v>2</v>
      </c>
      <c r="V16" s="521">
        <v>2</v>
      </c>
      <c r="W16" s="442">
        <f t="shared" si="6"/>
        <v>100</v>
      </c>
      <c r="X16" s="521">
        <f t="shared" si="7"/>
        <v>32</v>
      </c>
      <c r="Y16" s="521">
        <f t="shared" si="8"/>
        <v>26</v>
      </c>
      <c r="Z16" s="443">
        <f t="shared" si="3"/>
        <v>81.25</v>
      </c>
    </row>
    <row r="17" spans="1:26" ht="30" customHeight="1">
      <c r="A17" s="344">
        <v>12</v>
      </c>
      <c r="B17" s="399" t="s">
        <v>492</v>
      </c>
      <c r="C17" s="438">
        <v>3</v>
      </c>
      <c r="D17" s="439">
        <v>3</v>
      </c>
      <c r="E17" s="442">
        <f t="shared" si="0"/>
        <v>100</v>
      </c>
      <c r="F17" s="438">
        <v>0</v>
      </c>
      <c r="G17" s="439">
        <v>0</v>
      </c>
      <c r="H17" s="442" t="e">
        <f t="shared" si="1"/>
        <v>#DIV/0!</v>
      </c>
      <c r="I17" s="438">
        <v>0</v>
      </c>
      <c r="J17" s="439">
        <v>0</v>
      </c>
      <c r="K17" s="442" t="e">
        <f t="shared" si="2"/>
        <v>#DIV/0!</v>
      </c>
      <c r="L17" s="438">
        <v>1</v>
      </c>
      <c r="M17" s="439">
        <v>1</v>
      </c>
      <c r="N17" s="442">
        <f t="shared" si="4"/>
        <v>100</v>
      </c>
      <c r="O17" s="438">
        <v>0</v>
      </c>
      <c r="P17" s="439">
        <v>0</v>
      </c>
      <c r="Q17" s="442" t="e">
        <f t="shared" si="9"/>
        <v>#DIV/0!</v>
      </c>
      <c r="R17" s="438">
        <v>0</v>
      </c>
      <c r="S17" s="439">
        <v>0</v>
      </c>
      <c r="T17" s="442" t="e">
        <f t="shared" si="5"/>
        <v>#DIV/0!</v>
      </c>
      <c r="U17" s="439">
        <v>0</v>
      </c>
      <c r="V17" s="439">
        <v>0</v>
      </c>
      <c r="W17" s="442" t="e">
        <f t="shared" si="6"/>
        <v>#DIV/0!</v>
      </c>
      <c r="X17" s="439">
        <f t="shared" si="7"/>
        <v>4</v>
      </c>
      <c r="Y17" s="439">
        <f t="shared" si="8"/>
        <v>4</v>
      </c>
      <c r="Z17" s="443">
        <f t="shared" si="3"/>
        <v>100</v>
      </c>
    </row>
    <row r="18" spans="1:26" ht="30" customHeight="1">
      <c r="A18" s="344">
        <v>13</v>
      </c>
      <c r="B18" s="399" t="s">
        <v>493</v>
      </c>
      <c r="C18" s="438">
        <v>3</v>
      </c>
      <c r="D18" s="439">
        <v>3</v>
      </c>
      <c r="E18" s="442">
        <f t="shared" si="0"/>
        <v>100</v>
      </c>
      <c r="F18" s="438">
        <v>0</v>
      </c>
      <c r="G18" s="439">
        <v>0</v>
      </c>
      <c r="H18" s="442" t="e">
        <f t="shared" si="1"/>
        <v>#DIV/0!</v>
      </c>
      <c r="I18" s="438">
        <v>1</v>
      </c>
      <c r="J18" s="439">
        <v>1</v>
      </c>
      <c r="K18" s="442">
        <f t="shared" si="2"/>
        <v>100</v>
      </c>
      <c r="L18" s="438">
        <v>0</v>
      </c>
      <c r="M18" s="439">
        <v>0</v>
      </c>
      <c r="N18" s="442" t="e">
        <f>M18/L18*100</f>
        <v>#DIV/0!</v>
      </c>
      <c r="O18" s="438">
        <v>0</v>
      </c>
      <c r="P18" s="439">
        <v>0</v>
      </c>
      <c r="Q18" s="442" t="e">
        <f t="shared" si="9"/>
        <v>#DIV/0!</v>
      </c>
      <c r="R18" s="438">
        <v>0</v>
      </c>
      <c r="S18" s="439">
        <v>0</v>
      </c>
      <c r="T18" s="442" t="e">
        <f t="shared" si="5"/>
        <v>#DIV/0!</v>
      </c>
      <c r="U18" s="439">
        <v>0</v>
      </c>
      <c r="V18" s="439">
        <v>0</v>
      </c>
      <c r="W18" s="442" t="e">
        <f t="shared" si="6"/>
        <v>#DIV/0!</v>
      </c>
      <c r="X18" s="439">
        <f t="shared" si="7"/>
        <v>4</v>
      </c>
      <c r="Y18" s="439">
        <f t="shared" si="8"/>
        <v>4</v>
      </c>
      <c r="Z18" s="443">
        <f t="shared" si="3"/>
        <v>100</v>
      </c>
    </row>
    <row r="19" spans="1:26" ht="30" customHeight="1">
      <c r="A19" s="345">
        <v>14</v>
      </c>
      <c r="B19" s="398" t="s">
        <v>142</v>
      </c>
      <c r="C19" s="440">
        <v>4</v>
      </c>
      <c r="D19" s="441">
        <v>2</v>
      </c>
      <c r="E19" s="442">
        <f t="shared" si="0"/>
        <v>50</v>
      </c>
      <c r="F19" s="440">
        <v>4</v>
      </c>
      <c r="G19" s="441">
        <v>1</v>
      </c>
      <c r="H19" s="442">
        <f t="shared" si="1"/>
        <v>25</v>
      </c>
      <c r="I19" s="440">
        <v>5</v>
      </c>
      <c r="J19" s="441">
        <v>5</v>
      </c>
      <c r="K19" s="442">
        <f t="shared" si="2"/>
        <v>100</v>
      </c>
      <c r="L19" s="440">
        <v>4</v>
      </c>
      <c r="M19" s="441">
        <v>4</v>
      </c>
      <c r="N19" s="442">
        <f t="shared" si="4"/>
        <v>100</v>
      </c>
      <c r="O19" s="440">
        <v>2</v>
      </c>
      <c r="P19" s="441">
        <v>0</v>
      </c>
      <c r="Q19" s="442">
        <f t="shared" si="9"/>
        <v>0</v>
      </c>
      <c r="R19" s="440">
        <v>2</v>
      </c>
      <c r="S19" s="441">
        <v>1</v>
      </c>
      <c r="T19" s="442">
        <f t="shared" si="5"/>
        <v>50</v>
      </c>
      <c r="U19" s="441">
        <v>8</v>
      </c>
      <c r="V19" s="441">
        <v>4</v>
      </c>
      <c r="W19" s="442">
        <f t="shared" si="6"/>
        <v>50</v>
      </c>
      <c r="X19" s="439">
        <f t="shared" si="7"/>
        <v>29</v>
      </c>
      <c r="Y19" s="439">
        <f t="shared" si="8"/>
        <v>17</v>
      </c>
      <c r="Z19" s="443">
        <f t="shared" si="3"/>
        <v>58.620689655172406</v>
      </c>
    </row>
    <row r="20" spans="1:26" ht="30" customHeight="1">
      <c r="A20" s="344">
        <v>15</v>
      </c>
      <c r="B20" s="399" t="s">
        <v>473</v>
      </c>
      <c r="C20" s="438">
        <v>3</v>
      </c>
      <c r="D20" s="439">
        <v>3</v>
      </c>
      <c r="E20" s="442">
        <f t="shared" si="0"/>
        <v>100</v>
      </c>
      <c r="F20" s="438">
        <v>2</v>
      </c>
      <c r="G20" s="439">
        <v>1</v>
      </c>
      <c r="H20" s="442">
        <f t="shared" si="1"/>
        <v>50</v>
      </c>
      <c r="I20" s="438">
        <v>4</v>
      </c>
      <c r="J20" s="439">
        <v>4</v>
      </c>
      <c r="K20" s="442">
        <f t="shared" si="2"/>
        <v>100</v>
      </c>
      <c r="L20" s="438">
        <v>3</v>
      </c>
      <c r="M20" s="439">
        <v>3</v>
      </c>
      <c r="N20" s="442">
        <f t="shared" si="4"/>
        <v>100</v>
      </c>
      <c r="O20" s="438">
        <v>0</v>
      </c>
      <c r="P20" s="439">
        <v>0</v>
      </c>
      <c r="Q20" s="442" t="e">
        <f t="shared" si="9"/>
        <v>#DIV/0!</v>
      </c>
      <c r="R20" s="438">
        <v>3</v>
      </c>
      <c r="S20" s="439">
        <v>3</v>
      </c>
      <c r="T20" s="442">
        <f t="shared" si="5"/>
        <v>100</v>
      </c>
      <c r="U20" s="439">
        <v>0</v>
      </c>
      <c r="V20" s="439">
        <v>0</v>
      </c>
      <c r="W20" s="442" t="e">
        <f t="shared" si="6"/>
        <v>#DIV/0!</v>
      </c>
      <c r="X20" s="439">
        <f t="shared" si="7"/>
        <v>15</v>
      </c>
      <c r="Y20" s="439">
        <f t="shared" si="8"/>
        <v>14</v>
      </c>
      <c r="Z20" s="443">
        <f t="shared" si="3"/>
        <v>93.33333333333333</v>
      </c>
    </row>
    <row r="21" spans="1:26" ht="30" customHeight="1" thickBot="1">
      <c r="A21" s="344">
        <v>16</v>
      </c>
      <c r="B21" s="721" t="s">
        <v>514</v>
      </c>
      <c r="C21" s="667">
        <v>27</v>
      </c>
      <c r="D21" s="668">
        <v>23</v>
      </c>
      <c r="E21" s="669">
        <f t="shared" si="0"/>
        <v>85.18518518518519</v>
      </c>
      <c r="F21" s="667">
        <v>4</v>
      </c>
      <c r="G21" s="668">
        <v>2</v>
      </c>
      <c r="H21" s="669">
        <f t="shared" si="1"/>
        <v>50</v>
      </c>
      <c r="I21" s="667">
        <v>12</v>
      </c>
      <c r="J21" s="668">
        <v>7</v>
      </c>
      <c r="K21" s="669">
        <f t="shared" si="2"/>
        <v>58.333333333333336</v>
      </c>
      <c r="L21" s="667">
        <v>6</v>
      </c>
      <c r="M21" s="668">
        <v>5</v>
      </c>
      <c r="N21" s="669">
        <f t="shared" si="4"/>
        <v>83.33333333333334</v>
      </c>
      <c r="O21" s="667">
        <v>0</v>
      </c>
      <c r="P21" s="668">
        <v>0</v>
      </c>
      <c r="Q21" s="669" t="e">
        <f t="shared" si="9"/>
        <v>#DIV/0!</v>
      </c>
      <c r="R21" s="667">
        <v>5</v>
      </c>
      <c r="S21" s="668">
        <v>2</v>
      </c>
      <c r="T21" s="669">
        <f t="shared" si="5"/>
        <v>40</v>
      </c>
      <c r="U21" s="668">
        <v>9</v>
      </c>
      <c r="V21" s="668">
        <v>9</v>
      </c>
      <c r="W21" s="669">
        <f t="shared" si="6"/>
        <v>100</v>
      </c>
      <c r="X21" s="668">
        <f t="shared" si="7"/>
        <v>63</v>
      </c>
      <c r="Y21" s="668">
        <f t="shared" si="8"/>
        <v>48</v>
      </c>
      <c r="Z21" s="670">
        <f t="shared" si="3"/>
        <v>76.19047619047619</v>
      </c>
    </row>
    <row r="22" spans="1:26" ht="30" customHeight="1">
      <c r="A22" s="856" t="s">
        <v>422</v>
      </c>
      <c r="B22" s="856"/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</row>
    <row r="23" spans="2:26" ht="30" customHeight="1" thickBot="1">
      <c r="B23" s="342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Y23" s="1225" t="s">
        <v>561</v>
      </c>
      <c r="Z23" s="1225"/>
    </row>
    <row r="24" spans="1:26" s="504" customFormat="1" ht="30" customHeight="1">
      <c r="A24" s="671">
        <v>17</v>
      </c>
      <c r="B24" s="672" t="s">
        <v>495</v>
      </c>
      <c r="C24" s="673">
        <v>6</v>
      </c>
      <c r="D24" s="674">
        <v>6</v>
      </c>
      <c r="E24" s="675">
        <f t="shared" si="0"/>
        <v>100</v>
      </c>
      <c r="F24" s="673">
        <v>0</v>
      </c>
      <c r="G24" s="674">
        <v>0</v>
      </c>
      <c r="H24" s="675" t="e">
        <f t="shared" si="1"/>
        <v>#DIV/0!</v>
      </c>
      <c r="I24" s="673">
        <v>0</v>
      </c>
      <c r="J24" s="674">
        <v>0</v>
      </c>
      <c r="K24" s="675" t="e">
        <f t="shared" si="2"/>
        <v>#DIV/0!</v>
      </c>
      <c r="L24" s="673">
        <v>8</v>
      </c>
      <c r="M24" s="674">
        <v>7</v>
      </c>
      <c r="N24" s="675">
        <f t="shared" si="4"/>
        <v>87.5</v>
      </c>
      <c r="O24" s="673">
        <v>0</v>
      </c>
      <c r="P24" s="674">
        <v>0</v>
      </c>
      <c r="Q24" s="675" t="e">
        <f aca="true" t="shared" si="10" ref="Q24:Q33">P24/O24*100</f>
        <v>#DIV/0!</v>
      </c>
      <c r="R24" s="673">
        <v>0</v>
      </c>
      <c r="S24" s="674">
        <v>0</v>
      </c>
      <c r="T24" s="675" t="e">
        <f t="shared" si="5"/>
        <v>#DIV/0!</v>
      </c>
      <c r="U24" s="674">
        <v>0</v>
      </c>
      <c r="V24" s="674">
        <v>0</v>
      </c>
      <c r="W24" s="675" t="e">
        <f aca="true" t="shared" si="11" ref="W24:W33">V24/U24*100</f>
        <v>#DIV/0!</v>
      </c>
      <c r="X24" s="676">
        <f aca="true" t="shared" si="12" ref="X24:X33">SUM(C24+F24+I24+L24+O24+R24+U24)</f>
        <v>14</v>
      </c>
      <c r="Y24" s="676">
        <f aca="true" t="shared" si="13" ref="Y24:Y33">SUM(D24+G24+J24+M24+P24+S24+V24)</f>
        <v>13</v>
      </c>
      <c r="Z24" s="677">
        <f t="shared" si="3"/>
        <v>92.85714285714286</v>
      </c>
    </row>
    <row r="25" spans="1:26" ht="30" customHeight="1">
      <c r="A25" s="344">
        <v>18</v>
      </c>
      <c r="B25" s="391" t="s">
        <v>513</v>
      </c>
      <c r="C25" s="438">
        <v>2</v>
      </c>
      <c r="D25" s="439">
        <v>2</v>
      </c>
      <c r="E25" s="725">
        <f t="shared" si="0"/>
        <v>100</v>
      </c>
      <c r="F25" s="438">
        <v>3</v>
      </c>
      <c r="G25" s="439">
        <v>3</v>
      </c>
      <c r="H25" s="442">
        <f t="shared" si="1"/>
        <v>100</v>
      </c>
      <c r="I25" s="438">
        <v>2</v>
      </c>
      <c r="J25" s="439">
        <v>2</v>
      </c>
      <c r="K25" s="442">
        <f t="shared" si="2"/>
        <v>100</v>
      </c>
      <c r="L25" s="438">
        <v>2</v>
      </c>
      <c r="M25" s="439">
        <v>2</v>
      </c>
      <c r="N25" s="442">
        <f t="shared" si="4"/>
        <v>100</v>
      </c>
      <c r="O25" s="438">
        <v>0</v>
      </c>
      <c r="P25" s="439">
        <v>0</v>
      </c>
      <c r="Q25" s="442" t="e">
        <f t="shared" si="10"/>
        <v>#DIV/0!</v>
      </c>
      <c r="R25" s="438">
        <v>3</v>
      </c>
      <c r="S25" s="439">
        <v>3</v>
      </c>
      <c r="T25" s="442">
        <f t="shared" si="5"/>
        <v>100</v>
      </c>
      <c r="U25" s="439">
        <v>0</v>
      </c>
      <c r="V25" s="439">
        <v>0</v>
      </c>
      <c r="W25" s="442" t="e">
        <f t="shared" si="11"/>
        <v>#DIV/0!</v>
      </c>
      <c r="X25" s="439">
        <f t="shared" si="12"/>
        <v>12</v>
      </c>
      <c r="Y25" s="439">
        <f t="shared" si="13"/>
        <v>12</v>
      </c>
      <c r="Z25" s="443">
        <f t="shared" si="3"/>
        <v>100</v>
      </c>
    </row>
    <row r="26" spans="1:26" ht="30" customHeight="1">
      <c r="A26" s="345">
        <v>19</v>
      </c>
      <c r="B26" s="390" t="s">
        <v>506</v>
      </c>
      <c r="C26" s="440">
        <v>4</v>
      </c>
      <c r="D26" s="441">
        <v>4</v>
      </c>
      <c r="E26" s="442">
        <f t="shared" si="0"/>
        <v>100</v>
      </c>
      <c r="F26" s="440">
        <v>2</v>
      </c>
      <c r="G26" s="441">
        <v>2</v>
      </c>
      <c r="H26" s="442">
        <f t="shared" si="1"/>
        <v>100</v>
      </c>
      <c r="I26" s="440">
        <v>2</v>
      </c>
      <c r="J26" s="441">
        <v>2</v>
      </c>
      <c r="K26" s="442">
        <f t="shared" si="2"/>
        <v>100</v>
      </c>
      <c r="L26" s="440">
        <v>2</v>
      </c>
      <c r="M26" s="441">
        <v>2</v>
      </c>
      <c r="N26" s="442">
        <f t="shared" si="4"/>
        <v>100</v>
      </c>
      <c r="O26" s="440">
        <v>0</v>
      </c>
      <c r="P26" s="441">
        <v>0</v>
      </c>
      <c r="Q26" s="442" t="e">
        <f t="shared" si="10"/>
        <v>#DIV/0!</v>
      </c>
      <c r="R26" s="440">
        <v>1</v>
      </c>
      <c r="S26" s="441">
        <v>1</v>
      </c>
      <c r="T26" s="442">
        <f t="shared" si="5"/>
        <v>100</v>
      </c>
      <c r="U26" s="441">
        <v>0</v>
      </c>
      <c r="V26" s="441">
        <v>0</v>
      </c>
      <c r="W26" s="442" t="e">
        <f t="shared" si="11"/>
        <v>#DIV/0!</v>
      </c>
      <c r="X26" s="439">
        <f t="shared" si="12"/>
        <v>11</v>
      </c>
      <c r="Y26" s="439">
        <f t="shared" si="13"/>
        <v>11</v>
      </c>
      <c r="Z26" s="443">
        <f t="shared" si="3"/>
        <v>100</v>
      </c>
    </row>
    <row r="27" spans="1:26" ht="30" customHeight="1">
      <c r="A27" s="344">
        <v>20</v>
      </c>
      <c r="B27" s="391" t="s">
        <v>496</v>
      </c>
      <c r="C27" s="438">
        <v>7</v>
      </c>
      <c r="D27" s="439">
        <v>5</v>
      </c>
      <c r="E27" s="442">
        <f t="shared" si="0"/>
        <v>71.42857142857143</v>
      </c>
      <c r="F27" s="438">
        <v>2</v>
      </c>
      <c r="G27" s="439">
        <v>1</v>
      </c>
      <c r="H27" s="442">
        <f t="shared" si="1"/>
        <v>50</v>
      </c>
      <c r="I27" s="438">
        <v>10</v>
      </c>
      <c r="J27" s="439">
        <v>9</v>
      </c>
      <c r="K27" s="442">
        <f t="shared" si="2"/>
        <v>90</v>
      </c>
      <c r="L27" s="438">
        <v>5</v>
      </c>
      <c r="M27" s="439">
        <v>4</v>
      </c>
      <c r="N27" s="442">
        <f t="shared" si="4"/>
        <v>80</v>
      </c>
      <c r="O27" s="438">
        <v>0</v>
      </c>
      <c r="P27" s="439">
        <v>0</v>
      </c>
      <c r="Q27" s="442" t="e">
        <f t="shared" si="10"/>
        <v>#DIV/0!</v>
      </c>
      <c r="R27" s="438">
        <v>2</v>
      </c>
      <c r="S27" s="439">
        <v>2</v>
      </c>
      <c r="T27" s="442">
        <f t="shared" si="5"/>
        <v>100</v>
      </c>
      <c r="U27" s="439">
        <v>13</v>
      </c>
      <c r="V27" s="439">
        <v>11</v>
      </c>
      <c r="W27" s="442">
        <f t="shared" si="11"/>
        <v>84.61538461538461</v>
      </c>
      <c r="X27" s="439">
        <f t="shared" si="12"/>
        <v>39</v>
      </c>
      <c r="Y27" s="439">
        <f t="shared" si="13"/>
        <v>32</v>
      </c>
      <c r="Z27" s="443">
        <f t="shared" si="3"/>
        <v>82.05128205128204</v>
      </c>
    </row>
    <row r="28" spans="1:26" s="514" customFormat="1" ht="30" customHeight="1">
      <c r="A28" s="522">
        <v>21</v>
      </c>
      <c r="B28" s="523" t="s">
        <v>143</v>
      </c>
      <c r="C28" s="524">
        <v>12</v>
      </c>
      <c r="D28" s="525">
        <v>12</v>
      </c>
      <c r="E28" s="442">
        <f t="shared" si="0"/>
        <v>100</v>
      </c>
      <c r="F28" s="524">
        <v>6</v>
      </c>
      <c r="G28" s="525">
        <v>6</v>
      </c>
      <c r="H28" s="442">
        <f t="shared" si="1"/>
        <v>100</v>
      </c>
      <c r="I28" s="524">
        <v>0</v>
      </c>
      <c r="J28" s="525">
        <v>0</v>
      </c>
      <c r="K28" s="442" t="e">
        <f t="shared" si="2"/>
        <v>#DIV/0!</v>
      </c>
      <c r="L28" s="524">
        <v>6</v>
      </c>
      <c r="M28" s="525">
        <v>6</v>
      </c>
      <c r="N28" s="442">
        <f t="shared" si="4"/>
        <v>100</v>
      </c>
      <c r="O28" s="524">
        <v>0</v>
      </c>
      <c r="P28" s="525">
        <v>0</v>
      </c>
      <c r="Q28" s="442" t="e">
        <f t="shared" si="10"/>
        <v>#DIV/0!</v>
      </c>
      <c r="R28" s="524">
        <v>2</v>
      </c>
      <c r="S28" s="525">
        <v>2</v>
      </c>
      <c r="T28" s="442">
        <f t="shared" si="5"/>
        <v>100</v>
      </c>
      <c r="U28" s="525">
        <v>0</v>
      </c>
      <c r="V28" s="525">
        <v>0</v>
      </c>
      <c r="W28" s="442" t="e">
        <f t="shared" si="11"/>
        <v>#DIV/0!</v>
      </c>
      <c r="X28" s="439">
        <f t="shared" si="12"/>
        <v>26</v>
      </c>
      <c r="Y28" s="439">
        <f t="shared" si="13"/>
        <v>26</v>
      </c>
      <c r="Z28" s="443">
        <f t="shared" si="3"/>
        <v>100</v>
      </c>
    </row>
    <row r="29" spans="1:26" ht="30" customHeight="1">
      <c r="A29" s="344">
        <v>22</v>
      </c>
      <c r="B29" s="391" t="s">
        <v>440</v>
      </c>
      <c r="C29" s="438">
        <v>7</v>
      </c>
      <c r="D29" s="439">
        <v>5</v>
      </c>
      <c r="E29" s="442">
        <f t="shared" si="0"/>
        <v>71.42857142857143</v>
      </c>
      <c r="F29" s="438">
        <v>0</v>
      </c>
      <c r="G29" s="439">
        <v>0</v>
      </c>
      <c r="H29" s="442" t="e">
        <f t="shared" si="1"/>
        <v>#DIV/0!</v>
      </c>
      <c r="I29" s="438">
        <v>0</v>
      </c>
      <c r="J29" s="439">
        <v>0</v>
      </c>
      <c r="K29" s="442" t="e">
        <f t="shared" si="2"/>
        <v>#DIV/0!</v>
      </c>
      <c r="L29" s="438">
        <v>2</v>
      </c>
      <c r="M29" s="439">
        <v>2</v>
      </c>
      <c r="N29" s="442">
        <f t="shared" si="4"/>
        <v>100</v>
      </c>
      <c r="O29" s="438">
        <v>0</v>
      </c>
      <c r="P29" s="439">
        <v>0</v>
      </c>
      <c r="Q29" s="442" t="e">
        <f t="shared" si="10"/>
        <v>#DIV/0!</v>
      </c>
      <c r="R29" s="438">
        <v>2</v>
      </c>
      <c r="S29" s="439">
        <v>1</v>
      </c>
      <c r="T29" s="442">
        <f t="shared" si="5"/>
        <v>50</v>
      </c>
      <c r="U29" s="439">
        <v>0</v>
      </c>
      <c r="V29" s="439">
        <v>0</v>
      </c>
      <c r="W29" s="442" t="e">
        <f t="shared" si="11"/>
        <v>#DIV/0!</v>
      </c>
      <c r="X29" s="439">
        <f t="shared" si="12"/>
        <v>11</v>
      </c>
      <c r="Y29" s="439">
        <f t="shared" si="13"/>
        <v>8</v>
      </c>
      <c r="Z29" s="443">
        <f t="shared" si="3"/>
        <v>72.72727272727273</v>
      </c>
    </row>
    <row r="30" spans="1:26" ht="30" customHeight="1">
      <c r="A30" s="345">
        <v>23</v>
      </c>
      <c r="B30" s="390" t="s">
        <v>145</v>
      </c>
      <c r="C30" s="440">
        <v>1</v>
      </c>
      <c r="D30" s="441">
        <v>0</v>
      </c>
      <c r="E30" s="442">
        <f t="shared" si="0"/>
        <v>0</v>
      </c>
      <c r="F30" s="440">
        <v>1</v>
      </c>
      <c r="G30" s="441">
        <v>0</v>
      </c>
      <c r="H30" s="442">
        <f t="shared" si="1"/>
        <v>0</v>
      </c>
      <c r="I30" s="440">
        <v>3</v>
      </c>
      <c r="J30" s="441">
        <v>0</v>
      </c>
      <c r="K30" s="442">
        <f t="shared" si="2"/>
        <v>0</v>
      </c>
      <c r="L30" s="440">
        <v>3</v>
      </c>
      <c r="M30" s="441">
        <v>3</v>
      </c>
      <c r="N30" s="442">
        <f t="shared" si="4"/>
        <v>100</v>
      </c>
      <c r="O30" s="440">
        <v>1</v>
      </c>
      <c r="P30" s="441">
        <v>1</v>
      </c>
      <c r="Q30" s="442">
        <f t="shared" si="10"/>
        <v>100</v>
      </c>
      <c r="R30" s="440">
        <v>4</v>
      </c>
      <c r="S30" s="441">
        <v>3</v>
      </c>
      <c r="T30" s="442">
        <f t="shared" si="5"/>
        <v>75</v>
      </c>
      <c r="U30" s="441">
        <v>0</v>
      </c>
      <c r="V30" s="441">
        <v>0</v>
      </c>
      <c r="W30" s="442" t="e">
        <f t="shared" si="11"/>
        <v>#DIV/0!</v>
      </c>
      <c r="X30" s="439">
        <f t="shared" si="12"/>
        <v>13</v>
      </c>
      <c r="Y30" s="439">
        <f t="shared" si="13"/>
        <v>7</v>
      </c>
      <c r="Z30" s="443">
        <f t="shared" si="3"/>
        <v>53.84615384615385</v>
      </c>
    </row>
    <row r="31" spans="1:26" ht="30" customHeight="1">
      <c r="A31" s="344">
        <v>24</v>
      </c>
      <c r="B31" s="391" t="s">
        <v>146</v>
      </c>
      <c r="C31" s="438">
        <v>1</v>
      </c>
      <c r="D31" s="439">
        <v>0</v>
      </c>
      <c r="E31" s="442">
        <f t="shared" si="0"/>
        <v>0</v>
      </c>
      <c r="F31" s="438">
        <v>0</v>
      </c>
      <c r="G31" s="439">
        <v>0</v>
      </c>
      <c r="H31" s="442" t="e">
        <f t="shared" si="1"/>
        <v>#DIV/0!</v>
      </c>
      <c r="I31" s="438">
        <v>0</v>
      </c>
      <c r="J31" s="439">
        <v>0</v>
      </c>
      <c r="K31" s="442" t="e">
        <f t="shared" si="2"/>
        <v>#DIV/0!</v>
      </c>
      <c r="L31" s="438">
        <v>0</v>
      </c>
      <c r="M31" s="439">
        <v>0</v>
      </c>
      <c r="N31" s="442" t="e">
        <f t="shared" si="4"/>
        <v>#DIV/0!</v>
      </c>
      <c r="O31" s="438">
        <v>0</v>
      </c>
      <c r="P31" s="439">
        <v>0</v>
      </c>
      <c r="Q31" s="442" t="e">
        <f t="shared" si="10"/>
        <v>#DIV/0!</v>
      </c>
      <c r="R31" s="438">
        <v>0</v>
      </c>
      <c r="S31" s="439">
        <v>0</v>
      </c>
      <c r="T31" s="442" t="e">
        <f t="shared" si="5"/>
        <v>#DIV/0!</v>
      </c>
      <c r="U31" s="439">
        <v>0</v>
      </c>
      <c r="V31" s="439">
        <v>0</v>
      </c>
      <c r="W31" s="442" t="e">
        <f t="shared" si="11"/>
        <v>#DIV/0!</v>
      </c>
      <c r="X31" s="439">
        <f t="shared" si="12"/>
        <v>1</v>
      </c>
      <c r="Y31" s="439">
        <f t="shared" si="13"/>
        <v>0</v>
      </c>
      <c r="Z31" s="443">
        <f t="shared" si="3"/>
        <v>0</v>
      </c>
    </row>
    <row r="32" spans="1:26" s="606" customFormat="1" ht="30" customHeight="1">
      <c r="A32" s="613">
        <v>25</v>
      </c>
      <c r="B32" s="614" t="s">
        <v>47</v>
      </c>
      <c r="C32" s="615">
        <v>2</v>
      </c>
      <c r="D32" s="615">
        <v>1</v>
      </c>
      <c r="E32" s="616">
        <f t="shared" si="0"/>
        <v>50</v>
      </c>
      <c r="F32" s="617">
        <v>0</v>
      </c>
      <c r="G32" s="615">
        <v>0</v>
      </c>
      <c r="H32" s="616" t="e">
        <f t="shared" si="1"/>
        <v>#DIV/0!</v>
      </c>
      <c r="I32" s="617">
        <v>2</v>
      </c>
      <c r="J32" s="615">
        <v>0</v>
      </c>
      <c r="K32" s="616">
        <f t="shared" si="2"/>
        <v>0</v>
      </c>
      <c r="L32" s="617">
        <v>1</v>
      </c>
      <c r="M32" s="615">
        <v>1</v>
      </c>
      <c r="N32" s="616">
        <f t="shared" si="4"/>
        <v>100</v>
      </c>
      <c r="O32" s="617">
        <v>0</v>
      </c>
      <c r="P32" s="615">
        <v>0</v>
      </c>
      <c r="Q32" s="616" t="e">
        <f t="shared" si="10"/>
        <v>#DIV/0!</v>
      </c>
      <c r="R32" s="617">
        <v>1</v>
      </c>
      <c r="S32" s="615">
        <v>0</v>
      </c>
      <c r="T32" s="616">
        <f t="shared" si="5"/>
        <v>0</v>
      </c>
      <c r="U32" s="615">
        <v>0</v>
      </c>
      <c r="V32" s="615">
        <v>0</v>
      </c>
      <c r="W32" s="616" t="e">
        <f t="shared" si="11"/>
        <v>#DIV/0!</v>
      </c>
      <c r="X32" s="615">
        <f t="shared" si="12"/>
        <v>6</v>
      </c>
      <c r="Y32" s="615">
        <f t="shared" si="13"/>
        <v>2</v>
      </c>
      <c r="Z32" s="618">
        <f t="shared" si="3"/>
        <v>33.33333333333333</v>
      </c>
    </row>
    <row r="33" spans="1:26" ht="30" customHeight="1" thickBot="1">
      <c r="A33" s="346">
        <v>25</v>
      </c>
      <c r="B33" s="434" t="s">
        <v>439</v>
      </c>
      <c r="C33" s="441">
        <v>1</v>
      </c>
      <c r="D33" s="441">
        <v>0</v>
      </c>
      <c r="E33" s="526">
        <f t="shared" si="0"/>
        <v>0</v>
      </c>
      <c r="F33" s="440">
        <v>0</v>
      </c>
      <c r="G33" s="441">
        <v>0</v>
      </c>
      <c r="H33" s="526" t="e">
        <f t="shared" si="1"/>
        <v>#DIV/0!</v>
      </c>
      <c r="I33" s="440">
        <v>1</v>
      </c>
      <c r="J33" s="441">
        <v>0</v>
      </c>
      <c r="K33" s="526">
        <f t="shared" si="2"/>
        <v>0</v>
      </c>
      <c r="L33" s="440">
        <v>2</v>
      </c>
      <c r="M33" s="441">
        <v>0</v>
      </c>
      <c r="N33" s="526">
        <f t="shared" si="4"/>
        <v>0</v>
      </c>
      <c r="O33" s="441">
        <v>0</v>
      </c>
      <c r="P33" s="441">
        <v>0</v>
      </c>
      <c r="Q33" s="526" t="e">
        <f t="shared" si="10"/>
        <v>#DIV/0!</v>
      </c>
      <c r="R33" s="440">
        <v>2</v>
      </c>
      <c r="S33" s="441">
        <v>2</v>
      </c>
      <c r="T33" s="526">
        <f t="shared" si="5"/>
        <v>100</v>
      </c>
      <c r="U33" s="441">
        <v>1</v>
      </c>
      <c r="V33" s="441">
        <v>1</v>
      </c>
      <c r="W33" s="526">
        <f t="shared" si="11"/>
        <v>100</v>
      </c>
      <c r="X33" s="441">
        <f t="shared" si="12"/>
        <v>7</v>
      </c>
      <c r="Y33" s="441">
        <f t="shared" si="13"/>
        <v>3</v>
      </c>
      <c r="Z33" s="527">
        <f t="shared" si="3"/>
        <v>42.857142857142854</v>
      </c>
    </row>
    <row r="34" spans="1:26" ht="30" customHeight="1" thickBot="1" thickTop="1">
      <c r="A34" s="1149" t="s">
        <v>486</v>
      </c>
      <c r="B34" s="1220"/>
      <c r="C34" s="528">
        <f aca="true" t="shared" si="14" ref="C34:V34">SUM(C6:C33)</f>
        <v>132</v>
      </c>
      <c r="D34" s="528">
        <f t="shared" si="14"/>
        <v>110</v>
      </c>
      <c r="E34" s="529">
        <f t="shared" si="0"/>
        <v>83.33333333333334</v>
      </c>
      <c r="F34" s="530">
        <f t="shared" si="14"/>
        <v>40</v>
      </c>
      <c r="G34" s="528">
        <f t="shared" si="14"/>
        <v>28</v>
      </c>
      <c r="H34" s="529">
        <f t="shared" si="1"/>
        <v>70</v>
      </c>
      <c r="I34" s="530">
        <f t="shared" si="14"/>
        <v>64</v>
      </c>
      <c r="J34" s="528">
        <f t="shared" si="14"/>
        <v>47</v>
      </c>
      <c r="K34" s="529">
        <f t="shared" si="2"/>
        <v>73.4375</v>
      </c>
      <c r="L34" s="530">
        <f t="shared" si="14"/>
        <v>65</v>
      </c>
      <c r="M34" s="528">
        <f t="shared" si="14"/>
        <v>57</v>
      </c>
      <c r="N34" s="529">
        <f t="shared" si="4"/>
        <v>87.6923076923077</v>
      </c>
      <c r="O34" s="530">
        <f t="shared" si="14"/>
        <v>8</v>
      </c>
      <c r="P34" s="528">
        <f t="shared" si="14"/>
        <v>6</v>
      </c>
      <c r="Q34" s="529">
        <f>P34/O34*100</f>
        <v>75</v>
      </c>
      <c r="R34" s="530">
        <f t="shared" si="14"/>
        <v>79</v>
      </c>
      <c r="S34" s="528">
        <f t="shared" si="14"/>
        <v>58</v>
      </c>
      <c r="T34" s="529">
        <f>S34/R34*100</f>
        <v>73.41772151898735</v>
      </c>
      <c r="U34" s="528">
        <f t="shared" si="14"/>
        <v>51</v>
      </c>
      <c r="V34" s="528">
        <f t="shared" si="14"/>
        <v>40</v>
      </c>
      <c r="W34" s="529">
        <f>V34/U34*100</f>
        <v>78.43137254901961</v>
      </c>
      <c r="X34" s="530">
        <f>SUM(X6:X33)</f>
        <v>439</v>
      </c>
      <c r="Y34" s="528">
        <f>SUM(Y6:Y33)</f>
        <v>346</v>
      </c>
      <c r="Z34" s="531">
        <f t="shared" si="3"/>
        <v>78.81548974943053</v>
      </c>
    </row>
    <row r="35" spans="1:26" ht="30" customHeight="1">
      <c r="A35" s="1179" t="s">
        <v>421</v>
      </c>
      <c r="B35" s="1179"/>
      <c r="C35" s="1179"/>
      <c r="D35" s="1179"/>
      <c r="E35" s="1179"/>
      <c r="F35" s="1179"/>
      <c r="G35" s="1179"/>
      <c r="H35" s="1179"/>
      <c r="I35" s="1179"/>
      <c r="J35" s="1179"/>
      <c r="K35" s="1179"/>
      <c r="L35" s="1179"/>
      <c r="M35" s="1179"/>
      <c r="N35" s="1179"/>
      <c r="O35" s="1179"/>
      <c r="P35" s="1179"/>
      <c r="Q35" s="1179"/>
      <c r="R35" s="1179"/>
      <c r="S35" s="1179"/>
      <c r="T35" s="1179"/>
      <c r="U35" s="1179"/>
      <c r="V35" s="1179"/>
      <c r="W35" s="1179"/>
      <c r="X35" s="1179"/>
      <c r="Y35" s="1179"/>
      <c r="Z35" s="1179"/>
    </row>
    <row r="36" spans="1:26" ht="30" customHeight="1">
      <c r="A36" s="896" t="s">
        <v>406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</row>
    <row r="37" ht="30" customHeight="1">
      <c r="B37" s="1204"/>
    </row>
    <row r="38" ht="30" customHeight="1">
      <c r="B38" s="1204"/>
    </row>
  </sheetData>
  <sheetProtection/>
  <mergeCells count="18">
    <mergeCell ref="B37:B38"/>
    <mergeCell ref="A34:B34"/>
    <mergeCell ref="C3:E3"/>
    <mergeCell ref="F3:H3"/>
    <mergeCell ref="B3:B4"/>
    <mergeCell ref="A3:A4"/>
    <mergeCell ref="A22:Z22"/>
    <mergeCell ref="Y23:Z23"/>
    <mergeCell ref="U3:W3"/>
    <mergeCell ref="X3:Z3"/>
    <mergeCell ref="A36:Z36"/>
    <mergeCell ref="A1:Z1"/>
    <mergeCell ref="A35:Z35"/>
    <mergeCell ref="Y2:Z2"/>
    <mergeCell ref="I3:K3"/>
    <mergeCell ref="L3:N3"/>
    <mergeCell ref="O3:Q3"/>
    <mergeCell ref="R3:T3"/>
  </mergeCells>
  <printOptions horizontalCentered="1" verticalCentered="1"/>
  <pageMargins left="0" right="0" top="0" bottom="0" header="0" footer="0"/>
  <pageSetup horizontalDpi="600" verticalDpi="600" orientation="landscape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33"/>
  <sheetViews>
    <sheetView zoomScalePageLayoutView="0" workbookViewId="0" topLeftCell="A19">
      <selection activeCell="T31" sqref="T31"/>
    </sheetView>
  </sheetViews>
  <sheetFormatPr defaultColWidth="9.140625" defaultRowHeight="12.75"/>
  <cols>
    <col min="1" max="1" width="2.7109375" style="18" customWidth="1"/>
    <col min="2" max="2" width="22.140625" style="465" customWidth="1"/>
    <col min="3" max="3" width="8.57421875" style="18" customWidth="1"/>
    <col min="4" max="4" width="8.8515625" style="18" customWidth="1"/>
    <col min="5" max="5" width="11.140625" style="18" customWidth="1"/>
    <col min="6" max="6" width="10.7109375" style="18" customWidth="1"/>
    <col min="7" max="7" width="9.8515625" style="18" customWidth="1"/>
    <col min="8" max="8" width="10.00390625" style="18" customWidth="1"/>
    <col min="9" max="9" width="9.421875" style="18" customWidth="1"/>
    <col min="10" max="11" width="4.00390625" style="18" bestFit="1" customWidth="1"/>
    <col min="12" max="16384" width="9.140625" style="18" customWidth="1"/>
  </cols>
  <sheetData>
    <row r="1" spans="1:11" ht="19.5" customHeight="1">
      <c r="A1" s="1228" t="s">
        <v>602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</row>
    <row r="2" spans="1:11" ht="16.5" customHeight="1" thickBot="1">
      <c r="A2" s="145"/>
      <c r="B2" s="458"/>
      <c r="C2" s="173"/>
      <c r="D2" s="173"/>
      <c r="E2" s="173"/>
      <c r="F2" s="173"/>
      <c r="G2" s="173"/>
      <c r="H2" s="174"/>
      <c r="I2" s="174"/>
      <c r="J2" s="1184" t="s">
        <v>423</v>
      </c>
      <c r="K2" s="1184"/>
    </row>
    <row r="3" spans="1:11" ht="15.75" customHeight="1">
      <c r="A3" s="868" t="s">
        <v>55</v>
      </c>
      <c r="B3" s="1234" t="s">
        <v>49</v>
      </c>
      <c r="C3" s="1230" t="s">
        <v>219</v>
      </c>
      <c r="D3" s="1231"/>
      <c r="E3" s="1231"/>
      <c r="F3" s="1231"/>
      <c r="G3" s="1231"/>
      <c r="H3" s="1232"/>
      <c r="I3" s="1232"/>
      <c r="J3" s="1232"/>
      <c r="K3" s="1233"/>
    </row>
    <row r="4" spans="1:11" ht="50.25" customHeight="1" thickBot="1">
      <c r="A4" s="869"/>
      <c r="B4" s="1235"/>
      <c r="C4" s="335" t="s">
        <v>418</v>
      </c>
      <c r="D4" s="335" t="s">
        <v>419</v>
      </c>
      <c r="E4" s="335" t="s">
        <v>220</v>
      </c>
      <c r="F4" s="335" t="s">
        <v>221</v>
      </c>
      <c r="G4" s="335" t="s">
        <v>222</v>
      </c>
      <c r="H4" s="336" t="s">
        <v>223</v>
      </c>
      <c r="I4" s="336" t="s">
        <v>224</v>
      </c>
      <c r="J4" s="337" t="s">
        <v>225</v>
      </c>
      <c r="K4" s="338" t="s">
        <v>155</v>
      </c>
    </row>
    <row r="5" spans="1:11" ht="12" customHeight="1" thickBot="1" thickTop="1">
      <c r="A5" s="7">
        <v>0</v>
      </c>
      <c r="B5" s="459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175">
        <v>7</v>
      </c>
      <c r="I5" s="175">
        <v>8</v>
      </c>
      <c r="J5" s="175">
        <v>9</v>
      </c>
      <c r="K5" s="176">
        <v>10</v>
      </c>
    </row>
    <row r="6" spans="1:11" ht="21.75" customHeight="1" thickTop="1">
      <c r="A6" s="8">
        <v>1</v>
      </c>
      <c r="B6" s="460" t="s">
        <v>515</v>
      </c>
      <c r="C6" s="1236" t="s">
        <v>531</v>
      </c>
      <c r="D6" s="1237"/>
      <c r="E6" s="1237"/>
      <c r="F6" s="1237"/>
      <c r="G6" s="1237"/>
      <c r="H6" s="1237"/>
      <c r="I6" s="1237"/>
      <c r="J6" s="1237"/>
      <c r="K6" s="1238"/>
    </row>
    <row r="7" spans="1:11" ht="22.5" customHeight="1">
      <c r="A7" s="9">
        <v>2</v>
      </c>
      <c r="B7" s="461" t="s">
        <v>516</v>
      </c>
      <c r="C7" s="1239" t="s">
        <v>531</v>
      </c>
      <c r="D7" s="1240"/>
      <c r="E7" s="1240"/>
      <c r="F7" s="1240"/>
      <c r="G7" s="1240"/>
      <c r="H7" s="1240"/>
      <c r="I7" s="1240"/>
      <c r="J7" s="1240"/>
      <c r="K7" s="1241"/>
    </row>
    <row r="8" spans="1:11" ht="21.75" customHeight="1">
      <c r="A8" s="9">
        <v>3</v>
      </c>
      <c r="B8" s="462" t="s">
        <v>487</v>
      </c>
      <c r="C8" s="1239" t="s">
        <v>531</v>
      </c>
      <c r="D8" s="1240"/>
      <c r="E8" s="1240"/>
      <c r="F8" s="1240"/>
      <c r="G8" s="1240"/>
      <c r="H8" s="1240"/>
      <c r="I8" s="1240"/>
      <c r="J8" s="1240"/>
      <c r="K8" s="1241"/>
    </row>
    <row r="9" spans="1:11" ht="21.75" customHeight="1">
      <c r="A9" s="9">
        <v>4</v>
      </c>
      <c r="B9" s="462" t="s">
        <v>488</v>
      </c>
      <c r="C9" s="146"/>
      <c r="D9" s="146"/>
      <c r="E9" s="146"/>
      <c r="F9" s="146"/>
      <c r="G9" s="146"/>
      <c r="H9" s="146"/>
      <c r="I9" s="146">
        <v>2</v>
      </c>
      <c r="J9" s="146"/>
      <c r="K9" s="154">
        <f>SUM(C9:J9)</f>
        <v>2</v>
      </c>
    </row>
    <row r="10" spans="1:11" ht="21.75" customHeight="1">
      <c r="A10" s="9">
        <v>5</v>
      </c>
      <c r="B10" s="461" t="s">
        <v>489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54">
        <f>SUM(C10:J10)</f>
        <v>0</v>
      </c>
    </row>
    <row r="11" spans="1:11" ht="22.5" customHeight="1">
      <c r="A11" s="9">
        <v>6</v>
      </c>
      <c r="B11" s="461" t="s">
        <v>255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54">
        <f>SUM(C11:J11)</f>
        <v>0</v>
      </c>
    </row>
    <row r="12" spans="1:11" ht="21.75" customHeight="1">
      <c r="A12" s="9">
        <v>7</v>
      </c>
      <c r="B12" s="462" t="s">
        <v>490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534">
        <f>SUM(C12:J12)</f>
        <v>0</v>
      </c>
    </row>
    <row r="13" spans="1:11" ht="22.5" customHeight="1">
      <c r="A13" s="9">
        <v>8</v>
      </c>
      <c r="B13" s="461" t="s">
        <v>491</v>
      </c>
      <c r="C13" s="146"/>
      <c r="D13" s="146">
        <v>7</v>
      </c>
      <c r="E13" s="146"/>
      <c r="F13" s="146"/>
      <c r="G13" s="146"/>
      <c r="H13" s="146"/>
      <c r="I13" s="146"/>
      <c r="J13" s="146"/>
      <c r="K13" s="154">
        <f>SUM(C13:J13)</f>
        <v>7</v>
      </c>
    </row>
    <row r="14" spans="1:11" ht="38.25" customHeight="1">
      <c r="A14" s="9">
        <v>9</v>
      </c>
      <c r="B14" s="461" t="s">
        <v>254</v>
      </c>
      <c r="C14" s="1239" t="s">
        <v>531</v>
      </c>
      <c r="D14" s="1240"/>
      <c r="E14" s="1240"/>
      <c r="F14" s="1240"/>
      <c r="G14" s="1240"/>
      <c r="H14" s="1240"/>
      <c r="I14" s="1240"/>
      <c r="J14" s="1240"/>
      <c r="K14" s="1241"/>
    </row>
    <row r="15" spans="1:11" ht="33.75" customHeight="1">
      <c r="A15" s="9">
        <v>10</v>
      </c>
      <c r="B15" s="461" t="s">
        <v>253</v>
      </c>
      <c r="C15" s="147"/>
      <c r="D15" s="147"/>
      <c r="E15" s="147"/>
      <c r="F15" s="147"/>
      <c r="G15" s="147"/>
      <c r="H15" s="147"/>
      <c r="I15" s="147">
        <v>1</v>
      </c>
      <c r="J15" s="147"/>
      <c r="K15" s="534">
        <f>SUM(C15:J15)</f>
        <v>1</v>
      </c>
    </row>
    <row r="16" spans="1:11" ht="27.75" customHeight="1">
      <c r="A16" s="9">
        <v>11</v>
      </c>
      <c r="B16" s="461" t="s">
        <v>517</v>
      </c>
      <c r="C16" s="147"/>
      <c r="D16" s="147">
        <v>1</v>
      </c>
      <c r="E16" s="147"/>
      <c r="F16" s="147">
        <v>1</v>
      </c>
      <c r="G16" s="147"/>
      <c r="H16" s="147"/>
      <c r="I16" s="147"/>
      <c r="J16" s="147">
        <v>1</v>
      </c>
      <c r="K16" s="534">
        <f>SUM(C16:J16)</f>
        <v>3</v>
      </c>
    </row>
    <row r="17" spans="1:11" ht="22.5" customHeight="1">
      <c r="A17" s="9">
        <v>12</v>
      </c>
      <c r="B17" s="461" t="s">
        <v>492</v>
      </c>
      <c r="C17" s="1242" t="s">
        <v>531</v>
      </c>
      <c r="D17" s="1243"/>
      <c r="E17" s="1243"/>
      <c r="F17" s="1243"/>
      <c r="G17" s="1243"/>
      <c r="H17" s="1243"/>
      <c r="I17" s="1243"/>
      <c r="J17" s="1243"/>
      <c r="K17" s="1244"/>
    </row>
    <row r="18" spans="1:11" ht="22.5" customHeight="1">
      <c r="A18" s="9">
        <v>13</v>
      </c>
      <c r="B18" s="461" t="s">
        <v>493</v>
      </c>
      <c r="C18" s="1242" t="s">
        <v>531</v>
      </c>
      <c r="D18" s="1243"/>
      <c r="E18" s="1243"/>
      <c r="F18" s="1243"/>
      <c r="G18" s="1243"/>
      <c r="H18" s="1243"/>
      <c r="I18" s="1243"/>
      <c r="J18" s="1243"/>
      <c r="K18" s="1244"/>
    </row>
    <row r="19" spans="1:11" ht="36" customHeight="1">
      <c r="A19" s="10">
        <v>14</v>
      </c>
      <c r="B19" s="460" t="s">
        <v>252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534">
        <v>0</v>
      </c>
    </row>
    <row r="20" spans="1:11" ht="38.25" customHeight="1">
      <c r="A20" s="10">
        <v>15</v>
      </c>
      <c r="B20" s="463" t="s">
        <v>474</v>
      </c>
      <c r="C20" s="1242" t="s">
        <v>531</v>
      </c>
      <c r="D20" s="1243"/>
      <c r="E20" s="1243"/>
      <c r="F20" s="1243"/>
      <c r="G20" s="1243"/>
      <c r="H20" s="1243"/>
      <c r="I20" s="1243"/>
      <c r="J20" s="1243"/>
      <c r="K20" s="1244"/>
    </row>
    <row r="21" spans="1:11" ht="22.5" customHeight="1">
      <c r="A21" s="9">
        <v>16</v>
      </c>
      <c r="B21" s="461" t="s">
        <v>256</v>
      </c>
      <c r="C21" s="1242" t="s">
        <v>531</v>
      </c>
      <c r="D21" s="1243"/>
      <c r="E21" s="1243"/>
      <c r="F21" s="1243"/>
      <c r="G21" s="1243"/>
      <c r="H21" s="1243"/>
      <c r="I21" s="1243"/>
      <c r="J21" s="1243"/>
      <c r="K21" s="1244"/>
    </row>
    <row r="22" spans="1:11" ht="22.5" customHeight="1">
      <c r="A22" s="9">
        <v>17</v>
      </c>
      <c r="B22" s="461" t="s">
        <v>495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534">
        <v>0</v>
      </c>
    </row>
    <row r="23" spans="1:11" ht="22.5" customHeight="1">
      <c r="A23" s="9">
        <v>18</v>
      </c>
      <c r="B23" s="461" t="s">
        <v>257</v>
      </c>
      <c r="C23" s="1242" t="s">
        <v>531</v>
      </c>
      <c r="D23" s="1243"/>
      <c r="E23" s="1243"/>
      <c r="F23" s="1243"/>
      <c r="G23" s="1243"/>
      <c r="H23" s="1243"/>
      <c r="I23" s="1243"/>
      <c r="J23" s="1243"/>
      <c r="K23" s="1244"/>
    </row>
    <row r="24" spans="1:11" ht="22.5" customHeight="1">
      <c r="A24" s="9">
        <v>19</v>
      </c>
      <c r="B24" s="461" t="s">
        <v>258</v>
      </c>
      <c r="C24" s="147"/>
      <c r="D24" s="147"/>
      <c r="E24" s="147"/>
      <c r="F24" s="147"/>
      <c r="G24" s="147"/>
      <c r="H24" s="147"/>
      <c r="I24" s="147"/>
      <c r="J24" s="147"/>
      <c r="K24" s="534">
        <f>SUM(C24:J24)</f>
        <v>0</v>
      </c>
    </row>
    <row r="25" spans="1:11" ht="22.5" customHeight="1">
      <c r="A25" s="9">
        <v>20</v>
      </c>
      <c r="B25" s="461" t="s">
        <v>496</v>
      </c>
      <c r="C25" s="147">
        <v>2</v>
      </c>
      <c r="D25" s="147">
        <v>2</v>
      </c>
      <c r="E25" s="147"/>
      <c r="F25" s="147"/>
      <c r="G25" s="147"/>
      <c r="H25" s="147">
        <v>12</v>
      </c>
      <c r="I25" s="147"/>
      <c r="J25" s="147"/>
      <c r="K25" s="178">
        <f>SUM(C25:J25)</f>
        <v>16</v>
      </c>
    </row>
    <row r="26" spans="1:11" ht="39" customHeight="1">
      <c r="A26" s="9">
        <v>21</v>
      </c>
      <c r="B26" s="461" t="s">
        <v>511</v>
      </c>
      <c r="C26" s="147">
        <v>1</v>
      </c>
      <c r="D26" s="147"/>
      <c r="E26" s="147"/>
      <c r="F26" s="146"/>
      <c r="G26" s="146"/>
      <c r="H26" s="177">
        <v>1</v>
      </c>
      <c r="I26" s="177">
        <v>1</v>
      </c>
      <c r="J26" s="177">
        <v>1</v>
      </c>
      <c r="K26" s="178">
        <f>SUM(C26:J26)</f>
        <v>4</v>
      </c>
    </row>
    <row r="27" spans="1:11" ht="35.25" customHeight="1">
      <c r="A27" s="9">
        <v>22</v>
      </c>
      <c r="B27" s="461" t="s">
        <v>507</v>
      </c>
      <c r="C27" s="147">
        <v>0</v>
      </c>
      <c r="D27" s="147">
        <v>0</v>
      </c>
      <c r="E27" s="147">
        <v>0</v>
      </c>
      <c r="F27" s="146">
        <v>0</v>
      </c>
      <c r="G27" s="146">
        <v>0</v>
      </c>
      <c r="H27" s="177">
        <v>0</v>
      </c>
      <c r="I27" s="177">
        <v>0</v>
      </c>
      <c r="J27" s="177">
        <v>0</v>
      </c>
      <c r="K27" s="178">
        <v>0</v>
      </c>
    </row>
    <row r="28" spans="1:11" ht="36.75" customHeight="1">
      <c r="A28" s="9">
        <v>23</v>
      </c>
      <c r="B28" s="461" t="s">
        <v>259</v>
      </c>
      <c r="C28" s="147"/>
      <c r="D28" s="147">
        <v>1</v>
      </c>
      <c r="E28" s="147"/>
      <c r="F28" s="146"/>
      <c r="G28" s="146"/>
      <c r="H28" s="177"/>
      <c r="I28" s="177"/>
      <c r="J28" s="177"/>
      <c r="K28" s="178">
        <f>SUM(C28:J28)</f>
        <v>1</v>
      </c>
    </row>
    <row r="29" spans="1:11" ht="22.5" customHeight="1">
      <c r="A29" s="9">
        <v>24</v>
      </c>
      <c r="B29" s="461" t="s">
        <v>260</v>
      </c>
      <c r="C29" s="1242" t="s">
        <v>531</v>
      </c>
      <c r="D29" s="1243"/>
      <c r="E29" s="1243"/>
      <c r="F29" s="1243"/>
      <c r="G29" s="1243"/>
      <c r="H29" s="1243"/>
      <c r="I29" s="1243"/>
      <c r="J29" s="1243"/>
      <c r="K29" s="1244"/>
    </row>
    <row r="30" spans="1:11" ht="22.5" customHeight="1">
      <c r="A30" s="9">
        <v>25</v>
      </c>
      <c r="B30" s="461" t="s">
        <v>261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534">
        <v>0</v>
      </c>
    </row>
    <row r="31" spans="1:11" ht="37.5" customHeight="1" thickBot="1">
      <c r="A31" s="27">
        <v>26</v>
      </c>
      <c r="B31" s="464" t="s">
        <v>458</v>
      </c>
      <c r="C31" s="147"/>
      <c r="D31" s="147">
        <v>7</v>
      </c>
      <c r="E31" s="147"/>
      <c r="F31" s="146"/>
      <c r="G31" s="146"/>
      <c r="H31" s="177"/>
      <c r="I31" s="177">
        <v>4</v>
      </c>
      <c r="J31" s="177"/>
      <c r="K31" s="178">
        <f>SUM(C31:J31)</f>
        <v>11</v>
      </c>
    </row>
    <row r="32" spans="1:11" ht="21.75" customHeight="1" thickBot="1" thickTop="1">
      <c r="A32" s="860" t="s">
        <v>486</v>
      </c>
      <c r="B32" s="1229"/>
      <c r="C32" s="126">
        <f aca="true" t="shared" si="0" ref="C32:K32">SUM(C6:C31)</f>
        <v>3</v>
      </c>
      <c r="D32" s="126">
        <f t="shared" si="0"/>
        <v>18</v>
      </c>
      <c r="E32" s="126">
        <f t="shared" si="0"/>
        <v>0</v>
      </c>
      <c r="F32" s="126">
        <f t="shared" si="0"/>
        <v>1</v>
      </c>
      <c r="G32" s="126">
        <f t="shared" si="0"/>
        <v>0</v>
      </c>
      <c r="H32" s="126">
        <f t="shared" si="0"/>
        <v>13</v>
      </c>
      <c r="I32" s="126">
        <f t="shared" si="0"/>
        <v>8</v>
      </c>
      <c r="J32" s="126">
        <f t="shared" si="0"/>
        <v>2</v>
      </c>
      <c r="K32" s="179">
        <f t="shared" si="0"/>
        <v>45</v>
      </c>
    </row>
    <row r="33" spans="1:11" ht="12.75">
      <c r="A33" s="896" t="s">
        <v>432</v>
      </c>
      <c r="B33" s="896"/>
      <c r="C33" s="896"/>
      <c r="D33" s="896"/>
      <c r="E33" s="896"/>
      <c r="F33" s="896"/>
      <c r="G33" s="896"/>
      <c r="H33" s="896"/>
      <c r="I33" s="896"/>
      <c r="J33" s="896"/>
      <c r="K33" s="896"/>
    </row>
  </sheetData>
  <sheetProtection/>
  <mergeCells count="17">
    <mergeCell ref="A33:K33"/>
    <mergeCell ref="J2:K2"/>
    <mergeCell ref="C29:K29"/>
    <mergeCell ref="C7:K7"/>
    <mergeCell ref="C8:K8"/>
    <mergeCell ref="C23:K23"/>
    <mergeCell ref="C20:K20"/>
    <mergeCell ref="A1:K1"/>
    <mergeCell ref="A32:B32"/>
    <mergeCell ref="C3:K3"/>
    <mergeCell ref="A3:A4"/>
    <mergeCell ref="B3:B4"/>
    <mergeCell ref="C6:K6"/>
    <mergeCell ref="C14:K14"/>
    <mergeCell ref="C21:K21"/>
    <mergeCell ref="C17:K17"/>
    <mergeCell ref="C18:K18"/>
  </mergeCells>
  <printOptions/>
  <pageMargins left="0.5511811023622047" right="0.15748031496062992" top="0.1968503937007874" bottom="0" header="0.2362204724409449" footer="0.03937007874015748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7"/>
  <sheetViews>
    <sheetView zoomScalePageLayoutView="0" workbookViewId="0" topLeftCell="A21">
      <selection activeCell="F38" sqref="F38"/>
    </sheetView>
  </sheetViews>
  <sheetFormatPr defaultColWidth="9.140625" defaultRowHeight="12.75"/>
  <cols>
    <col min="1" max="1" width="3.7109375" style="62" customWidth="1"/>
    <col min="2" max="2" width="28.421875" style="62" customWidth="1"/>
    <col min="3" max="3" width="10.28125" style="62" customWidth="1"/>
    <col min="4" max="4" width="14.28125" style="62" customWidth="1"/>
    <col min="5" max="5" width="11.8515625" style="62" customWidth="1"/>
    <col min="6" max="6" width="13.421875" style="62" customWidth="1"/>
    <col min="7" max="7" width="11.140625" style="62" customWidth="1"/>
    <col min="8" max="8" width="9.00390625" style="62" customWidth="1"/>
    <col min="9" max="16384" width="9.140625" style="62" customWidth="1"/>
  </cols>
  <sheetData>
    <row r="1" spans="1:7" ht="32.25" customHeight="1">
      <c r="A1" s="856" t="s">
        <v>572</v>
      </c>
      <c r="B1" s="856"/>
      <c r="C1" s="856"/>
      <c r="D1" s="856"/>
      <c r="E1" s="856"/>
      <c r="F1" s="856"/>
      <c r="G1" s="856"/>
    </row>
    <row r="2" spans="2:7" ht="12" customHeight="1" thickBot="1">
      <c r="B2" s="64"/>
      <c r="C2" s="65"/>
      <c r="D2" s="65"/>
      <c r="E2" s="65"/>
      <c r="F2" s="65"/>
      <c r="G2" s="109" t="s">
        <v>76</v>
      </c>
    </row>
    <row r="3" spans="1:7" ht="11.25">
      <c r="A3" s="834" t="s">
        <v>55</v>
      </c>
      <c r="B3" s="836" t="s">
        <v>49</v>
      </c>
      <c r="C3" s="838" t="s">
        <v>494</v>
      </c>
      <c r="D3" s="838" t="s">
        <v>163</v>
      </c>
      <c r="E3" s="838" t="s">
        <v>164</v>
      </c>
      <c r="F3" s="838" t="s">
        <v>165</v>
      </c>
      <c r="G3" s="844" t="s">
        <v>166</v>
      </c>
    </row>
    <row r="4" spans="1:7" ht="54" customHeight="1" thickBot="1">
      <c r="A4" s="835"/>
      <c r="B4" s="837"/>
      <c r="C4" s="839"/>
      <c r="D4" s="839"/>
      <c r="E4" s="839"/>
      <c r="F4" s="839"/>
      <c r="G4" s="845"/>
    </row>
    <row r="5" spans="1:7" ht="10.5" customHeight="1" thickBot="1" thickTop="1">
      <c r="A5" s="7">
        <v>0</v>
      </c>
      <c r="B5" s="54">
        <v>1</v>
      </c>
      <c r="C5" s="73">
        <v>2</v>
      </c>
      <c r="D5" s="73">
        <v>3</v>
      </c>
      <c r="E5" s="73">
        <v>4</v>
      </c>
      <c r="F5" s="73">
        <v>5</v>
      </c>
      <c r="G5" s="74">
        <v>6</v>
      </c>
    </row>
    <row r="6" spans="1:7" ht="21.75" customHeight="1" thickTop="1">
      <c r="A6" s="8">
        <v>1</v>
      </c>
      <c r="B6" s="359" t="s">
        <v>559</v>
      </c>
      <c r="C6" s="289">
        <v>94909</v>
      </c>
      <c r="D6" s="192">
        <v>19464</v>
      </c>
      <c r="E6" s="191">
        <v>531</v>
      </c>
      <c r="F6" s="76">
        <f>D6/C6*100</f>
        <v>20.50806562075251</v>
      </c>
      <c r="G6" s="197">
        <f>E6/C6*100</f>
        <v>0.5594832945242285</v>
      </c>
    </row>
    <row r="7" spans="1:7" ht="21.75" customHeight="1">
      <c r="A7" s="9">
        <v>2</v>
      </c>
      <c r="B7" s="357" t="s">
        <v>467</v>
      </c>
      <c r="C7" s="191">
        <v>13713</v>
      </c>
      <c r="D7" s="192">
        <v>108</v>
      </c>
      <c r="E7" s="191">
        <v>16</v>
      </c>
      <c r="F7" s="76">
        <f>D7/C7*100</f>
        <v>0.7875738350470356</v>
      </c>
      <c r="G7" s="197">
        <f>E7/C7*100</f>
        <v>0.11667760519215344</v>
      </c>
    </row>
    <row r="8" spans="1:7" ht="21.75" customHeight="1">
      <c r="A8" s="9">
        <v>3</v>
      </c>
      <c r="B8" s="358" t="s">
        <v>487</v>
      </c>
      <c r="C8" s="191">
        <v>26526</v>
      </c>
      <c r="D8" s="192">
        <v>0</v>
      </c>
      <c r="E8" s="191">
        <v>0</v>
      </c>
      <c r="F8" s="76">
        <f aca="true" t="shared" si="0" ref="F8:F32">D8/C8*100</f>
        <v>0</v>
      </c>
      <c r="G8" s="197">
        <f aca="true" t="shared" si="1" ref="G8:G32">E8/C8*100</f>
        <v>0</v>
      </c>
    </row>
    <row r="9" spans="1:7" ht="21.75" customHeight="1">
      <c r="A9" s="9">
        <v>4</v>
      </c>
      <c r="B9" s="358" t="s">
        <v>488</v>
      </c>
      <c r="C9" s="191">
        <v>19328</v>
      </c>
      <c r="D9" s="191">
        <v>3500</v>
      </c>
      <c r="E9" s="191">
        <v>100</v>
      </c>
      <c r="F9" s="76">
        <f t="shared" si="0"/>
        <v>18.108443708609272</v>
      </c>
      <c r="G9" s="197">
        <f t="shared" si="1"/>
        <v>0.517384105960265</v>
      </c>
    </row>
    <row r="10" spans="1:7" ht="21.75" customHeight="1">
      <c r="A10" s="9">
        <v>5</v>
      </c>
      <c r="B10" s="357" t="s">
        <v>489</v>
      </c>
      <c r="C10" s="191">
        <v>20187</v>
      </c>
      <c r="D10" s="192">
        <v>3281</v>
      </c>
      <c r="E10" s="191">
        <v>12</v>
      </c>
      <c r="F10" s="76">
        <f t="shared" si="0"/>
        <v>16.253034130876305</v>
      </c>
      <c r="G10" s="197">
        <f t="shared" si="1"/>
        <v>0.05944419676029127</v>
      </c>
    </row>
    <row r="11" spans="1:7" ht="24.75" customHeight="1">
      <c r="A11" s="9">
        <v>6</v>
      </c>
      <c r="B11" s="357" t="s">
        <v>500</v>
      </c>
      <c r="C11" s="191">
        <v>9905</v>
      </c>
      <c r="D11" s="192">
        <v>9905</v>
      </c>
      <c r="E11" s="191">
        <v>0</v>
      </c>
      <c r="F11" s="76">
        <f t="shared" si="0"/>
        <v>100</v>
      </c>
      <c r="G11" s="197">
        <f t="shared" si="1"/>
        <v>0</v>
      </c>
    </row>
    <row r="12" spans="1:7" ht="21.75" customHeight="1">
      <c r="A12" s="9">
        <v>7</v>
      </c>
      <c r="B12" s="358" t="s">
        <v>465</v>
      </c>
      <c r="C12" s="191">
        <v>16758</v>
      </c>
      <c r="D12" s="192">
        <v>4755</v>
      </c>
      <c r="E12" s="191">
        <v>6425</v>
      </c>
      <c r="F12" s="76">
        <f t="shared" si="0"/>
        <v>28.37450769781597</v>
      </c>
      <c r="G12" s="197">
        <f t="shared" si="1"/>
        <v>38.33989736245375</v>
      </c>
    </row>
    <row r="13" spans="1:7" ht="21.75" customHeight="1">
      <c r="A13" s="9">
        <v>8</v>
      </c>
      <c r="B13" s="357" t="s">
        <v>491</v>
      </c>
      <c r="C13" s="191">
        <v>11456</v>
      </c>
      <c r="D13" s="192">
        <v>0</v>
      </c>
      <c r="E13" s="191">
        <v>0</v>
      </c>
      <c r="F13" s="76">
        <f t="shared" si="0"/>
        <v>0</v>
      </c>
      <c r="G13" s="197">
        <f t="shared" si="1"/>
        <v>0</v>
      </c>
    </row>
    <row r="14" spans="1:7" ht="24.75" customHeight="1">
      <c r="A14" s="9">
        <v>9</v>
      </c>
      <c r="B14" s="357" t="s">
        <v>509</v>
      </c>
      <c r="C14" s="191">
        <v>18978</v>
      </c>
      <c r="D14" s="192">
        <v>0</v>
      </c>
      <c r="E14" s="191">
        <v>0</v>
      </c>
      <c r="F14" s="76">
        <f t="shared" si="0"/>
        <v>0</v>
      </c>
      <c r="G14" s="197">
        <f t="shared" si="1"/>
        <v>0</v>
      </c>
    </row>
    <row r="15" spans="1:7" ht="24.75" customHeight="1">
      <c r="A15" s="9">
        <v>10</v>
      </c>
      <c r="B15" s="357" t="s">
        <v>510</v>
      </c>
      <c r="C15" s="191">
        <v>719</v>
      </c>
      <c r="D15" s="192">
        <v>0</v>
      </c>
      <c r="E15" s="191">
        <v>0</v>
      </c>
      <c r="F15" s="76">
        <f t="shared" si="0"/>
        <v>0</v>
      </c>
      <c r="G15" s="197">
        <f t="shared" si="1"/>
        <v>0</v>
      </c>
    </row>
    <row r="16" spans="1:7" ht="24.75" customHeight="1">
      <c r="A16" s="9">
        <v>11</v>
      </c>
      <c r="B16" s="357" t="s">
        <v>517</v>
      </c>
      <c r="C16" s="191">
        <v>13659</v>
      </c>
      <c r="D16" s="192">
        <v>13659</v>
      </c>
      <c r="E16" s="191">
        <v>123</v>
      </c>
      <c r="F16" s="76">
        <f t="shared" si="0"/>
        <v>100</v>
      </c>
      <c r="G16" s="197">
        <f t="shared" si="1"/>
        <v>0.9005051614320229</v>
      </c>
    </row>
    <row r="17" spans="1:7" ht="21.75" customHeight="1">
      <c r="A17" s="9">
        <v>12</v>
      </c>
      <c r="B17" s="357" t="s">
        <v>492</v>
      </c>
      <c r="C17" s="191">
        <v>1090</v>
      </c>
      <c r="D17" s="192">
        <v>0</v>
      </c>
      <c r="E17" s="191">
        <v>0</v>
      </c>
      <c r="F17" s="76">
        <f t="shared" si="0"/>
        <v>0</v>
      </c>
      <c r="G17" s="197">
        <f t="shared" si="1"/>
        <v>0</v>
      </c>
    </row>
    <row r="18" spans="1:7" ht="21.75" customHeight="1">
      <c r="A18" s="9">
        <v>13</v>
      </c>
      <c r="B18" s="357" t="s">
        <v>493</v>
      </c>
      <c r="C18" s="191">
        <v>8952</v>
      </c>
      <c r="D18" s="212">
        <v>0</v>
      </c>
      <c r="E18" s="216">
        <v>0</v>
      </c>
      <c r="F18" s="76">
        <f t="shared" si="0"/>
        <v>0</v>
      </c>
      <c r="G18" s="197">
        <f t="shared" si="1"/>
        <v>0</v>
      </c>
    </row>
    <row r="19" spans="1:7" ht="30" customHeight="1">
      <c r="A19" s="10">
        <v>14</v>
      </c>
      <c r="B19" s="359" t="s">
        <v>523</v>
      </c>
      <c r="C19" s="191">
        <v>6337</v>
      </c>
      <c r="D19" s="212">
        <v>6311</v>
      </c>
      <c r="E19" s="212">
        <v>145</v>
      </c>
      <c r="F19" s="76">
        <f t="shared" si="0"/>
        <v>99.5897112198201</v>
      </c>
      <c r="G19" s="197">
        <f t="shared" si="1"/>
        <v>2.288148966387881</v>
      </c>
    </row>
    <row r="20" spans="1:7" ht="34.5" customHeight="1">
      <c r="A20" s="10">
        <v>15</v>
      </c>
      <c r="B20" s="360" t="s">
        <v>416</v>
      </c>
      <c r="C20" s="191">
        <v>2507</v>
      </c>
      <c r="D20" s="192">
        <v>2507</v>
      </c>
      <c r="E20" s="192">
        <v>0</v>
      </c>
      <c r="F20" s="76">
        <f t="shared" si="0"/>
        <v>100</v>
      </c>
      <c r="G20" s="197">
        <f t="shared" si="1"/>
        <v>0</v>
      </c>
    </row>
    <row r="21" spans="1:7" ht="24.75" customHeight="1">
      <c r="A21" s="9">
        <v>16</v>
      </c>
      <c r="B21" s="357" t="s">
        <v>514</v>
      </c>
      <c r="C21" s="191">
        <v>10175</v>
      </c>
      <c r="D21" s="192">
        <v>9231</v>
      </c>
      <c r="E21" s="192">
        <v>7555</v>
      </c>
      <c r="F21" s="76">
        <f t="shared" si="0"/>
        <v>90.72235872235872</v>
      </c>
      <c r="G21" s="197">
        <f t="shared" si="1"/>
        <v>74.25061425061426</v>
      </c>
    </row>
    <row r="22" spans="1:7" ht="21.75" customHeight="1">
      <c r="A22" s="9">
        <v>17</v>
      </c>
      <c r="B22" s="357" t="s">
        <v>495</v>
      </c>
      <c r="C22" s="191">
        <v>808</v>
      </c>
      <c r="D22" s="192">
        <v>0</v>
      </c>
      <c r="E22" s="192">
        <v>0</v>
      </c>
      <c r="F22" s="76">
        <f t="shared" si="0"/>
        <v>0</v>
      </c>
      <c r="G22" s="197">
        <f t="shared" si="1"/>
        <v>0</v>
      </c>
    </row>
    <row r="23" spans="1:7" ht="24.75" customHeight="1">
      <c r="A23" s="9">
        <v>18</v>
      </c>
      <c r="B23" s="357" t="s">
        <v>513</v>
      </c>
      <c r="C23" s="191">
        <v>4045</v>
      </c>
      <c r="D23" s="212">
        <v>2269</v>
      </c>
      <c r="E23" s="212">
        <v>0</v>
      </c>
      <c r="F23" s="76">
        <f t="shared" si="0"/>
        <v>56.093943139678615</v>
      </c>
      <c r="G23" s="197">
        <f t="shared" si="1"/>
        <v>0</v>
      </c>
    </row>
    <row r="24" spans="1:7" ht="24.75" customHeight="1">
      <c r="A24" s="9">
        <v>19</v>
      </c>
      <c r="B24" s="357" t="s">
        <v>506</v>
      </c>
      <c r="C24" s="191">
        <v>921</v>
      </c>
      <c r="D24" s="192">
        <v>0</v>
      </c>
      <c r="E24" s="192">
        <v>0</v>
      </c>
      <c r="F24" s="76">
        <v>0</v>
      </c>
      <c r="G24" s="197">
        <f t="shared" si="1"/>
        <v>0</v>
      </c>
    </row>
    <row r="25" spans="1:7" ht="21.75" customHeight="1">
      <c r="A25" s="9">
        <v>20</v>
      </c>
      <c r="B25" s="357" t="s">
        <v>496</v>
      </c>
      <c r="C25" s="191">
        <v>5624</v>
      </c>
      <c r="D25" s="192">
        <v>0</v>
      </c>
      <c r="E25" s="192">
        <v>0</v>
      </c>
      <c r="F25" s="76">
        <f t="shared" si="0"/>
        <v>0</v>
      </c>
      <c r="G25" s="197">
        <f t="shared" si="1"/>
        <v>0</v>
      </c>
    </row>
    <row r="26" spans="1:7" ht="24.75" customHeight="1">
      <c r="A26" s="9">
        <v>21</v>
      </c>
      <c r="B26" s="357" t="s">
        <v>511</v>
      </c>
      <c r="C26" s="191">
        <v>2519</v>
      </c>
      <c r="D26" s="192">
        <v>0</v>
      </c>
      <c r="E26" s="192">
        <v>0</v>
      </c>
      <c r="F26" s="76">
        <f t="shared" si="0"/>
        <v>0</v>
      </c>
      <c r="G26" s="197">
        <f t="shared" si="1"/>
        <v>0</v>
      </c>
    </row>
    <row r="27" spans="1:7" ht="24.75" customHeight="1">
      <c r="A27" s="9">
        <v>22</v>
      </c>
      <c r="B27" s="357" t="s">
        <v>507</v>
      </c>
      <c r="C27" s="191">
        <v>270</v>
      </c>
      <c r="D27" s="192">
        <v>270</v>
      </c>
      <c r="E27" s="192">
        <v>0</v>
      </c>
      <c r="F27" s="76">
        <f t="shared" si="0"/>
        <v>100</v>
      </c>
      <c r="G27" s="197">
        <f t="shared" si="1"/>
        <v>0</v>
      </c>
    </row>
    <row r="28" spans="1:7" ht="30.75" customHeight="1">
      <c r="A28" s="9">
        <v>23</v>
      </c>
      <c r="B28" s="357" t="s">
        <v>508</v>
      </c>
      <c r="C28" s="191">
        <v>569</v>
      </c>
      <c r="D28" s="192">
        <v>0</v>
      </c>
      <c r="E28" s="192">
        <v>0</v>
      </c>
      <c r="F28" s="76">
        <f t="shared" si="0"/>
        <v>0</v>
      </c>
      <c r="G28" s="197">
        <f t="shared" si="1"/>
        <v>0</v>
      </c>
    </row>
    <row r="29" spans="1:7" ht="24.75" customHeight="1">
      <c r="A29" s="9">
        <v>24</v>
      </c>
      <c r="B29" s="357" t="s">
        <v>3</v>
      </c>
      <c r="C29" s="191">
        <v>591</v>
      </c>
      <c r="D29" s="192">
        <v>0</v>
      </c>
      <c r="E29" s="192">
        <v>0</v>
      </c>
      <c r="F29" s="76">
        <f t="shared" si="0"/>
        <v>0</v>
      </c>
      <c r="G29" s="197">
        <f t="shared" si="1"/>
        <v>0</v>
      </c>
    </row>
    <row r="30" spans="1:7" ht="24.75" customHeight="1">
      <c r="A30" s="9">
        <v>25</v>
      </c>
      <c r="B30" s="357" t="s">
        <v>444</v>
      </c>
      <c r="C30" s="191">
        <v>613</v>
      </c>
      <c r="D30" s="212">
        <v>0</v>
      </c>
      <c r="E30" s="212">
        <v>0</v>
      </c>
      <c r="F30" s="76">
        <f t="shared" si="0"/>
        <v>0</v>
      </c>
      <c r="G30" s="197">
        <f t="shared" si="1"/>
        <v>0</v>
      </c>
    </row>
    <row r="31" spans="1:7" ht="24.75" customHeight="1" thickBot="1">
      <c r="A31" s="27">
        <v>26</v>
      </c>
      <c r="B31" s="357" t="s">
        <v>512</v>
      </c>
      <c r="C31" s="229">
        <v>952</v>
      </c>
      <c r="D31" s="212">
        <v>0</v>
      </c>
      <c r="E31" s="212">
        <v>0</v>
      </c>
      <c r="F31" s="217">
        <f t="shared" si="0"/>
        <v>0</v>
      </c>
      <c r="G31" s="214">
        <f t="shared" si="1"/>
        <v>0</v>
      </c>
    </row>
    <row r="32" spans="1:7" ht="30" customHeight="1" thickBot="1" thickTop="1">
      <c r="A32" s="860" t="s">
        <v>486</v>
      </c>
      <c r="B32" s="861"/>
      <c r="C32" s="69">
        <f>SUM(C6:C31)</f>
        <v>292111</v>
      </c>
      <c r="D32" s="69">
        <f>SUM(D6:D31)</f>
        <v>75260</v>
      </c>
      <c r="E32" s="69">
        <f>SUM(E6:E31)</f>
        <v>14907</v>
      </c>
      <c r="F32" s="67">
        <f t="shared" si="0"/>
        <v>25.76417868549969</v>
      </c>
      <c r="G32" s="68">
        <f t="shared" si="1"/>
        <v>5.103197072345787</v>
      </c>
    </row>
    <row r="33" spans="1:7" ht="14.25" customHeight="1">
      <c r="A33" s="873" t="s">
        <v>417</v>
      </c>
      <c r="B33" s="874"/>
      <c r="C33" s="874"/>
      <c r="D33" s="874"/>
      <c r="E33" s="874"/>
      <c r="F33" s="874"/>
      <c r="G33" s="874"/>
    </row>
    <row r="34" spans="1:7" ht="14.25" customHeight="1">
      <c r="A34" s="479" t="s">
        <v>466</v>
      </c>
      <c r="B34" s="875" t="s">
        <v>468</v>
      </c>
      <c r="C34" s="875"/>
      <c r="D34" s="875"/>
      <c r="E34" s="875"/>
      <c r="F34" s="875"/>
      <c r="G34" s="480"/>
    </row>
    <row r="35" spans="1:7" ht="28.5" customHeight="1">
      <c r="A35" s="848" t="s">
        <v>560</v>
      </c>
      <c r="B35" s="848"/>
      <c r="C35" s="848"/>
      <c r="D35" s="848"/>
      <c r="E35" s="848"/>
      <c r="F35" s="848"/>
      <c r="G35" s="848"/>
    </row>
    <row r="36" spans="1:7" ht="12.75">
      <c r="A36" s="840" t="s">
        <v>298</v>
      </c>
      <c r="B36" s="840"/>
      <c r="C36" s="840"/>
      <c r="D36" s="840"/>
      <c r="E36" s="840"/>
      <c r="F36" s="840"/>
      <c r="G36" s="840"/>
    </row>
    <row r="37" spans="8:9" ht="12.75">
      <c r="H37" s="107"/>
      <c r="I37" s="107"/>
    </row>
  </sheetData>
  <sheetProtection/>
  <mergeCells count="13">
    <mergeCell ref="F3:F4"/>
    <mergeCell ref="G3:G4"/>
    <mergeCell ref="B34:F34"/>
    <mergeCell ref="D3:D4"/>
    <mergeCell ref="A33:G33"/>
    <mergeCell ref="A35:G35"/>
    <mergeCell ref="A36:G36"/>
    <mergeCell ref="A1:G1"/>
    <mergeCell ref="A32:B32"/>
    <mergeCell ref="A3:A4"/>
    <mergeCell ref="B3:B4"/>
    <mergeCell ref="C3:C4"/>
    <mergeCell ref="E3:E4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0"/>
  <sheetViews>
    <sheetView zoomScalePageLayoutView="0" workbookViewId="0" topLeftCell="A2">
      <selection activeCell="I7" sqref="I7"/>
    </sheetView>
  </sheetViews>
  <sheetFormatPr defaultColWidth="9.140625" defaultRowHeight="12.75"/>
  <cols>
    <col min="1" max="1" width="3.57421875" style="6" customWidth="1"/>
    <col min="2" max="2" width="31.8515625" style="6" customWidth="1"/>
    <col min="3" max="7" width="12.7109375" style="6" customWidth="1"/>
    <col min="8" max="16384" width="9.140625" style="6" customWidth="1"/>
  </cols>
  <sheetData>
    <row r="1" spans="1:7" ht="24.75" customHeight="1">
      <c r="A1" s="833" t="s">
        <v>573</v>
      </c>
      <c r="B1" s="833"/>
      <c r="C1" s="833"/>
      <c r="D1" s="833"/>
      <c r="E1" s="833"/>
      <c r="F1" s="833"/>
      <c r="G1" s="833"/>
    </row>
    <row r="2" spans="1:7" s="40" customFormat="1" ht="19.5" customHeight="1">
      <c r="A2" s="856" t="s">
        <v>2</v>
      </c>
      <c r="B2" s="856"/>
      <c r="C2" s="856"/>
      <c r="D2" s="856"/>
      <c r="E2" s="856"/>
      <c r="F2" s="856"/>
      <c r="G2" s="856"/>
    </row>
    <row r="3" spans="1:7" s="40" customFormat="1" ht="15.75" customHeight="1" thickBot="1">
      <c r="A3" s="876"/>
      <c r="B3" s="876"/>
      <c r="C3" s="876"/>
      <c r="D3" s="876"/>
      <c r="E3" s="876"/>
      <c r="F3" s="876"/>
      <c r="G3" s="19" t="s">
        <v>62</v>
      </c>
    </row>
    <row r="4" spans="1:7" ht="49.5" customHeight="1">
      <c r="A4" s="834" t="s">
        <v>498</v>
      </c>
      <c r="B4" s="836" t="s">
        <v>49</v>
      </c>
      <c r="C4" s="838" t="s">
        <v>494</v>
      </c>
      <c r="D4" s="838" t="s">
        <v>503</v>
      </c>
      <c r="E4" s="838" t="s">
        <v>445</v>
      </c>
      <c r="F4" s="838" t="s">
        <v>475</v>
      </c>
      <c r="G4" s="844" t="s">
        <v>505</v>
      </c>
    </row>
    <row r="5" spans="1:7" ht="24.75" customHeight="1" thickBot="1">
      <c r="A5" s="835"/>
      <c r="B5" s="837"/>
      <c r="C5" s="839"/>
      <c r="D5" s="839"/>
      <c r="E5" s="839"/>
      <c r="F5" s="839"/>
      <c r="G5" s="845"/>
    </row>
    <row r="6" spans="1:7" s="30" customFormat="1" ht="11.25" customHeight="1" thickBot="1" thickTop="1">
      <c r="A6" s="29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24.75" customHeight="1" thickTop="1">
      <c r="A7" s="34">
        <v>1</v>
      </c>
      <c r="B7" s="55" t="s">
        <v>102</v>
      </c>
      <c r="C7" s="488">
        <v>34032</v>
      </c>
      <c r="D7" s="192">
        <v>593</v>
      </c>
      <c r="E7" s="603">
        <v>1677</v>
      </c>
      <c r="F7" s="211">
        <f>E7/C7*100</f>
        <v>4.9277150916784205</v>
      </c>
      <c r="G7" s="222">
        <f>D7/E7*100</f>
        <v>35.36076326774001</v>
      </c>
    </row>
    <row r="8" spans="1:7" ht="24.75" customHeight="1">
      <c r="A8" s="35">
        <v>2</v>
      </c>
      <c r="B8" s="56" t="s">
        <v>516</v>
      </c>
      <c r="C8" s="192">
        <v>2848</v>
      </c>
      <c r="D8" s="192">
        <v>45</v>
      </c>
      <c r="E8" s="191">
        <v>249</v>
      </c>
      <c r="F8" s="217">
        <f aca="true" t="shared" si="0" ref="F8:F24">E8/C8*100</f>
        <v>8.742977528089888</v>
      </c>
      <c r="G8" s="226">
        <f>D8/E8*100</f>
        <v>18.072289156626507</v>
      </c>
    </row>
    <row r="9" spans="1:7" ht="24.75" customHeight="1">
      <c r="A9" s="35">
        <v>3</v>
      </c>
      <c r="B9" s="57" t="s">
        <v>487</v>
      </c>
      <c r="C9" s="192">
        <v>9941</v>
      </c>
      <c r="D9" s="192">
        <v>144</v>
      </c>
      <c r="E9" s="603">
        <v>461</v>
      </c>
      <c r="F9" s="217">
        <f t="shared" si="0"/>
        <v>4.637360426516447</v>
      </c>
      <c r="G9" s="197">
        <f aca="true" t="shared" si="1" ref="G9:G24">D9/E9*100</f>
        <v>31.23644251626898</v>
      </c>
    </row>
    <row r="10" spans="1:7" ht="24.75" customHeight="1">
      <c r="A10" s="35">
        <v>4</v>
      </c>
      <c r="B10" s="57" t="s">
        <v>488</v>
      </c>
      <c r="C10" s="191">
        <v>8596</v>
      </c>
      <c r="D10" s="191">
        <v>153</v>
      </c>
      <c r="E10" s="191">
        <v>645</v>
      </c>
      <c r="F10" s="76">
        <f t="shared" si="0"/>
        <v>7.503489995346673</v>
      </c>
      <c r="G10" s="197">
        <f t="shared" si="1"/>
        <v>23.72093023255814</v>
      </c>
    </row>
    <row r="11" spans="1:7" ht="24.75" customHeight="1">
      <c r="A11" s="35">
        <v>5</v>
      </c>
      <c r="B11" s="56" t="s">
        <v>443</v>
      </c>
      <c r="C11" s="192">
        <v>12671</v>
      </c>
      <c r="D11" s="192">
        <v>184</v>
      </c>
      <c r="E11" s="191">
        <v>597</v>
      </c>
      <c r="F11" s="76">
        <f t="shared" si="0"/>
        <v>4.711546050035515</v>
      </c>
      <c r="G11" s="197">
        <f t="shared" si="1"/>
        <v>30.82077051926298</v>
      </c>
    </row>
    <row r="12" spans="1:7" ht="24.75" customHeight="1">
      <c r="A12" s="35">
        <v>6</v>
      </c>
      <c r="B12" s="56" t="s">
        <v>86</v>
      </c>
      <c r="C12" s="488">
        <v>4792</v>
      </c>
      <c r="D12" s="192">
        <v>15</v>
      </c>
      <c r="E12" s="191">
        <v>55</v>
      </c>
      <c r="F12" s="76">
        <f t="shared" si="0"/>
        <v>1.1477462437395658</v>
      </c>
      <c r="G12" s="197">
        <f t="shared" si="1"/>
        <v>27.27272727272727</v>
      </c>
    </row>
    <row r="13" spans="1:7" ht="24.75" customHeight="1">
      <c r="A13" s="35">
        <v>7</v>
      </c>
      <c r="B13" s="56" t="s">
        <v>517</v>
      </c>
      <c r="C13" s="192">
        <v>9510</v>
      </c>
      <c r="D13" s="192">
        <v>16</v>
      </c>
      <c r="E13" s="191">
        <v>75</v>
      </c>
      <c r="F13" s="76">
        <f>E13/C13*100</f>
        <v>0.7886435331230284</v>
      </c>
      <c r="G13" s="197">
        <f t="shared" si="1"/>
        <v>21.333333333333336</v>
      </c>
    </row>
    <row r="14" spans="1:7" ht="24.75" customHeight="1">
      <c r="A14" s="35">
        <v>8</v>
      </c>
      <c r="B14" s="56" t="s">
        <v>492</v>
      </c>
      <c r="C14" s="192">
        <v>1090</v>
      </c>
      <c r="D14" s="192">
        <v>0</v>
      </c>
      <c r="E14" s="192">
        <v>0</v>
      </c>
      <c r="F14" s="76">
        <f t="shared" si="0"/>
        <v>0</v>
      </c>
      <c r="G14" s="197">
        <v>0</v>
      </c>
    </row>
    <row r="15" spans="1:7" ht="24.75" customHeight="1">
      <c r="A15" s="36">
        <v>9</v>
      </c>
      <c r="B15" s="56" t="s">
        <v>493</v>
      </c>
      <c r="C15" s="192">
        <v>8952</v>
      </c>
      <c r="D15" s="192">
        <v>1</v>
      </c>
      <c r="E15" s="192">
        <v>2</v>
      </c>
      <c r="F15" s="76">
        <f t="shared" si="0"/>
        <v>0.022341376228775692</v>
      </c>
      <c r="G15" s="197">
        <f t="shared" si="1"/>
        <v>50</v>
      </c>
    </row>
    <row r="16" spans="1:7" ht="24.75" customHeight="1">
      <c r="A16" s="36">
        <v>10</v>
      </c>
      <c r="B16" s="55" t="s">
        <v>523</v>
      </c>
      <c r="C16" s="192">
        <v>6337</v>
      </c>
      <c r="D16" s="192">
        <v>173</v>
      </c>
      <c r="E16" s="192">
        <v>892</v>
      </c>
      <c r="F16" s="76">
        <f t="shared" si="0"/>
        <v>14.076061227710273</v>
      </c>
      <c r="G16" s="197">
        <f t="shared" si="1"/>
        <v>19.394618834080717</v>
      </c>
    </row>
    <row r="17" spans="1:7" ht="24.75" customHeight="1">
      <c r="A17" s="35">
        <v>11</v>
      </c>
      <c r="B17" s="61" t="s">
        <v>416</v>
      </c>
      <c r="C17" s="191">
        <v>2507</v>
      </c>
      <c r="D17" s="191">
        <v>1</v>
      </c>
      <c r="E17" s="191">
        <v>5</v>
      </c>
      <c r="F17" s="76">
        <f t="shared" si="0"/>
        <v>0.1994415636218588</v>
      </c>
      <c r="G17" s="197">
        <f t="shared" si="1"/>
        <v>20</v>
      </c>
    </row>
    <row r="18" spans="1:7" ht="24.75" customHeight="1">
      <c r="A18" s="35">
        <v>12</v>
      </c>
      <c r="B18" s="56" t="s">
        <v>513</v>
      </c>
      <c r="C18" s="191">
        <v>4045</v>
      </c>
      <c r="D18" s="191">
        <v>82</v>
      </c>
      <c r="E18" s="191">
        <v>230</v>
      </c>
      <c r="F18" s="76">
        <f t="shared" si="0"/>
        <v>5.686032138442522</v>
      </c>
      <c r="G18" s="197">
        <f t="shared" si="1"/>
        <v>35.65217391304348</v>
      </c>
    </row>
    <row r="19" spans="1:7" ht="24.75" customHeight="1">
      <c r="A19" s="35">
        <v>13</v>
      </c>
      <c r="B19" s="56" t="s">
        <v>506</v>
      </c>
      <c r="C19" s="191">
        <v>921</v>
      </c>
      <c r="D19" s="191">
        <v>0</v>
      </c>
      <c r="E19" s="191">
        <v>0</v>
      </c>
      <c r="F19" s="76">
        <f t="shared" si="0"/>
        <v>0</v>
      </c>
      <c r="G19" s="197">
        <v>0</v>
      </c>
    </row>
    <row r="20" spans="1:7" ht="24.75" customHeight="1">
      <c r="A20" s="35">
        <v>14</v>
      </c>
      <c r="B20" s="56" t="s">
        <v>496</v>
      </c>
      <c r="C20" s="192">
        <v>5624</v>
      </c>
      <c r="D20" s="192">
        <v>0</v>
      </c>
      <c r="E20" s="192">
        <v>31</v>
      </c>
      <c r="F20" s="76">
        <f t="shared" si="0"/>
        <v>0.5512091038406828</v>
      </c>
      <c r="G20" s="197">
        <f t="shared" si="1"/>
        <v>0</v>
      </c>
    </row>
    <row r="21" spans="1:7" ht="24.75" customHeight="1">
      <c r="A21" s="35">
        <v>15</v>
      </c>
      <c r="B21" s="56" t="s">
        <v>511</v>
      </c>
      <c r="C21" s="192">
        <v>2519</v>
      </c>
      <c r="D21" s="192">
        <v>0</v>
      </c>
      <c r="E21" s="192">
        <v>8</v>
      </c>
      <c r="F21" s="76">
        <f t="shared" si="0"/>
        <v>0.3175863437872171</v>
      </c>
      <c r="G21" s="197">
        <f t="shared" si="1"/>
        <v>0</v>
      </c>
    </row>
    <row r="22" spans="1:7" ht="27.75" customHeight="1">
      <c r="A22" s="35">
        <v>16</v>
      </c>
      <c r="B22" s="56" t="s">
        <v>508</v>
      </c>
      <c r="C22" s="192">
        <v>569</v>
      </c>
      <c r="D22" s="192">
        <v>1</v>
      </c>
      <c r="E22" s="192">
        <v>4</v>
      </c>
      <c r="F22" s="215">
        <f t="shared" si="0"/>
        <v>0.7029876977152899</v>
      </c>
      <c r="G22" s="197">
        <f t="shared" si="1"/>
        <v>25</v>
      </c>
    </row>
    <row r="23" spans="1:7" ht="24.75" customHeight="1">
      <c r="A23" s="35">
        <v>17</v>
      </c>
      <c r="B23" s="56" t="s">
        <v>444</v>
      </c>
      <c r="C23" s="212">
        <v>396</v>
      </c>
      <c r="D23" s="212">
        <v>0</v>
      </c>
      <c r="E23" s="212">
        <v>0</v>
      </c>
      <c r="F23" s="215">
        <f t="shared" si="0"/>
        <v>0</v>
      </c>
      <c r="G23" s="197">
        <v>0</v>
      </c>
    </row>
    <row r="24" spans="1:7" ht="24.75" customHeight="1" thickBot="1">
      <c r="A24" s="35">
        <v>18</v>
      </c>
      <c r="B24" s="61" t="s">
        <v>512</v>
      </c>
      <c r="C24" s="212">
        <v>952</v>
      </c>
      <c r="D24" s="212">
        <v>16</v>
      </c>
      <c r="E24" s="212">
        <v>68</v>
      </c>
      <c r="F24" s="215">
        <f t="shared" si="0"/>
        <v>7.142857142857142</v>
      </c>
      <c r="G24" s="214">
        <f t="shared" si="1"/>
        <v>23.52941176470588</v>
      </c>
    </row>
    <row r="25" spans="1:7" ht="36.75" customHeight="1" thickBot="1" thickTop="1">
      <c r="A25" s="842" t="s">
        <v>486</v>
      </c>
      <c r="B25" s="843"/>
      <c r="C25" s="69">
        <f>SUM(C7:C24)</f>
        <v>116302</v>
      </c>
      <c r="D25" s="69">
        <f>SUM(D7:D24)</f>
        <v>1424</v>
      </c>
      <c r="E25" s="69">
        <f>SUM(E7:E24)</f>
        <v>4999</v>
      </c>
      <c r="F25" s="67">
        <f>E25/C25*100</f>
        <v>4.298292376743306</v>
      </c>
      <c r="G25" s="68">
        <f>D25/E25*100</f>
        <v>28.485697139427884</v>
      </c>
    </row>
    <row r="26" spans="1:7" s="28" customFormat="1" ht="22.5" customHeight="1">
      <c r="A26" s="846" t="s">
        <v>4</v>
      </c>
      <c r="B26" s="847"/>
      <c r="C26" s="847"/>
      <c r="D26" s="847"/>
      <c r="E26" s="847"/>
      <c r="F26" s="847"/>
      <c r="G26" s="847"/>
    </row>
    <row r="27" ht="15" customHeight="1">
      <c r="A27" s="13" t="s">
        <v>607</v>
      </c>
    </row>
    <row r="28" ht="12.75">
      <c r="A28" s="11"/>
    </row>
    <row r="30" spans="1:7" ht="12.75">
      <c r="A30" s="840" t="s">
        <v>291</v>
      </c>
      <c r="B30" s="840"/>
      <c r="C30" s="840"/>
      <c r="D30" s="840"/>
      <c r="E30" s="840"/>
      <c r="F30" s="840"/>
      <c r="G30" s="840"/>
    </row>
  </sheetData>
  <sheetProtection/>
  <mergeCells count="13">
    <mergeCell ref="A30:G30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  <mergeCell ref="A26:G26"/>
    <mergeCell ref="A25:B25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8"/>
  <sheetViews>
    <sheetView zoomScalePageLayoutView="0" workbookViewId="0" topLeftCell="A11">
      <selection activeCell="H25" sqref="H25"/>
    </sheetView>
  </sheetViews>
  <sheetFormatPr defaultColWidth="9.140625" defaultRowHeight="12.75"/>
  <cols>
    <col min="1" max="1" width="3.57421875" style="6" customWidth="1"/>
    <col min="2" max="2" width="34.7109375" style="6" customWidth="1"/>
    <col min="3" max="3" width="7.57421875" style="6" customWidth="1"/>
    <col min="4" max="4" width="8.7109375" style="6" customWidth="1"/>
    <col min="5" max="6" width="10.140625" style="6" customWidth="1"/>
    <col min="7" max="8" width="11.57421875" style="6" customWidth="1"/>
    <col min="9" max="16384" width="9.140625" style="6" customWidth="1"/>
  </cols>
  <sheetData>
    <row r="1" spans="1:8" ht="30" customHeight="1">
      <c r="A1" s="877" t="s">
        <v>574</v>
      </c>
      <c r="B1" s="877"/>
      <c r="C1" s="877"/>
      <c r="D1" s="877"/>
      <c r="E1" s="877"/>
      <c r="F1" s="877"/>
      <c r="G1" s="877"/>
      <c r="H1" s="877"/>
    </row>
    <row r="2" spans="1:8" s="40" customFormat="1" ht="14.25" customHeight="1">
      <c r="A2" s="841" t="s">
        <v>2</v>
      </c>
      <c r="B2" s="841"/>
      <c r="C2" s="841"/>
      <c r="D2" s="841"/>
      <c r="E2" s="841"/>
      <c r="F2" s="841"/>
      <c r="G2" s="841"/>
      <c r="H2" s="841"/>
    </row>
    <row r="3" spans="2:8" s="40" customFormat="1" ht="14.25" customHeight="1" thickBot="1">
      <c r="B3" s="42"/>
      <c r="C3" s="22"/>
      <c r="D3" s="22"/>
      <c r="H3" s="19" t="s">
        <v>67</v>
      </c>
    </row>
    <row r="4" spans="1:8" ht="52.5" customHeight="1">
      <c r="A4" s="834" t="s">
        <v>498</v>
      </c>
      <c r="B4" s="836" t="s">
        <v>49</v>
      </c>
      <c r="C4" s="838" t="s">
        <v>504</v>
      </c>
      <c r="D4" s="838" t="s">
        <v>246</v>
      </c>
      <c r="E4" s="838" t="s">
        <v>520</v>
      </c>
      <c r="F4" s="838" t="s">
        <v>162</v>
      </c>
      <c r="G4" s="838" t="s">
        <v>521</v>
      </c>
      <c r="H4" s="844" t="s">
        <v>522</v>
      </c>
    </row>
    <row r="5" spans="1:8" ht="24.75" customHeight="1" thickBot="1">
      <c r="A5" s="835"/>
      <c r="B5" s="837"/>
      <c r="C5" s="839"/>
      <c r="D5" s="839"/>
      <c r="E5" s="839"/>
      <c r="F5" s="851"/>
      <c r="G5" s="839"/>
      <c r="H5" s="845"/>
    </row>
    <row r="6" spans="1:8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6">
        <v>7</v>
      </c>
    </row>
    <row r="7" spans="1:8" ht="24.75" customHeight="1" thickTop="1">
      <c r="A7" s="8">
        <v>1</v>
      </c>
      <c r="B7" s="55" t="s">
        <v>515</v>
      </c>
      <c r="C7" s="488">
        <v>1677</v>
      </c>
      <c r="D7" s="192">
        <v>404</v>
      </c>
      <c r="E7" s="191">
        <v>34</v>
      </c>
      <c r="F7" s="193">
        <v>34</v>
      </c>
      <c r="G7" s="215">
        <f aca="true" t="shared" si="0" ref="G7:G15">E7/F7*100</f>
        <v>100</v>
      </c>
      <c r="H7" s="194">
        <f aca="true" t="shared" si="1" ref="H7:H24">D7/C7*100</f>
        <v>24.09063804412642</v>
      </c>
    </row>
    <row r="8" spans="1:8" ht="24.75" customHeight="1">
      <c r="A8" s="9">
        <v>2</v>
      </c>
      <c r="B8" s="56" t="s">
        <v>516</v>
      </c>
      <c r="C8" s="192">
        <v>249</v>
      </c>
      <c r="D8" s="192">
        <v>45</v>
      </c>
      <c r="E8" s="191">
        <v>7</v>
      </c>
      <c r="F8" s="216">
        <v>12</v>
      </c>
      <c r="G8" s="217">
        <f t="shared" si="0"/>
        <v>58.333333333333336</v>
      </c>
      <c r="H8" s="214">
        <f t="shared" si="1"/>
        <v>18.072289156626507</v>
      </c>
    </row>
    <row r="9" spans="1:8" ht="24.75" customHeight="1">
      <c r="A9" s="9">
        <v>3</v>
      </c>
      <c r="B9" s="57" t="s">
        <v>487</v>
      </c>
      <c r="C9" s="192">
        <v>461</v>
      </c>
      <c r="D9" s="192">
        <v>13</v>
      </c>
      <c r="E9" s="191">
        <v>13</v>
      </c>
      <c r="F9" s="191">
        <v>13</v>
      </c>
      <c r="G9" s="76">
        <f t="shared" si="0"/>
        <v>100</v>
      </c>
      <c r="H9" s="197">
        <f t="shared" si="1"/>
        <v>2.8199566160520604</v>
      </c>
    </row>
    <row r="10" spans="1:8" ht="24.75" customHeight="1">
      <c r="A10" s="9">
        <v>4</v>
      </c>
      <c r="B10" s="57" t="s">
        <v>488</v>
      </c>
      <c r="C10" s="192">
        <v>645</v>
      </c>
      <c r="D10" s="191">
        <v>107</v>
      </c>
      <c r="E10" s="191">
        <v>26</v>
      </c>
      <c r="F10" s="191">
        <v>35</v>
      </c>
      <c r="G10" s="213">
        <f t="shared" si="0"/>
        <v>74.28571428571429</v>
      </c>
      <c r="H10" s="197">
        <f t="shared" si="1"/>
        <v>16.589147286821706</v>
      </c>
    </row>
    <row r="11" spans="1:8" ht="24.75" customHeight="1">
      <c r="A11" s="9">
        <v>5</v>
      </c>
      <c r="B11" s="56" t="s">
        <v>443</v>
      </c>
      <c r="C11" s="192">
        <v>597</v>
      </c>
      <c r="D11" s="192">
        <v>147</v>
      </c>
      <c r="E11" s="191">
        <v>81</v>
      </c>
      <c r="F11" s="191">
        <v>105</v>
      </c>
      <c r="G11" s="76">
        <f t="shared" si="0"/>
        <v>77.14285714285715</v>
      </c>
      <c r="H11" s="197">
        <f t="shared" si="1"/>
        <v>24.623115577889447</v>
      </c>
    </row>
    <row r="12" spans="1:8" ht="24.75" customHeight="1">
      <c r="A12" s="9">
        <v>6</v>
      </c>
      <c r="B12" s="56" t="s">
        <v>8</v>
      </c>
      <c r="C12" s="192">
        <v>55</v>
      </c>
      <c r="D12" s="192">
        <v>12</v>
      </c>
      <c r="E12" s="191">
        <v>12</v>
      </c>
      <c r="F12" s="191">
        <v>12</v>
      </c>
      <c r="G12" s="76">
        <f t="shared" si="0"/>
        <v>100</v>
      </c>
      <c r="H12" s="197">
        <f t="shared" si="1"/>
        <v>21.818181818181817</v>
      </c>
    </row>
    <row r="13" spans="1:8" ht="24.75" customHeight="1">
      <c r="A13" s="9">
        <v>7</v>
      </c>
      <c r="B13" s="56" t="s">
        <v>517</v>
      </c>
      <c r="C13" s="192">
        <v>75</v>
      </c>
      <c r="D13" s="192">
        <v>14</v>
      </c>
      <c r="E13" s="191">
        <v>14</v>
      </c>
      <c r="F13" s="191">
        <v>14</v>
      </c>
      <c r="G13" s="76">
        <f t="shared" si="0"/>
        <v>100</v>
      </c>
      <c r="H13" s="197">
        <f t="shared" si="1"/>
        <v>18.666666666666668</v>
      </c>
    </row>
    <row r="14" spans="1:8" ht="24.75" customHeight="1">
      <c r="A14" s="9">
        <v>8</v>
      </c>
      <c r="B14" s="56" t="s">
        <v>492</v>
      </c>
      <c r="C14" s="192">
        <v>0</v>
      </c>
      <c r="D14" s="192">
        <v>0</v>
      </c>
      <c r="E14" s="191">
        <v>0</v>
      </c>
      <c r="F14" s="191">
        <v>0</v>
      </c>
      <c r="G14" s="76" t="e">
        <f t="shared" si="0"/>
        <v>#DIV/0!</v>
      </c>
      <c r="H14" s="197" t="e">
        <f t="shared" si="1"/>
        <v>#DIV/0!</v>
      </c>
    </row>
    <row r="15" spans="1:8" ht="24.75" customHeight="1">
      <c r="A15" s="9">
        <v>9</v>
      </c>
      <c r="B15" s="56" t="s">
        <v>493</v>
      </c>
      <c r="C15" s="192">
        <v>2</v>
      </c>
      <c r="D15" s="212">
        <v>1</v>
      </c>
      <c r="E15" s="216">
        <v>0</v>
      </c>
      <c r="F15" s="216">
        <v>0</v>
      </c>
      <c r="G15" s="76" t="e">
        <f t="shared" si="0"/>
        <v>#DIV/0!</v>
      </c>
      <c r="H15" s="197">
        <f t="shared" si="1"/>
        <v>50</v>
      </c>
    </row>
    <row r="16" spans="1:8" ht="24.75" customHeight="1">
      <c r="A16" s="10">
        <v>10</v>
      </c>
      <c r="B16" s="55" t="s">
        <v>523</v>
      </c>
      <c r="C16" s="192">
        <v>892</v>
      </c>
      <c r="D16" s="192">
        <v>4</v>
      </c>
      <c r="E16" s="216">
        <v>2</v>
      </c>
      <c r="F16" s="216">
        <v>2</v>
      </c>
      <c r="G16" s="76">
        <f aca="true" t="shared" si="2" ref="G16:G23">E16/F16*100</f>
        <v>100</v>
      </c>
      <c r="H16" s="197">
        <f t="shared" si="1"/>
        <v>0.4484304932735426</v>
      </c>
    </row>
    <row r="17" spans="1:8" ht="24.75" customHeight="1">
      <c r="A17" s="10">
        <v>11</v>
      </c>
      <c r="B17" s="61" t="s">
        <v>416</v>
      </c>
      <c r="C17" s="192">
        <v>5</v>
      </c>
      <c r="D17" s="192">
        <v>4</v>
      </c>
      <c r="E17" s="191">
        <v>3</v>
      </c>
      <c r="F17" s="191">
        <v>3</v>
      </c>
      <c r="G17" s="76">
        <f t="shared" si="2"/>
        <v>100</v>
      </c>
      <c r="H17" s="197">
        <f t="shared" si="1"/>
        <v>80</v>
      </c>
    </row>
    <row r="18" spans="1:8" ht="24.75" customHeight="1">
      <c r="A18" s="9">
        <v>12</v>
      </c>
      <c r="B18" s="56" t="s">
        <v>513</v>
      </c>
      <c r="C18" s="192">
        <v>230</v>
      </c>
      <c r="D18" s="191">
        <v>0</v>
      </c>
      <c r="E18" s="191">
        <v>0</v>
      </c>
      <c r="F18" s="191">
        <v>0</v>
      </c>
      <c r="G18" s="76" t="e">
        <f t="shared" si="2"/>
        <v>#DIV/0!</v>
      </c>
      <c r="H18" s="197">
        <f t="shared" si="1"/>
        <v>0</v>
      </c>
    </row>
    <row r="19" spans="1:8" ht="24.75" customHeight="1">
      <c r="A19" s="9">
        <v>13</v>
      </c>
      <c r="B19" s="56" t="s">
        <v>506</v>
      </c>
      <c r="C19" s="192">
        <v>0</v>
      </c>
      <c r="D19" s="192">
        <v>0</v>
      </c>
      <c r="E19" s="191">
        <v>0</v>
      </c>
      <c r="F19" s="191">
        <v>0</v>
      </c>
      <c r="G19" s="76" t="e">
        <f t="shared" si="2"/>
        <v>#DIV/0!</v>
      </c>
      <c r="H19" s="197" t="e">
        <f t="shared" si="1"/>
        <v>#DIV/0!</v>
      </c>
    </row>
    <row r="20" spans="1:8" ht="24.75" customHeight="1">
      <c r="A20" s="9">
        <v>14</v>
      </c>
      <c r="B20" s="56" t="s">
        <v>496</v>
      </c>
      <c r="C20" s="192">
        <v>31</v>
      </c>
      <c r="D20" s="192">
        <v>0</v>
      </c>
      <c r="E20" s="191">
        <v>0</v>
      </c>
      <c r="F20" s="191">
        <v>0</v>
      </c>
      <c r="G20" s="76" t="e">
        <f t="shared" si="2"/>
        <v>#DIV/0!</v>
      </c>
      <c r="H20" s="197">
        <f t="shared" si="1"/>
        <v>0</v>
      </c>
    </row>
    <row r="21" spans="1:8" ht="24.75" customHeight="1">
      <c r="A21" s="9">
        <v>15</v>
      </c>
      <c r="B21" s="56" t="s">
        <v>511</v>
      </c>
      <c r="C21" s="192">
        <v>8</v>
      </c>
      <c r="D21" s="192">
        <v>1</v>
      </c>
      <c r="E21" s="191">
        <v>0</v>
      </c>
      <c r="F21" s="191">
        <v>0</v>
      </c>
      <c r="G21" s="76" t="e">
        <f t="shared" si="2"/>
        <v>#DIV/0!</v>
      </c>
      <c r="H21" s="197">
        <f t="shared" si="1"/>
        <v>12.5</v>
      </c>
    </row>
    <row r="22" spans="1:8" ht="24.75" customHeight="1">
      <c r="A22" s="9">
        <v>16</v>
      </c>
      <c r="B22" s="56" t="s">
        <v>508</v>
      </c>
      <c r="C22" s="192">
        <v>4</v>
      </c>
      <c r="D22" s="192">
        <v>0</v>
      </c>
      <c r="E22" s="191">
        <v>0</v>
      </c>
      <c r="F22" s="191">
        <v>0</v>
      </c>
      <c r="G22" s="76" t="e">
        <f t="shared" si="2"/>
        <v>#DIV/0!</v>
      </c>
      <c r="H22" s="197">
        <f t="shared" si="1"/>
        <v>0</v>
      </c>
    </row>
    <row r="23" spans="1:8" ht="24.75" customHeight="1">
      <c r="A23" s="9">
        <v>17</v>
      </c>
      <c r="B23" s="56" t="s">
        <v>444</v>
      </c>
      <c r="C23" s="192">
        <v>0</v>
      </c>
      <c r="D23" s="192">
        <v>0</v>
      </c>
      <c r="E23" s="191">
        <v>0</v>
      </c>
      <c r="F23" s="191">
        <v>0</v>
      </c>
      <c r="G23" s="76" t="e">
        <f t="shared" si="2"/>
        <v>#DIV/0!</v>
      </c>
      <c r="H23" s="197" t="e">
        <f t="shared" si="1"/>
        <v>#DIV/0!</v>
      </c>
    </row>
    <row r="24" spans="1:8" ht="24.75" customHeight="1" thickBot="1">
      <c r="A24" s="9">
        <v>18</v>
      </c>
      <c r="B24" s="56" t="s">
        <v>512</v>
      </c>
      <c r="C24" s="239">
        <v>68</v>
      </c>
      <c r="D24" s="200">
        <v>0</v>
      </c>
      <c r="E24" s="200">
        <v>0</v>
      </c>
      <c r="F24" s="200">
        <v>0</v>
      </c>
      <c r="G24" s="76">
        <v>0</v>
      </c>
      <c r="H24" s="218">
        <f t="shared" si="1"/>
        <v>0</v>
      </c>
    </row>
    <row r="25" spans="1:8" ht="24.75" customHeight="1" thickBot="1" thickTop="1">
      <c r="A25" s="878" t="s">
        <v>486</v>
      </c>
      <c r="B25" s="879"/>
      <c r="C25" s="69">
        <f>SUM(C7:C24)</f>
        <v>4999</v>
      </c>
      <c r="D25" s="69">
        <f>SUM(D7:D24)</f>
        <v>752</v>
      </c>
      <c r="E25" s="69">
        <f>SUM(E7:E24)</f>
        <v>192</v>
      </c>
      <c r="F25" s="69">
        <f>SUM(F7:F24)</f>
        <v>230</v>
      </c>
      <c r="G25" s="67">
        <f>E25/F25*100</f>
        <v>83.47826086956522</v>
      </c>
      <c r="H25" s="68">
        <f>D25/C25*100</f>
        <v>15.043008601720345</v>
      </c>
    </row>
    <row r="26" spans="1:8" s="28" customFormat="1" ht="18.75" customHeight="1">
      <c r="A26" s="857" t="s">
        <v>4</v>
      </c>
      <c r="B26" s="858"/>
      <c r="C26" s="858"/>
      <c r="D26" s="858"/>
      <c r="E26" s="858"/>
      <c r="F26" s="858"/>
      <c r="G26" s="858"/>
      <c r="H26" s="858"/>
    </row>
    <row r="27" spans="1:8" s="13" customFormat="1" ht="23.25" customHeight="1">
      <c r="A27" s="849"/>
      <c r="B27" s="849"/>
      <c r="C27" s="849"/>
      <c r="D27" s="849"/>
      <c r="E27" s="849"/>
      <c r="F27" s="849"/>
      <c r="G27" s="849"/>
      <c r="H27" s="849"/>
    </row>
    <row r="28" spans="1:8" ht="12.75">
      <c r="A28" s="840" t="s">
        <v>292</v>
      </c>
      <c r="B28" s="840"/>
      <c r="C28" s="840"/>
      <c r="D28" s="840"/>
      <c r="E28" s="840"/>
      <c r="F28" s="840"/>
      <c r="G28" s="840"/>
      <c r="H28" s="840"/>
    </row>
  </sheetData>
  <sheetProtection/>
  <mergeCells count="14">
    <mergeCell ref="A27:H27"/>
    <mergeCell ref="A25:B25"/>
    <mergeCell ref="A2:H2"/>
    <mergeCell ref="A28:H28"/>
    <mergeCell ref="A26:H26"/>
    <mergeCell ref="A1:H1"/>
    <mergeCell ref="A4:A5"/>
    <mergeCell ref="B4:B5"/>
    <mergeCell ref="C4:C5"/>
    <mergeCell ref="D4:D5"/>
    <mergeCell ref="E4:E5"/>
    <mergeCell ref="G4:G5"/>
    <mergeCell ref="H4:H5"/>
    <mergeCell ref="F4:F5"/>
  </mergeCells>
  <printOptions verticalCentered="1"/>
  <pageMargins left="0.5905511811023623" right="0.35433070866141736" top="0.3937007874015748" bottom="0.3937007874015748" header="0.35433070866141736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zoomScalePageLayoutView="0" workbookViewId="0" topLeftCell="A3">
      <selection activeCell="I11" sqref="I11:J11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877" t="s">
        <v>575</v>
      </c>
      <c r="B1" s="877"/>
      <c r="C1" s="877"/>
      <c r="D1" s="877"/>
      <c r="E1" s="877"/>
      <c r="F1" s="877"/>
      <c r="G1" s="877"/>
      <c r="H1" s="877"/>
      <c r="I1" s="877"/>
      <c r="J1" s="877"/>
    </row>
    <row r="2" spans="1:10" s="182" customFormat="1" ht="14.25" customHeight="1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</row>
    <row r="3" spans="1:10" s="40" customFormat="1" ht="9.75" customHeight="1" thickBot="1">
      <c r="A3" s="881"/>
      <c r="B3" s="881"/>
      <c r="C3" s="881"/>
      <c r="D3" s="881"/>
      <c r="E3" s="881"/>
      <c r="F3" s="881"/>
      <c r="G3" s="882"/>
      <c r="H3" s="881"/>
      <c r="I3" s="881"/>
      <c r="J3" s="19" t="s">
        <v>72</v>
      </c>
    </row>
    <row r="4" spans="1:10" ht="43.5" customHeight="1">
      <c r="A4" s="891" t="s">
        <v>55</v>
      </c>
      <c r="B4" s="855" t="s">
        <v>49</v>
      </c>
      <c r="C4" s="855" t="s">
        <v>171</v>
      </c>
      <c r="D4" s="855" t="s">
        <v>499</v>
      </c>
      <c r="E4" s="855" t="s">
        <v>7</v>
      </c>
      <c r="F4" s="855" t="s">
        <v>172</v>
      </c>
      <c r="G4" s="870" t="s">
        <v>247</v>
      </c>
      <c r="H4" s="855" t="s">
        <v>173</v>
      </c>
      <c r="I4" s="855" t="s">
        <v>501</v>
      </c>
      <c r="J4" s="887" t="s">
        <v>170</v>
      </c>
    </row>
    <row r="5" spans="1:10" ht="34.5" customHeight="1" thickBot="1">
      <c r="A5" s="892"/>
      <c r="B5" s="893"/>
      <c r="C5" s="883"/>
      <c r="D5" s="883"/>
      <c r="E5" s="884"/>
      <c r="F5" s="884"/>
      <c r="G5" s="885"/>
      <c r="H5" s="883"/>
      <c r="I5" s="883"/>
      <c r="J5" s="888"/>
    </row>
    <row r="6" spans="1:10" ht="9.75" customHeight="1" thickBot="1" thickTop="1">
      <c r="A6" s="29">
        <v>0</v>
      </c>
      <c r="B6" s="24">
        <v>1</v>
      </c>
      <c r="C6" s="24">
        <v>2</v>
      </c>
      <c r="D6" s="25">
        <v>3</v>
      </c>
      <c r="E6" s="24">
        <v>4</v>
      </c>
      <c r="F6" s="24">
        <v>5</v>
      </c>
      <c r="G6" s="33">
        <v>6</v>
      </c>
      <c r="H6" s="24">
        <v>7</v>
      </c>
      <c r="I6" s="25">
        <v>8</v>
      </c>
      <c r="J6" s="26">
        <v>9</v>
      </c>
    </row>
    <row r="7" spans="1:10" ht="18.75" customHeight="1" thickTop="1">
      <c r="A7" s="34">
        <v>1</v>
      </c>
      <c r="B7" s="390" t="s">
        <v>102</v>
      </c>
      <c r="C7" s="603">
        <v>34032</v>
      </c>
      <c r="D7" s="481">
        <v>355604</v>
      </c>
      <c r="E7" s="216">
        <v>800</v>
      </c>
      <c r="F7" s="481">
        <v>11581</v>
      </c>
      <c r="G7" s="481">
        <v>6</v>
      </c>
      <c r="H7" s="448">
        <f>G7/F7*100</f>
        <v>0.05180899749589846</v>
      </c>
      <c r="I7" s="75">
        <f>D7/C7</f>
        <v>10.449106723084157</v>
      </c>
      <c r="J7" s="194">
        <f>E7*365/D7</f>
        <v>0.8211381199311594</v>
      </c>
    </row>
    <row r="8" spans="1:10" ht="18.75" customHeight="1">
      <c r="A8" s="35">
        <v>2</v>
      </c>
      <c r="B8" s="391" t="s">
        <v>516</v>
      </c>
      <c r="C8" s="191">
        <v>2848</v>
      </c>
      <c r="D8" s="146">
        <v>27722</v>
      </c>
      <c r="E8" s="203">
        <v>58</v>
      </c>
      <c r="F8" s="146">
        <v>431</v>
      </c>
      <c r="G8" s="191">
        <v>9</v>
      </c>
      <c r="H8" s="448">
        <f>G8/F8*100</f>
        <v>2.088167053364269</v>
      </c>
      <c r="I8" s="215">
        <f aca="true" t="shared" si="0" ref="I8:I25">D8/C8</f>
        <v>9.73384831460674</v>
      </c>
      <c r="J8" s="197">
        <f aca="true" t="shared" si="1" ref="J8:J25">E8*365/D8</f>
        <v>0.7636534160594474</v>
      </c>
    </row>
    <row r="9" spans="1:10" ht="18.75" customHeight="1">
      <c r="A9" s="35">
        <v>3</v>
      </c>
      <c r="B9" s="392" t="s">
        <v>487</v>
      </c>
      <c r="C9" s="191">
        <v>9941</v>
      </c>
      <c r="D9" s="146">
        <v>77209</v>
      </c>
      <c r="E9" s="203">
        <v>203.4</v>
      </c>
      <c r="F9" s="146">
        <v>2274</v>
      </c>
      <c r="G9" s="191">
        <v>55</v>
      </c>
      <c r="H9" s="448">
        <f aca="true" t="shared" si="2" ref="H9:H24">G9/F9*100</f>
        <v>2.4186455584872473</v>
      </c>
      <c r="I9" s="215">
        <f t="shared" si="0"/>
        <v>7.766723669650941</v>
      </c>
      <c r="J9" s="197">
        <f t="shared" si="1"/>
        <v>0.9615588856221425</v>
      </c>
    </row>
    <row r="10" spans="1:10" ht="18.75" customHeight="1">
      <c r="A10" s="35">
        <v>4</v>
      </c>
      <c r="B10" s="392" t="s">
        <v>488</v>
      </c>
      <c r="C10" s="191">
        <v>8596</v>
      </c>
      <c r="D10" s="146">
        <v>60696</v>
      </c>
      <c r="E10" s="203">
        <v>107</v>
      </c>
      <c r="F10" s="146">
        <v>1770</v>
      </c>
      <c r="G10" s="191">
        <v>44</v>
      </c>
      <c r="H10" s="448">
        <f t="shared" si="2"/>
        <v>2.4858757062146895</v>
      </c>
      <c r="I10" s="215">
        <f t="shared" si="0"/>
        <v>7.060958585388553</v>
      </c>
      <c r="J10" s="197">
        <f t="shared" si="1"/>
        <v>0.643452616317385</v>
      </c>
    </row>
    <row r="11" spans="1:10" ht="18.75" customHeight="1">
      <c r="A11" s="35">
        <v>5</v>
      </c>
      <c r="B11" s="391" t="s">
        <v>489</v>
      </c>
      <c r="C11" s="191">
        <v>12671</v>
      </c>
      <c r="D11" s="146">
        <v>65101</v>
      </c>
      <c r="E11" s="219">
        <v>98</v>
      </c>
      <c r="F11" s="146">
        <v>1628</v>
      </c>
      <c r="G11" s="199">
        <v>23</v>
      </c>
      <c r="H11" s="448">
        <f t="shared" si="2"/>
        <v>1.4127764127764129</v>
      </c>
      <c r="I11" s="826">
        <f t="shared" si="0"/>
        <v>5.1377949648804355</v>
      </c>
      <c r="J11" s="827">
        <f t="shared" si="1"/>
        <v>0.5494539254389333</v>
      </c>
    </row>
    <row r="12" spans="1:10" ht="25.5" customHeight="1">
      <c r="A12" s="35">
        <v>6</v>
      </c>
      <c r="B12" s="391" t="s">
        <v>500</v>
      </c>
      <c r="C12" s="603">
        <v>4792</v>
      </c>
      <c r="D12" s="146">
        <v>11570</v>
      </c>
      <c r="E12" s="203">
        <v>78</v>
      </c>
      <c r="F12" s="146">
        <v>502</v>
      </c>
      <c r="G12" s="191">
        <v>0</v>
      </c>
      <c r="H12" s="448">
        <f t="shared" si="2"/>
        <v>0</v>
      </c>
      <c r="I12" s="215">
        <f t="shared" si="0"/>
        <v>2.414440734557596</v>
      </c>
      <c r="J12" s="197">
        <f t="shared" si="1"/>
        <v>2.460674157303371</v>
      </c>
    </row>
    <row r="13" spans="1:10" ht="19.5" customHeight="1">
      <c r="A13" s="35">
        <v>7</v>
      </c>
      <c r="B13" s="391" t="s">
        <v>517</v>
      </c>
      <c r="C13" s="191">
        <v>9510</v>
      </c>
      <c r="D13" s="146">
        <v>79320</v>
      </c>
      <c r="E13" s="203">
        <v>133</v>
      </c>
      <c r="F13" s="146">
        <v>200</v>
      </c>
      <c r="G13" s="191">
        <v>0</v>
      </c>
      <c r="H13" s="448">
        <f t="shared" si="2"/>
        <v>0</v>
      </c>
      <c r="I13" s="215">
        <f t="shared" si="0"/>
        <v>8.340694006309148</v>
      </c>
      <c r="J13" s="197">
        <f t="shared" si="1"/>
        <v>0.6120146243066061</v>
      </c>
    </row>
    <row r="14" spans="1:10" ht="18.75" customHeight="1">
      <c r="A14" s="35">
        <v>8</v>
      </c>
      <c r="B14" s="391" t="s">
        <v>492</v>
      </c>
      <c r="C14" s="191">
        <v>1090</v>
      </c>
      <c r="D14" s="146">
        <v>32734</v>
      </c>
      <c r="E14" s="203">
        <v>54</v>
      </c>
      <c r="F14" s="146">
        <v>211</v>
      </c>
      <c r="G14" s="191">
        <v>3</v>
      </c>
      <c r="H14" s="448">
        <f t="shared" si="2"/>
        <v>1.4218009478672986</v>
      </c>
      <c r="I14" s="215">
        <f t="shared" si="0"/>
        <v>30.03119266055046</v>
      </c>
      <c r="J14" s="197">
        <f t="shared" si="1"/>
        <v>0.6021262296083583</v>
      </c>
    </row>
    <row r="15" spans="1:10" ht="18.75" customHeight="1">
      <c r="A15" s="35">
        <v>9</v>
      </c>
      <c r="B15" s="391" t="s">
        <v>493</v>
      </c>
      <c r="C15" s="191">
        <v>8952</v>
      </c>
      <c r="D15" s="146">
        <v>33183</v>
      </c>
      <c r="E15" s="191">
        <v>42</v>
      </c>
      <c r="F15" s="146">
        <v>0</v>
      </c>
      <c r="G15" s="191">
        <v>0</v>
      </c>
      <c r="H15" s="448" t="e">
        <f t="shared" si="2"/>
        <v>#DIV/0!</v>
      </c>
      <c r="I15" s="215">
        <f t="shared" si="0"/>
        <v>3.706769436997319</v>
      </c>
      <c r="J15" s="197">
        <f t="shared" si="1"/>
        <v>0.46198354579151973</v>
      </c>
    </row>
    <row r="16" spans="1:10" ht="24" customHeight="1">
      <c r="A16" s="36">
        <v>10</v>
      </c>
      <c r="B16" s="390" t="s">
        <v>523</v>
      </c>
      <c r="C16" s="191">
        <v>6337</v>
      </c>
      <c r="D16" s="146">
        <v>60770</v>
      </c>
      <c r="E16" s="203">
        <v>136</v>
      </c>
      <c r="F16" s="146">
        <v>2846</v>
      </c>
      <c r="G16" s="191">
        <v>36</v>
      </c>
      <c r="H16" s="448">
        <f t="shared" si="2"/>
        <v>1.264933239634575</v>
      </c>
      <c r="I16" s="215">
        <f t="shared" si="0"/>
        <v>9.589711219820105</v>
      </c>
      <c r="J16" s="197">
        <f t="shared" si="1"/>
        <v>0.8168504196149415</v>
      </c>
    </row>
    <row r="17" spans="1:10" ht="24" customHeight="1">
      <c r="A17" s="36">
        <v>11</v>
      </c>
      <c r="B17" s="393" t="s">
        <v>416</v>
      </c>
      <c r="C17" s="191">
        <v>2507</v>
      </c>
      <c r="D17" s="146">
        <v>99035</v>
      </c>
      <c r="E17" s="203">
        <v>282</v>
      </c>
      <c r="F17" s="146">
        <v>1933</v>
      </c>
      <c r="G17" s="191">
        <v>13</v>
      </c>
      <c r="H17" s="448">
        <f t="shared" si="2"/>
        <v>0.6725297465080186</v>
      </c>
      <c r="I17" s="215">
        <f t="shared" si="0"/>
        <v>39.503390506581574</v>
      </c>
      <c r="J17" s="197">
        <f t="shared" si="1"/>
        <v>1.039329529964154</v>
      </c>
    </row>
    <row r="18" spans="1:10" ht="24" customHeight="1">
      <c r="A18" s="35">
        <v>12</v>
      </c>
      <c r="B18" s="391" t="s">
        <v>513</v>
      </c>
      <c r="C18" s="191">
        <v>4045</v>
      </c>
      <c r="D18" s="146">
        <v>30967</v>
      </c>
      <c r="E18" s="203">
        <v>42</v>
      </c>
      <c r="F18" s="146">
        <v>945</v>
      </c>
      <c r="G18" s="191">
        <v>17</v>
      </c>
      <c r="H18" s="448">
        <f t="shared" si="2"/>
        <v>1.7989417989417988</v>
      </c>
      <c r="I18" s="215">
        <f t="shared" si="0"/>
        <v>7.655624227441286</v>
      </c>
      <c r="J18" s="197">
        <f t="shared" si="1"/>
        <v>0.49504311040785354</v>
      </c>
    </row>
    <row r="19" spans="1:10" ht="27.75" customHeight="1">
      <c r="A19" s="35">
        <v>13</v>
      </c>
      <c r="B19" s="391" t="s">
        <v>506</v>
      </c>
      <c r="C19" s="191">
        <v>921</v>
      </c>
      <c r="D19" s="146">
        <v>14129</v>
      </c>
      <c r="E19" s="203">
        <v>41</v>
      </c>
      <c r="F19" s="146">
        <v>228</v>
      </c>
      <c r="G19" s="191">
        <v>0</v>
      </c>
      <c r="H19" s="448">
        <f t="shared" si="2"/>
        <v>0</v>
      </c>
      <c r="I19" s="215">
        <f t="shared" si="0"/>
        <v>15.340933767643865</v>
      </c>
      <c r="J19" s="197">
        <f t="shared" si="1"/>
        <v>1.0591690848609243</v>
      </c>
    </row>
    <row r="20" spans="1:10" ht="18.75" customHeight="1">
      <c r="A20" s="35">
        <v>14</v>
      </c>
      <c r="B20" s="391" t="s">
        <v>496</v>
      </c>
      <c r="C20" s="191">
        <v>5624</v>
      </c>
      <c r="D20" s="146">
        <v>134458</v>
      </c>
      <c r="E20" s="203">
        <v>103</v>
      </c>
      <c r="F20" s="146">
        <v>0</v>
      </c>
      <c r="G20" s="191">
        <v>0</v>
      </c>
      <c r="H20" s="448" t="e">
        <f t="shared" si="2"/>
        <v>#DIV/0!</v>
      </c>
      <c r="I20" s="215">
        <f t="shared" si="0"/>
        <v>23.907894736842106</v>
      </c>
      <c r="J20" s="197">
        <f t="shared" si="1"/>
        <v>0.2796040399232474</v>
      </c>
    </row>
    <row r="21" spans="1:10" ht="18.75" customHeight="1">
      <c r="A21" s="35">
        <v>15</v>
      </c>
      <c r="B21" s="391" t="s">
        <v>511</v>
      </c>
      <c r="C21" s="191">
        <v>2519</v>
      </c>
      <c r="D21" s="146">
        <v>103627</v>
      </c>
      <c r="E21" s="203">
        <v>95</v>
      </c>
      <c r="F21" s="146">
        <v>662</v>
      </c>
      <c r="G21" s="191">
        <v>72</v>
      </c>
      <c r="H21" s="448">
        <f t="shared" si="2"/>
        <v>10.876132930513595</v>
      </c>
      <c r="I21" s="215">
        <f t="shared" si="0"/>
        <v>41.13815005954744</v>
      </c>
      <c r="J21" s="197">
        <f t="shared" si="1"/>
        <v>0.3346135659625387</v>
      </c>
    </row>
    <row r="22" spans="1:10" ht="21.75" customHeight="1">
      <c r="A22" s="35">
        <v>16</v>
      </c>
      <c r="B22" s="391" t="s">
        <v>508</v>
      </c>
      <c r="C22" s="191">
        <v>569</v>
      </c>
      <c r="D22" s="146">
        <v>42936</v>
      </c>
      <c r="E22" s="203">
        <v>29</v>
      </c>
      <c r="F22" s="146">
        <v>0</v>
      </c>
      <c r="G22" s="191">
        <v>0</v>
      </c>
      <c r="H22" s="448" t="e">
        <f>G22/F22*100</f>
        <v>#DIV/0!</v>
      </c>
      <c r="I22" s="215">
        <f>D22/C22</f>
        <v>75.45869947275922</v>
      </c>
      <c r="J22" s="197">
        <f>E22*365/D22</f>
        <v>0.24652971865101547</v>
      </c>
    </row>
    <row r="23" spans="1:10" ht="21.75" customHeight="1">
      <c r="A23" s="35">
        <v>17</v>
      </c>
      <c r="B23" s="56" t="s">
        <v>444</v>
      </c>
      <c r="C23" s="191">
        <v>396</v>
      </c>
      <c r="D23" s="146">
        <v>2048</v>
      </c>
      <c r="E23" s="203">
        <v>5</v>
      </c>
      <c r="F23" s="146">
        <v>0</v>
      </c>
      <c r="G23" s="191">
        <v>0</v>
      </c>
      <c r="H23" s="448" t="e">
        <f t="shared" si="2"/>
        <v>#DIV/0!</v>
      </c>
      <c r="I23" s="76">
        <f t="shared" si="0"/>
        <v>5.171717171717172</v>
      </c>
      <c r="J23" s="197">
        <f>E23*365/D23</f>
        <v>0.89111328125</v>
      </c>
    </row>
    <row r="24" spans="1:10" ht="21.75" customHeight="1" thickBot="1">
      <c r="A24" s="389">
        <v>18</v>
      </c>
      <c r="B24" s="394" t="s">
        <v>512</v>
      </c>
      <c r="C24" s="191">
        <v>952</v>
      </c>
      <c r="D24" s="220">
        <v>10406</v>
      </c>
      <c r="E24" s="221">
        <v>20</v>
      </c>
      <c r="F24" s="220">
        <v>0</v>
      </c>
      <c r="G24" s="193">
        <v>0</v>
      </c>
      <c r="H24" s="449" t="e">
        <f t="shared" si="2"/>
        <v>#DIV/0!</v>
      </c>
      <c r="I24" s="213">
        <f t="shared" si="0"/>
        <v>10.930672268907562</v>
      </c>
      <c r="J24" s="222">
        <f t="shared" si="1"/>
        <v>0.7015183547953104</v>
      </c>
    </row>
    <row r="25" spans="1:10" ht="24" customHeight="1" thickBot="1" thickTop="1">
      <c r="A25" s="889" t="s">
        <v>486</v>
      </c>
      <c r="B25" s="890"/>
      <c r="C25" s="482">
        <f>SUM(C7:C24)</f>
        <v>116302</v>
      </c>
      <c r="D25" s="483">
        <f>SUM(D7:D24)</f>
        <v>1241515</v>
      </c>
      <c r="E25" s="482">
        <f>SUM(E7:E24)</f>
        <v>2326.4</v>
      </c>
      <c r="F25" s="483">
        <f>SUM(F7:F24)</f>
        <v>25211</v>
      </c>
      <c r="G25" s="482">
        <f>SUM(G7:G24)</f>
        <v>278</v>
      </c>
      <c r="H25" s="484">
        <f>G25/F25*100</f>
        <v>1.1026932688112332</v>
      </c>
      <c r="I25" s="484">
        <f t="shared" si="0"/>
        <v>10.674923905005933</v>
      </c>
      <c r="J25" s="485">
        <f t="shared" si="1"/>
        <v>0.6839514625276376</v>
      </c>
    </row>
    <row r="26" spans="1:10" ht="15" customHeight="1">
      <c r="A26" s="857" t="s">
        <v>44</v>
      </c>
      <c r="B26" s="857"/>
      <c r="C26" s="857"/>
      <c r="D26" s="857"/>
      <c r="E26" s="857"/>
      <c r="F26" s="857"/>
      <c r="G26" s="857"/>
      <c r="H26" s="886"/>
      <c r="I26" s="886"/>
      <c r="J26" s="886"/>
    </row>
    <row r="27" spans="1:10" ht="15" customHeight="1">
      <c r="A27" s="880" t="s">
        <v>608</v>
      </c>
      <c r="B27" s="880"/>
      <c r="C27" s="880"/>
      <c r="D27" s="880"/>
      <c r="E27" s="880"/>
      <c r="F27" s="880"/>
      <c r="G27" s="880"/>
      <c r="H27" s="880"/>
      <c r="I27" s="880"/>
      <c r="J27" s="880"/>
    </row>
    <row r="28" spans="1:10" ht="15" customHeight="1">
      <c r="A28" s="840" t="s">
        <v>293</v>
      </c>
      <c r="B28" s="840"/>
      <c r="C28" s="840"/>
      <c r="D28" s="840"/>
      <c r="E28" s="840"/>
      <c r="F28" s="840"/>
      <c r="G28" s="840"/>
      <c r="H28" s="840"/>
      <c r="I28" s="840"/>
      <c r="J28" s="840"/>
    </row>
  </sheetData>
  <sheetProtection/>
  <mergeCells count="17">
    <mergeCell ref="A1:J1"/>
    <mergeCell ref="A28:J28"/>
    <mergeCell ref="H4:H5"/>
    <mergeCell ref="I4:I5"/>
    <mergeCell ref="A26:J26"/>
    <mergeCell ref="J4:J5"/>
    <mergeCell ref="A25:B25"/>
    <mergeCell ref="A4:A5"/>
    <mergeCell ref="B4:B5"/>
    <mergeCell ref="C4:C5"/>
    <mergeCell ref="A27:J27"/>
    <mergeCell ref="A3:I3"/>
    <mergeCell ref="A2:J2"/>
    <mergeCell ref="D4:D5"/>
    <mergeCell ref="E4:E5"/>
    <mergeCell ref="F4:F5"/>
    <mergeCell ref="G4:G5"/>
  </mergeCells>
  <printOptions verticalCentered="1"/>
  <pageMargins left="0.4724409448818898" right="0" top="0.5905511811023623" bottom="0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833" t="s">
        <v>573</v>
      </c>
      <c r="B1" s="833"/>
      <c r="C1" s="833"/>
      <c r="D1" s="833"/>
      <c r="E1" s="833"/>
      <c r="F1" s="833"/>
      <c r="G1" s="833"/>
    </row>
    <row r="2" spans="1:7" s="40" customFormat="1" ht="19.5" customHeight="1">
      <c r="A2" s="896" t="s">
        <v>59</v>
      </c>
      <c r="B2" s="896"/>
      <c r="C2" s="896"/>
      <c r="D2" s="896"/>
      <c r="E2" s="896"/>
      <c r="F2" s="896"/>
      <c r="G2" s="896"/>
    </row>
    <row r="3" spans="1:7" s="40" customFormat="1" ht="19.5" customHeight="1" thickBot="1">
      <c r="A3" s="876"/>
      <c r="B3" s="876"/>
      <c r="C3" s="876"/>
      <c r="D3" s="876"/>
      <c r="E3" s="876"/>
      <c r="F3" s="876"/>
      <c r="G3" s="19" t="s">
        <v>65</v>
      </c>
    </row>
    <row r="4" spans="1:7" ht="45" customHeight="1">
      <c r="A4" s="891" t="s">
        <v>55</v>
      </c>
      <c r="B4" s="836" t="s">
        <v>49</v>
      </c>
      <c r="C4" s="838" t="s">
        <v>494</v>
      </c>
      <c r="D4" s="838" t="s">
        <v>503</v>
      </c>
      <c r="E4" s="838" t="s">
        <v>100</v>
      </c>
      <c r="F4" s="838" t="s">
        <v>475</v>
      </c>
      <c r="G4" s="844" t="s">
        <v>505</v>
      </c>
    </row>
    <row r="5" spans="1:7" ht="45" customHeight="1" thickBot="1">
      <c r="A5" s="892"/>
      <c r="B5" s="837"/>
      <c r="C5" s="839"/>
      <c r="D5" s="839"/>
      <c r="E5" s="839"/>
      <c r="F5" s="839"/>
      <c r="G5" s="845"/>
    </row>
    <row r="6" spans="1:7" ht="9.75" customHeight="1" thickBot="1" thickTop="1">
      <c r="A6" s="23">
        <v>0</v>
      </c>
      <c r="B6" s="60">
        <v>1</v>
      </c>
      <c r="C6" s="24">
        <v>2</v>
      </c>
      <c r="D6" s="24">
        <v>3</v>
      </c>
      <c r="E6" s="24">
        <v>4</v>
      </c>
      <c r="F6" s="24">
        <v>5</v>
      </c>
      <c r="G6" s="26">
        <v>6</v>
      </c>
    </row>
    <row r="7" spans="1:7" ht="24.75" customHeight="1" thickTop="1">
      <c r="A7" s="35">
        <v>1</v>
      </c>
      <c r="B7" s="412" t="s">
        <v>516</v>
      </c>
      <c r="C7" s="192">
        <v>1763</v>
      </c>
      <c r="D7" s="192">
        <v>0</v>
      </c>
      <c r="E7" s="191">
        <v>1</v>
      </c>
      <c r="F7" s="211">
        <v>0</v>
      </c>
      <c r="G7" s="197">
        <f>D7/E7*100</f>
        <v>0</v>
      </c>
    </row>
    <row r="8" spans="1:7" ht="24.75" customHeight="1">
      <c r="A8" s="35">
        <v>2</v>
      </c>
      <c r="B8" s="416" t="s">
        <v>487</v>
      </c>
      <c r="C8" s="192">
        <v>1687</v>
      </c>
      <c r="D8" s="192">
        <v>1</v>
      </c>
      <c r="E8" s="191">
        <v>1</v>
      </c>
      <c r="F8" s="76">
        <f aca="true" t="shared" si="0" ref="F8:F15">E8/C8*100</f>
        <v>0.05927682276229994</v>
      </c>
      <c r="G8" s="197">
        <f aca="true" t="shared" si="1" ref="G8:G17">D8/E8*100</f>
        <v>100</v>
      </c>
    </row>
    <row r="9" spans="1:7" ht="24.75" customHeight="1">
      <c r="A9" s="35">
        <v>3</v>
      </c>
      <c r="B9" s="416" t="s">
        <v>488</v>
      </c>
      <c r="C9" s="192">
        <v>566</v>
      </c>
      <c r="D9" s="191">
        <v>0</v>
      </c>
      <c r="E9" s="191">
        <v>0</v>
      </c>
      <c r="F9" s="76">
        <f t="shared" si="0"/>
        <v>0</v>
      </c>
      <c r="G9" s="197"/>
    </row>
    <row r="10" spans="1:10" ht="24.75" customHeight="1">
      <c r="A10" s="35">
        <v>4</v>
      </c>
      <c r="B10" s="412" t="s">
        <v>491</v>
      </c>
      <c r="C10" s="192">
        <v>5788</v>
      </c>
      <c r="D10" s="192">
        <v>5</v>
      </c>
      <c r="E10" s="191">
        <v>28</v>
      </c>
      <c r="F10" s="76">
        <f t="shared" si="0"/>
        <v>0.48375950241879756</v>
      </c>
      <c r="G10" s="197">
        <f t="shared" si="1"/>
        <v>17.857142857142858</v>
      </c>
      <c r="J10" s="38"/>
    </row>
    <row r="11" spans="1:7" ht="24.75" customHeight="1">
      <c r="A11" s="35">
        <v>5</v>
      </c>
      <c r="B11" s="412" t="s">
        <v>509</v>
      </c>
      <c r="C11" s="192">
        <v>10103</v>
      </c>
      <c r="D11" s="192">
        <v>19</v>
      </c>
      <c r="E11" s="191">
        <v>63</v>
      </c>
      <c r="F11" s="76">
        <f t="shared" si="0"/>
        <v>0.6235771553004058</v>
      </c>
      <c r="G11" s="197">
        <f t="shared" si="1"/>
        <v>30.158730158730158</v>
      </c>
    </row>
    <row r="12" spans="1:7" ht="24.75" customHeight="1">
      <c r="A12" s="35">
        <v>6</v>
      </c>
      <c r="B12" s="412" t="s">
        <v>510</v>
      </c>
      <c r="C12" s="192">
        <v>719</v>
      </c>
      <c r="D12" s="192">
        <v>0</v>
      </c>
      <c r="E12" s="191">
        <v>1</v>
      </c>
      <c r="F12" s="76">
        <f t="shared" si="0"/>
        <v>0.13908205841446453</v>
      </c>
      <c r="G12" s="197">
        <f t="shared" si="1"/>
        <v>0</v>
      </c>
    </row>
    <row r="13" spans="1:7" ht="24.75" customHeight="1">
      <c r="A13" s="35">
        <v>7</v>
      </c>
      <c r="B13" s="412" t="s">
        <v>517</v>
      </c>
      <c r="C13" s="192">
        <v>711</v>
      </c>
      <c r="D13" s="192">
        <v>0</v>
      </c>
      <c r="E13" s="191">
        <v>4</v>
      </c>
      <c r="F13" s="76">
        <f t="shared" si="0"/>
        <v>0.5625879043600562</v>
      </c>
      <c r="G13" s="197">
        <v>0</v>
      </c>
    </row>
    <row r="14" spans="1:7" ht="24.75" customHeight="1">
      <c r="A14" s="35">
        <v>8</v>
      </c>
      <c r="B14" s="412" t="s">
        <v>3</v>
      </c>
      <c r="C14" s="192">
        <v>591</v>
      </c>
      <c r="D14" s="192">
        <v>0</v>
      </c>
      <c r="E14" s="191">
        <v>0</v>
      </c>
      <c r="F14" s="76">
        <f t="shared" si="0"/>
        <v>0</v>
      </c>
      <c r="G14" s="197"/>
    </row>
    <row r="15" spans="1:7" ht="24.75" customHeight="1">
      <c r="A15" s="35">
        <v>9</v>
      </c>
      <c r="B15" s="412" t="s">
        <v>495</v>
      </c>
      <c r="C15" s="192">
        <v>808</v>
      </c>
      <c r="D15" s="192">
        <v>21</v>
      </c>
      <c r="E15" s="191">
        <v>39</v>
      </c>
      <c r="F15" s="76">
        <f t="shared" si="0"/>
        <v>4.826732673267327</v>
      </c>
      <c r="G15" s="197">
        <f t="shared" si="1"/>
        <v>53.84615384615385</v>
      </c>
    </row>
    <row r="16" spans="1:7" ht="24.75" customHeight="1" thickBot="1">
      <c r="A16" s="27">
        <v>10</v>
      </c>
      <c r="B16" s="417" t="s">
        <v>507</v>
      </c>
      <c r="C16" s="225">
        <v>270</v>
      </c>
      <c r="D16" s="225">
        <v>0</v>
      </c>
      <c r="E16" s="225">
        <v>0</v>
      </c>
      <c r="F16" s="77">
        <v>0</v>
      </c>
      <c r="G16" s="223"/>
    </row>
    <row r="17" spans="1:7" ht="24.75" customHeight="1" thickBot="1" thickTop="1">
      <c r="A17" s="894" t="s">
        <v>486</v>
      </c>
      <c r="B17" s="895"/>
      <c r="C17" s="180">
        <f>SUM(C7:C16)</f>
        <v>23006</v>
      </c>
      <c r="D17" s="180">
        <f>SUM(D7:D16)</f>
        <v>46</v>
      </c>
      <c r="E17" s="180">
        <f>SUM(E7:E16)</f>
        <v>137</v>
      </c>
      <c r="F17" s="71">
        <f>E17/C17*100</f>
        <v>0.595496826914718</v>
      </c>
      <c r="G17" s="70">
        <f t="shared" si="1"/>
        <v>33.57664233576642</v>
      </c>
    </row>
    <row r="18" spans="1:7" s="28" customFormat="1" ht="18" customHeight="1">
      <c r="A18" s="846" t="s">
        <v>9</v>
      </c>
      <c r="B18" s="847"/>
      <c r="C18" s="847"/>
      <c r="D18" s="847"/>
      <c r="E18" s="847"/>
      <c r="F18" s="847"/>
      <c r="G18" s="847"/>
    </row>
    <row r="19" spans="1:7" s="13" customFormat="1" ht="12.75">
      <c r="A19" s="880" t="s">
        <v>48</v>
      </c>
      <c r="B19" s="880"/>
      <c r="C19" s="880"/>
      <c r="D19" s="880"/>
      <c r="E19" s="880"/>
      <c r="F19" s="880"/>
      <c r="G19" s="880"/>
    </row>
    <row r="20" s="13" customFormat="1" ht="12.75"/>
    <row r="21" spans="1:11" ht="12.75">
      <c r="A21" s="840" t="s">
        <v>294</v>
      </c>
      <c r="B21" s="840"/>
      <c r="C21" s="840"/>
      <c r="D21" s="840"/>
      <c r="E21" s="840"/>
      <c r="F21" s="840"/>
      <c r="G21" s="840"/>
      <c r="H21" s="107"/>
      <c r="I21" s="107"/>
      <c r="J21" s="107"/>
      <c r="K21" s="107"/>
    </row>
  </sheetData>
  <sheetProtection/>
  <mergeCells count="14">
    <mergeCell ref="E4:E5"/>
    <mergeCell ref="F4:F5"/>
    <mergeCell ref="G4:G5"/>
    <mergeCell ref="A2:G2"/>
    <mergeCell ref="A3:F3"/>
    <mergeCell ref="A19:G19"/>
    <mergeCell ref="A18:G18"/>
    <mergeCell ref="A17:B17"/>
    <mergeCell ref="A21:G21"/>
    <mergeCell ref="A1:G1"/>
    <mergeCell ref="A4:A5"/>
    <mergeCell ref="B4:B5"/>
    <mergeCell ref="C4:C5"/>
    <mergeCell ref="D4:D5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2019-10-28T15:49:39Z</cp:lastPrinted>
  <dcterms:created xsi:type="dcterms:W3CDTF">2001-11-26T11:42:29Z</dcterms:created>
  <dcterms:modified xsi:type="dcterms:W3CDTF">2019-10-28T15:55:07Z</dcterms:modified>
  <cp:category/>
  <cp:version/>
  <cp:contentType/>
  <cp:contentStatus/>
</cp:coreProperties>
</file>