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3576" windowWidth="17376" windowHeight="5940" tabRatio="917" firstSheet="31" activeTab="39"/>
  </bookViews>
  <sheets>
    <sheet name="садржај" sheetId="1" r:id="rId1"/>
    <sheet name="леталитет" sheetId="2" r:id="rId2"/>
    <sheet name="обдукције" sheetId="3" r:id="rId3"/>
    <sheet name="дужина лечења" sheetId="4" r:id="rId4"/>
    <sheet name="сестринска нега" sheetId="5" r:id="rId5"/>
    <sheet name="интерна леталитет" sheetId="6" r:id="rId6"/>
    <sheet name="интерна обдукције" sheetId="7" r:id="rId7"/>
    <sheet name="интерна дужина лечења" sheetId="8" r:id="rId8"/>
    <sheet name="педијатрија леталитет" sheetId="9" r:id="rId9"/>
    <sheet name="педијатрија обдукције" sheetId="10" r:id="rId10"/>
    <sheet name="педијатрија дужина лечења" sheetId="11" r:id="rId11"/>
    <sheet name="гин леталитет" sheetId="12" r:id="rId12"/>
    <sheet name="гин дужина лечења" sheetId="13" r:id="rId13"/>
    <sheet name="гин обдукције" sheetId="14" r:id="rId14"/>
    <sheet name="хирургија леталитет" sheetId="15" r:id="rId15"/>
    <sheet name="хирургија обдукције" sheetId="16" r:id="rId16"/>
    <sheet name="хирургија дужина лечења" sheetId="17" r:id="rId17"/>
    <sheet name="преоперативни дани" sheetId="18" r:id="rId18"/>
    <sheet name="пацијенти који су добили сепсу" sheetId="19" r:id="rId19"/>
    <sheet name="инфаркт" sheetId="20" r:id="rId20"/>
    <sheet name="цви" sheetId="21" r:id="rId21"/>
    <sheet name="царски рез и партнер" sheetId="22" r:id="rId22"/>
    <sheet name="повреде породиља и деце" sheetId="23" r:id="rId23"/>
    <sheet name="труднице и деца умрли " sheetId="24" r:id="rId24"/>
    <sheet name="ургентна" sheetId="25" r:id="rId25"/>
    <sheet name="збрињавање траума" sheetId="26" r:id="rId26"/>
    <sheet name="безбедност" sheetId="27" r:id="rId27"/>
    <sheet name="безбедност у хирургији" sheetId="28" r:id="rId28"/>
    <sheet name="болничке инфекције" sheetId="29" r:id="rId29"/>
    <sheet name="инфекције оп места 1" sheetId="30" r:id="rId30"/>
    <sheet name="инфекције оп места 2" sheetId="31" r:id="rId31"/>
    <sheet name="стерилизација" sheetId="32" r:id="rId32"/>
    <sheet name="специјалистички" sheetId="33" r:id="rId33"/>
    <sheet name="интерна спец" sheetId="34" r:id="rId34"/>
    <sheet name="хирургија спец" sheetId="35" r:id="rId35"/>
    <sheet name="педијатрија спец" sheetId="36" r:id="rId36"/>
    <sheet name="гин спец" sheetId="37" r:id="rId37"/>
    <sheet name="психијатрија спец" sheetId="38" r:id="rId38"/>
    <sheet name="стр усавршавање" sheetId="39" r:id="rId39"/>
    <sheet name="листа чеканја" sheetId="40" r:id="rId40"/>
    <sheet name="прикупљање крви" sheetId="41" r:id="rId41"/>
    <sheet name="компоненте крви" sheetId="42" r:id="rId42"/>
    <sheet name="комисија" sheetId="43" r:id="rId43"/>
    <sheet name="унапређење" sheetId="44" r:id="rId44"/>
    <sheet name="приговори" sheetId="45" r:id="rId45"/>
  </sheets>
  <externalReferences>
    <externalReference r:id="rId48"/>
  </externalReferences>
  <definedNames>
    <definedName name="_xlnm.Print_Area" localSheetId="26">'безбедност'!$A$1:$J$34</definedName>
    <definedName name="_xlnm.Print_Area" localSheetId="27">'безбедност у хирургији'!$A$1:$K$20</definedName>
    <definedName name="_xlnm.Print_Area" localSheetId="28">'болничке инфекције'!$A$1:$E$29</definedName>
    <definedName name="_xlnm.Print_Area" localSheetId="12">'гин дужина лечења'!$A$1:$J$18</definedName>
    <definedName name="_xlnm.Print_Area" localSheetId="11">'гин леталитет'!$A$1:$G$15</definedName>
    <definedName name="_xlnm.Print_Area" localSheetId="7">'интерна дужина лечења'!$A$1:$J$28</definedName>
    <definedName name="_xlnm.Print_Area" localSheetId="29">'инфекције оп места 1'!$A$1:$E$48</definedName>
    <definedName name="_xlnm.Print_Area" localSheetId="30">'инфекције оп места 2'!$A$1:$E$48</definedName>
    <definedName name="_xlnm.Print_Area" localSheetId="42">'комисија'!$A$1:$V$36</definedName>
    <definedName name="_xlnm.Print_Area" localSheetId="41">'компоненте крви'!$A$1:$E$16</definedName>
    <definedName name="_xlnm.Print_Area" localSheetId="1">'леталитет'!$A$1:$G$37</definedName>
    <definedName name="_xlnm.Print_Area" localSheetId="39">'листа чеканја'!#REF!</definedName>
    <definedName name="_xlnm.Print_Area" localSheetId="2">'обдукције'!$A$1:$H$36</definedName>
    <definedName name="_xlnm.Print_Area" localSheetId="10">'педијатрија дужина лечења'!$A$1:$J$20</definedName>
    <definedName name="_xlnm.Print_Area" localSheetId="8">'педијатрија леталитет'!$A$1:$G$21</definedName>
    <definedName name="_xlnm.Print_Area" localSheetId="9">'педијатрија обдукције'!$A$1:$I$21</definedName>
    <definedName name="_xlnm.Print_Area" localSheetId="17">'преоперативни дани'!$A$1:$H$21</definedName>
    <definedName name="_xlnm.Print_Area" localSheetId="44">'приговори'!$A$1:$K$33</definedName>
    <definedName name="_xlnm.Print_Area" localSheetId="37">'психијатрија спец'!$A$1:$M$17</definedName>
    <definedName name="_xlnm.Print_Area" localSheetId="4">'сестринска нега'!$A$1:$G$35</definedName>
    <definedName name="_xlnm.Print_Area" localSheetId="32">'специјалистички'!$A$1:$M$34</definedName>
    <definedName name="_xlnm.Print_Area" localSheetId="38">'стр усавршавање'!$A$1:$H$34</definedName>
    <definedName name="_xlnm.Print_Area" localSheetId="43">'унапређење'!$A$1:$Z$34</definedName>
    <definedName name="_xlnm.Print_Area" localSheetId="24">'ургентна'!$A$1:$H$15</definedName>
    <definedName name="_xlnm.Print_Area" localSheetId="15">'хирургија обдукције'!$A$1:$H$21</definedName>
    <definedName name="_xlnm.Print_Area" localSheetId="21">'царски рез и партнер'!$A$1:$I$14</definedName>
  </definedNames>
  <calcPr fullCalcOnLoad="1"/>
</workbook>
</file>

<file path=xl/sharedStrings.xml><?xml version="1.0" encoding="utf-8"?>
<sst xmlns="http://schemas.openxmlformats.org/spreadsheetml/2006/main" count="1929" uniqueCount="619">
  <si>
    <t>СПЕЦИЈАЛНА БОЛНИЦАЗА ЦЕРЕБРАЛНУ ПАРАЛИЗУ И  РАЗВОЈНУ НЕУРОЛОГИЈУ</t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</si>
  <si>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</si>
  <si>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(интернистичке гране медицине)</t>
  </si>
  <si>
    <t>ЗАВОД ЗА ПСИХОФИЗИОЛОШКЕ ПОРЕМЕЋАЈЕ И ГОВОРНУ ПАТОЛОГИЈУ</t>
  </si>
  <si>
    <t>* Нису укључени подаци о леченим и умрлим пацијентима на геријатријским и психијатријским одељењима у клиничко-болничким центрима.</t>
  </si>
  <si>
    <t>(хируршке гране медицине)</t>
  </si>
  <si>
    <t>(гинекологија и акушерство)</t>
  </si>
  <si>
    <t xml:space="preserve">БРОЈ МЕДИЦИНСКИХ СЕСТАРА </t>
  </si>
  <si>
    <t>ИНСТИТУТ ЗА КАРДИОВАСКУЛАРНЕ БОЛЕСТИ ДЕДИЊЕ</t>
  </si>
  <si>
    <t>* Нису укључени подаци о леченим и умрлим пацијентима на неонатолошким одељењима при породилиштима.</t>
  </si>
  <si>
    <t>БРОЈ ИСПИСАНИХ ОПЕРИСАНИХ ПАЦИЈЕНАТА</t>
  </si>
  <si>
    <t>СТОПА ЛЕТАЛИТЕТА ОПЕРИСАНИХ ПАЦИЈЕНАТА</t>
  </si>
  <si>
    <t>БРОЈ ХИРУРШКИХ ИНТЕРВЕНЦИЈА ОБАВЉЕНИХ У ХИРУРШКИМ САЛАМА</t>
  </si>
  <si>
    <t>БРОЈ ПРЕОПЕРАТИВНИХ ДАНА ЛЕЧЕЊА ЗА СВЕ ХИРУРШКЕ ИНТЕРВЕНЦИЈЕ ОБАВЉЕНЕ У ХИРУРШКИМ САЛАМА</t>
  </si>
  <si>
    <t>БРОЈ ЛЕКАРА УКЉУЧЕНИХ У ОПЕРАТИВНИ ПРОГРАМ</t>
  </si>
  <si>
    <t>БРОЈ ПОРОЂАЈА ОБАВЉЕНИХ ЦАРСКИМ РЕЗОМ</t>
  </si>
  <si>
    <t>БРОЈ ТРУДНИЦА И ПОРОДИЉА УМРЛИХ ТОКОМ ХОСПИТАЛИЗАЦИЈЕ</t>
  </si>
  <si>
    <t>БРОЈ ЖИВОРОЂЕНЕ ДЕЦЕ УМРЛЕ ДО ОТПУСТА ИЗ БОЛНИЦЕ</t>
  </si>
  <si>
    <t>ПРОЦЕНАТ ПОРОЂАЈА ОБАВЉЕНИХ ЦАРСКИМ РЕЗОМ</t>
  </si>
  <si>
    <t>СТОПА ИНЦИДЕНЦИЈЕ ИНФЕКЦИЈА ОПЕРАТИВНОГ МЕСТА</t>
  </si>
  <si>
    <t>УКУПАН БРОЈ ПРВИХ ПРЕГЛЕДА</t>
  </si>
  <si>
    <t>ПРОСЕЧНА ДУЖИНА ЧЕКАЊА НА ЗАКАЗАН ПРВИ ПРЕГЛЕД</t>
  </si>
  <si>
    <t>УКУПАН БРОЈ САТИ У НЕДЕЉИ КАДА СЛУЖБА РАДИ ПОПОДНЕ</t>
  </si>
  <si>
    <t>БРОЈ ДАНА У МЕСЕЦУ КАДА ЈЕ ОМОГУЋЕНО ЗАКАЗИВАЊЕ СПЕЦ.-КОНС. ПРЕГЛЕДА</t>
  </si>
  <si>
    <t>УКУПНА ДУЖИНА ЧЕКАЊА НА ЗАКАЗАН ПРВИ ПРЕГЛЕД</t>
  </si>
  <si>
    <t xml:space="preserve">ИНСТИТУТ ЗА ЗДРАВСТВЕНУ ЗАШТИТУ МАЈКЕ И ДЕТЕТА СРБИЈЕ </t>
  </si>
  <si>
    <t>ИНСТИТУТ ЗА ОРТОПЕДСКО-ХИРУРШКЕ БОЛЕСТИ "БАЊИЦА"</t>
  </si>
  <si>
    <t>СПЕЦИЈАЛНА БОЛНИЦА ЗА ЦЕРЕБРАЛНУ ПАРАЛИЗУ И РАЗВОЈНУ НЕУРОЛОГИЈУ</t>
  </si>
  <si>
    <t>КЛИНИЧКИ ЦЕНТАР СРБИЈЕ</t>
  </si>
  <si>
    <t>ЗАВОД ЗА ПСИХОФИЗИОЛОШКЕ ПОРЕМЕЋАЈЕ И ГОВОРНУ ПАТОЛОГИЈУ "ПРОФ ДР ЦВЕТКО БРАЈОВИЋ"</t>
  </si>
  <si>
    <t>БРОЈ КОМПЛИКАЦИЈА УСЛЕД ДАВАЊА АНЕСТЕЗИЈЕ</t>
  </si>
  <si>
    <t>БРОЈ ПОНОВЉЕНИХ ОПЕРАЦИЈА У ИСТОЈ РЕГИЈИ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</si>
  <si>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</si>
  <si>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</si>
  <si>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ОПЕРИСАНИХ ПАЦИЈЕНАТА ОДРЕЂЕНЕ КЛАСЕ КОНТАМИНАЦИЈЕ ОПЕРАТИВНОГ МЕСТА</t>
  </si>
  <si>
    <t>БРОЈ ПАЦИЈЕНАТА СА ИНФЕКЦИЈОМ ОПЕРАТИВНОГ МЕСТА ОДРЕЂЕНЕ КЛАСЕ КОНТАМИНАЦИЈЕ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</si>
  <si>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</si>
  <si>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</si>
  <si>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</si>
  <si>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</si>
  <si>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</si>
  <si>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</si>
  <si>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>БРОЈ ПРЕГЛЕДАНИХ ПАЦИЈЕНАТА</t>
  </si>
  <si>
    <t>БРОЈ ПОКУШАНИХ КАРДИОПУЛМОНАЛНИХ РЕАНИМАЦИЈА</t>
  </si>
  <si>
    <t>БРОЈ УСПЕШНИХ КАРДИОПУЛМОНАЛНИХ РЕАНИМАЦИЈА</t>
  </si>
  <si>
    <t>ПРОЦЕНАТ УСПЕШНИХ КАРДИОПУЛМОНАЛНИХ РЕАНИМАЦИЈА</t>
  </si>
  <si>
    <t>* Нису укључени подаци о леченим пацијентима на геријатријским и психијатријским одељењима у клиничко-болничким центрима.</t>
  </si>
  <si>
    <t>БРОЈ РАДИОНИЦА, ЕДУКАТИВНИХ СКУПОВА И СЕМИНАРА ОДРЖАНИХ У ЗУ</t>
  </si>
  <si>
    <t>(интернистичке гране медицине)*</t>
  </si>
  <si>
    <t xml:space="preserve">СПЕЦИЈАЛНА БОЛНИЦА ЗА ЕНДЕМСКУ НЕФРОПАТИЈУ </t>
  </si>
  <si>
    <t>**Педијатријске гране медицине не укључују дечју хирургију, која је приказана у оквиру хируршких грана медицине.</t>
  </si>
  <si>
    <t>ЗДРАВСТВЕНА
 УСТАНОВА</t>
  </si>
  <si>
    <t>Ред.  
бр.</t>
  </si>
  <si>
    <t>(педијатријске гране медицине)**</t>
  </si>
  <si>
    <t>ПРОЦЕНАТ ПОДУДАРНОСТИ 
КЛИНИЧКИХ И ОБДУКЦИОНИХ ДИЈАГНОЗА</t>
  </si>
  <si>
    <t>УКУПАН
 БРОЈ 
УМРЛИХ</t>
  </si>
  <si>
    <t>УКУПАН БРОЈ УМРЛИХ
 УПУЋЕНИХ НА ОБДУКЦИЈУ</t>
  </si>
  <si>
    <t>Ред.
бр.</t>
  </si>
  <si>
    <t>ЗДРАВСТВЕНА 
УСТАНОВА</t>
  </si>
  <si>
    <t>ЗДРАВСТВЕНА
УСТАНОВА</t>
  </si>
  <si>
    <t>СПЕЦИЈАЛНА БОЛНИЦА ЗА 
РЕХАБИЛИТАЦИЈУ И ОРТОПЕДСКУ ПРОТЕТИКУ</t>
  </si>
  <si>
    <t>(педијатријске гране медицине**)</t>
  </si>
  <si>
    <t>КЛИНИКА ЗА РЕХАБИЛИТАЦИЈУ 
"ДР М.ЗОТОВИЋ"</t>
  </si>
  <si>
    <t xml:space="preserve">Табела 1 </t>
  </si>
  <si>
    <t>Табела 2</t>
  </si>
  <si>
    <t>Табела 3</t>
  </si>
  <si>
    <t>Табела 4</t>
  </si>
  <si>
    <t xml:space="preserve">Табела 5 </t>
  </si>
  <si>
    <t xml:space="preserve">Табела 6 </t>
  </si>
  <si>
    <t xml:space="preserve">Табела 7 </t>
  </si>
  <si>
    <t>УКУПАН 
БРОЈ УМРЛИХ</t>
  </si>
  <si>
    <t>Табела 8</t>
  </si>
  <si>
    <t xml:space="preserve">Табела 10 </t>
  </si>
  <si>
    <t>Табела 11</t>
  </si>
  <si>
    <t>Табела 12</t>
  </si>
  <si>
    <t>Табела 13</t>
  </si>
  <si>
    <t>Табела 14</t>
  </si>
  <si>
    <t xml:space="preserve">Табела 15 </t>
  </si>
  <si>
    <t>Табела 16</t>
  </si>
  <si>
    <t>Табела 17</t>
  </si>
  <si>
    <t>Табела 19</t>
  </si>
  <si>
    <t>Табела 23</t>
  </si>
  <si>
    <t>Табела 26</t>
  </si>
  <si>
    <t>Табела 28</t>
  </si>
  <si>
    <t>Табела 27</t>
  </si>
  <si>
    <t>Табела 29</t>
  </si>
  <si>
    <t>Табела 31</t>
  </si>
  <si>
    <t>Табела 32</t>
  </si>
  <si>
    <t>ИНСТИТУТ ЗА КВБ ДЕДИЊЕ</t>
  </si>
  <si>
    <t>КЛИНИЧКИ ЦEНТАР СРБИЈЕ **</t>
  </si>
  <si>
    <t>ИНСТИТУТ ЗА ЗДРАВСТВЕНУ ЗАШТИТУ МАЈКЕ И ДЕТЕТА СРБИЈЕ "ДР В.ЧУПИЋ" *</t>
  </si>
  <si>
    <t>ПРОСЕЧАН
 БРОЈ ПРЕОПЕРАТИВНИХ ДАНА</t>
  </si>
  <si>
    <t>СПЕЦИЈАЛНА БОЛНИЦА ЗА ЦЕРЕБРАЛНУ ПАРАЛИЗУ И  РАЗВОЈНУ НЕУРОЛОГИЈУ</t>
  </si>
  <si>
    <t>КЛИНИЧКИ ЦЕНТАР 
СРБИЈЕ</t>
  </si>
  <si>
    <t>КБЦ 
 "БЕЖАНИЈСКА КОСА"</t>
  </si>
  <si>
    <t>Табела 35</t>
  </si>
  <si>
    <t>УНИВЕРЗИТЕТСКА 
ДЕЧЈА КЛИНИКА</t>
  </si>
  <si>
    <t>Ред
бр.</t>
  </si>
  <si>
    <t>Ред. 
бр.</t>
  </si>
  <si>
    <t>Ред.
    бр.</t>
  </si>
  <si>
    <t xml:space="preserve">Табела 9 </t>
  </si>
  <si>
    <t>(педијатријске гране медицине) **</t>
  </si>
  <si>
    <t>УКУПАН БРОЈ
 УМРЛИХ</t>
  </si>
  <si>
    <t>КБЦ "ЗВЕЗДАРА"*</t>
  </si>
  <si>
    <t>КЛИНИЧКИ ЦEНТАР СРБИЈЕ**</t>
  </si>
  <si>
    <t>БРОЈ ЛЕКАРА</t>
  </si>
  <si>
    <t>КБЦ "ДР ДРАГИША МИШОВИЋ"</t>
  </si>
  <si>
    <t>Ред бр.</t>
  </si>
  <si>
    <t>ПРОСЕЧАН БРОЈ ПРЕГЛЕДАНИХ ДДК ПО ЛЕКАРУ</t>
  </si>
  <si>
    <t>БРОЈ ДАВАЊА КРВИ У МОБИЛНОМ ТИМУ</t>
  </si>
  <si>
    <t>БРОЈ ДАВАЊА КРВИ У УСТАНОВИ</t>
  </si>
  <si>
    <t>БРОЈ ПРЕГЛЕДАНИХ ДДК</t>
  </si>
  <si>
    <t>БРОЈ НАМЕНСКИХ ДАВАЊА</t>
  </si>
  <si>
    <t>УКУПАН БРОЈ ДАВАЊА КРВИ</t>
  </si>
  <si>
    <t>ПРОСЕЧАН БРОЈ ДАВАЊА КРВИ ДДК ПО ЛЕКАРУ</t>
  </si>
  <si>
    <t>% НАМЕНСКИХ ДАВАЊА КРВИ</t>
  </si>
  <si>
    <t>% ДАВАЊА КРВИ НА ТЕРЕНУ</t>
  </si>
  <si>
    <t>% ИЗДАТИХ ЈЕДИНИЦА ЦЕЛЕ КРВИ</t>
  </si>
  <si>
    <t>% ИЗДАТИХ ДЕЛЕУКОЦИТО-ВАНИХ ЕРИТРОЦИТА</t>
  </si>
  <si>
    <t>ФАМИЛИЈА ПРОДУКТА</t>
  </si>
  <si>
    <t>БРОЈ ЈЕДИНИЦА</t>
  </si>
  <si>
    <t>% КОНТРОЛИСАНИХ ЈЕДИНИЦА</t>
  </si>
  <si>
    <t>ПРОИЗВЕДЕНИХ</t>
  </si>
  <si>
    <t>КОНТРОЛИСАНИХ</t>
  </si>
  <si>
    <t>КБЦ"ДР ДРАГИША МИШОВИЋ"</t>
  </si>
  <si>
    <t>ЕРИТРОЦИТИ</t>
  </si>
  <si>
    <t>ЗАМРЗНУТА СВЕЖА ПЛАЗМА</t>
  </si>
  <si>
    <t>ТРОМБОЦИТИ</t>
  </si>
  <si>
    <t>Табела 36</t>
  </si>
  <si>
    <t>ДОНЕТ ГОДИШЊИ ПРОГРАМ ПРОВЕРЕ КВАЛИТЕТА СТРУЧНОГ РАДА</t>
  </si>
  <si>
    <t>ДА ЛИ ПОСТОЈЕ ИЗВЕШТАЈИ О РАДУ КОМИСИЈЕ</t>
  </si>
  <si>
    <t>ДА ЛИ СУ ИЗВЕШТАЈИ ДОСТУПНИ ЗАПОСЛЕНИМ</t>
  </si>
  <si>
    <t>КОМИСИЈА ПОДНОСИ ИЗВЕШТАЈ ДИРЕКТОРУ И УО</t>
  </si>
  <si>
    <t>ЗДРАВСТВЕНА УСТАНОВА ЈЕ НА ВИДНА МЕСТА ИСТАКЛА:</t>
  </si>
  <si>
    <t>ИСТРАЖИВАЊЕ ЗАДОВОЉСТВА КОРИСНИКА</t>
  </si>
  <si>
    <t>ИСТРАЖИВАЊЕ ЗАДОВОЉСТВА ЗАПОСЛЕНИХ</t>
  </si>
  <si>
    <t xml:space="preserve">ОБАВЕШТЕЊЕ О ВРСТИ ЗДРАВСТВЕНИХ УСЛУГА НА ТЕРЕТ РЗЗО </t>
  </si>
  <si>
    <t>ОБАВЕШТЕЊЕ О УСЛУГАМА КОЈЕ НЕ ПЛАЋА РЗЗО</t>
  </si>
  <si>
    <t>ОБАВЕШТЕЊЕ О ПАРТИЦИПАЦИЈИ</t>
  </si>
  <si>
    <t>ЦЕНОВНИК УСЛУГА КОЈЕ ПЛАЋАЈУ ПАЦИЈЕНТИ</t>
  </si>
  <si>
    <t>КЊИГУ ЗА ПРИМЕДБЕ И ЖАЛБЕ ПАЦИЈЕНАТА</t>
  </si>
  <si>
    <t>ПОДАТКЕ О ЗАШТИТНИКУ ПАЦИЈЕНТОВИХ ПРАВА</t>
  </si>
  <si>
    <t>ОБАВЉЕНО</t>
  </si>
  <si>
    <t xml:space="preserve">УРАЂЕНА АНАЛИЗА </t>
  </si>
  <si>
    <t>ИНСТИТУТ ЗА КВБ "ДЕДИЊЕ"</t>
  </si>
  <si>
    <t>СПЕЦИЈАЛНА БОЛНИЦА ЗА ЦВБ "СВЕТИ САВА"</t>
  </si>
  <si>
    <t>КЛИНИКА ЗА РЕХАБ. "ДР М.ЗОТОВИЋ"</t>
  </si>
  <si>
    <t>СПЕЦИЈАЛНА БОЛ.ЗА ЦЕР. ПАРАЛИЗУ И  РАЗВОЈНУ НЕУРОЛОГИЈУ</t>
  </si>
  <si>
    <t>СПЕЦИЈАЛНА БОЛ. ЗА РЕХАБИЛИТАЦИЈУ И ОРТ.ПРОТЕТИКУ</t>
  </si>
  <si>
    <t>ЗАВОД ЗА ПСИХОФИЗ. ПОРЕМЕЋАЈЕ И ГОВОРНУ ПАТ.</t>
  </si>
  <si>
    <t>Табела 37</t>
  </si>
  <si>
    <t>УКУПАН БРОЈ ПАЦИЈЕНАТА НА ЛИСТИ ЧЕКАЊА НА ДАН 31.12.</t>
  </si>
  <si>
    <t>УКУПАН БРОЈ ДАНА ПРОВЕДЕНИХ НА ЛИСТИ ЧЕКАЊА</t>
  </si>
  <si>
    <t>БРОЈ НОВИХ ПАЦИЈЕНАТА НА ЛИСТИ ЧЕКАЊА</t>
  </si>
  <si>
    <t>ПРОСЕЧНА ДУЖИНА ЧЕКАЊА</t>
  </si>
  <si>
    <t>КЛИНИКА ЗА НЕУРОЛОГИЈУ И ПСИЈХИЈАТРИЈУ ЗА ДЕЦУ И ОМЛАДИНУ</t>
  </si>
  <si>
    <t>ГИНЕКОЛОШКО АКУШЕРСКА КЛИНИКА - НАРОДНИ ФРОНТ</t>
  </si>
  <si>
    <t>ИНСТИТУТ ЗА КАРДИОВАСКУЛАРНЕ БОЛЕСТИ - ДЕДИЊЕ</t>
  </si>
  <si>
    <t>УКУПНО</t>
  </si>
  <si>
    <t>ПРОЦЕНАТ 
ОБДУКОВАНИХ</t>
  </si>
  <si>
    <t>УКУПАН
 БРОЈ УМРЛИХ</t>
  </si>
  <si>
    <t xml:space="preserve">ИНСТИТУТ ЗА КАРДИОВАСКУЛАРНЕ БОЛЕСТИ "ДЕДИЊЕ" </t>
  </si>
  <si>
    <t xml:space="preserve">ИНСТИТУТ ЗА ОРТОПЕДСКО- ХИРУРШКЕ БОЛЕСТИ "БАЊИЦА" </t>
  </si>
  <si>
    <t>Табела 24</t>
  </si>
  <si>
    <t>Табела 33</t>
  </si>
  <si>
    <t>БРОЈ  ВРАЋЕНИХ ИЗВЕШТАЈА О ОБДУКЦИЈИ</t>
  </si>
  <si>
    <t>БРОЈ ПАЦИЈЕНАТА КОЈИ СЕ ПРАТЕ ПО ДЕФИНИСАНОМ ПРОЦЕСУ ЗДРАВСТВЕНЕ НЕГЕ</t>
  </si>
  <si>
    <t xml:space="preserve">БРОЈ УПУЋЕНИХ ПИСАМА ПАТРОНАЖНОЈ СЛУЖБИ </t>
  </si>
  <si>
    <t>ПРОЦЕНАТ ПАЦИЈАНАТА КОЈИ СЕ ПРАТЕ ПО ПРОЦЕСУ ЗДРАВСТВЕНЕ НЕГЕ</t>
  </si>
  <si>
    <t>ПРОЦЕНАТ СЕСТРИНСКИХ ОТПУСНИХ ПИСАМА ПАТРОНАЖНОЈ СЛУЖБИ</t>
  </si>
  <si>
    <t>БРОЈ ДАНА БОЛЕСНИЧКОГ ЛЕЧЕЊА</t>
  </si>
  <si>
    <t>БРОЈ МЕДИЦИНСКИХ СЕСТАРА</t>
  </si>
  <si>
    <t>БРОЈ ПАЦИЈАНАТА КОД КОЈИХ ЈЕ ИЗВРШЕН ПОНОВНИ ПРИЈЕМ НА ОДЕЉЕЊЕ ИНТЕНЗИВНЕ НЕГЕ</t>
  </si>
  <si>
    <t>ПРОСЕЧАН БРОЈ МЕДИЦИНСКИХ СЕСТАРА ПО ЗАУЗЕТОЈ БОЛНИЧКОЈ ПОСТЕЉИ</t>
  </si>
  <si>
    <t>БРОЈ
 ИСПИСАНИХ БОЛЕСНИКА</t>
  </si>
  <si>
    <t>БРОЈ ПАЦИЈЕНАТА ЛЕЧЕНИХ НА ОДЕЉЕЊУ ИНТЕНЗИВНЕ НЕГЕ</t>
  </si>
  <si>
    <t>ПРОЦЕНАТ ПАЦИЈЕНАТА КОД КОЈИХ ЈЕ ИЗВРШЕН ПОНОВНИ ПРИЈЕМ НА ОДЕЉЕЊЕ ИНТЕНЗИВНЕ НЕГЕ</t>
  </si>
  <si>
    <t>УКУПАН БРОЈ ПРЕГЛЕДА</t>
  </si>
  <si>
    <t>БРОЈ ПАЦИЈЕНАТА КОЈИ СУ ИМАЛИ ЗАКАЗАН ПРВИ ПРЕГЛЕД</t>
  </si>
  <si>
    <t>УКУПАН БРОЈ ЗАКАЗАНИХ ПРЕГЛЕДА</t>
  </si>
  <si>
    <t>БРОЈ ПАЦИЈЕНАТА КОЈИ СУ ПРЕГЛЕДАНИ У РОКУ ОД 30 МИН ОД ВРЕМЕНА ЗАКАЗАНОГ ТЕРМИНА</t>
  </si>
  <si>
    <t>ПРОЦЕНАТ ЗАКАЗАНИХ ПОСЕТА У ОДНОСУ НА УКУПАН БРОЈ  ПОСЕТА</t>
  </si>
  <si>
    <t>ПРОЦЕНАТ ПАЦИЈЕНАТА КОЈИ СУ ПРИМЉЕНИ КОД ЛЕКАРА У РОКУ ОД 30 МИН ОД ВРЕМЕНА ЗАКАЗАНОГ ТЕРМИНА</t>
  </si>
  <si>
    <t xml:space="preserve">                                                                                                       (гинекологија и акушерство)</t>
  </si>
  <si>
    <t xml:space="preserve">                                                                                               (психијатрија)</t>
  </si>
  <si>
    <t>ДУЖИНА ЧЕКАЊА НА ПРЕГЛЕД (У МИНУТИМА)</t>
  </si>
  <si>
    <t>ПРОСЕЧНА ДУЖИНА ЧЕКАЊА НА ПРЕГЛЕД (У МИНУТИМА)</t>
  </si>
  <si>
    <t>ИНСТИТУТ ЗА ОРТОПЕДСКО ХИРУРШКЕ БОЛЕСТИ БАЊИЦА</t>
  </si>
  <si>
    <t>БРОЈ ПОРОЂАЈА У ЕПИДУРАЛНОЈ АНЕСТЕЗИЈИ</t>
  </si>
  <si>
    <t>БРОЈ ПОРОЂАЈА УЗ ПРИСУСТВО ПАРТНЕРА</t>
  </si>
  <si>
    <t>ПРОЦЕНАТ ПОРОЂАЈА У ЕПИДУРАЛНОЈ АНЕСТЕЗИЈИ</t>
  </si>
  <si>
    <t>ПРОЦЕНАТ ПОРОЂАЈА УЗ ПРИСУСТВО ПАРТНЕРА</t>
  </si>
  <si>
    <t xml:space="preserve">БРОЈ ПОРОДИЉА КОЈЕ СУ ИМАЛЕ НОРМАЛАН ПОРОЂАЈ </t>
  </si>
  <si>
    <t>УКУПАН БРОЈ ПОРОДИЉА</t>
  </si>
  <si>
    <t>БРОЈ ПОРОДИЉА КОЈЕ СУ ИМАЛЕ ПОВРЕДУ ПРИ ПОРОЂАЈУ</t>
  </si>
  <si>
    <t>БРОЈ ДАНА ЛЕЖАЊА ПОРОДИЉА КОЈЕ СУ ИМАЛЕ НОРМАЛАН ПОРОЂАЈ</t>
  </si>
  <si>
    <t>УКУПАН БРОЈ НОВОРОЂЕНЧАДИ</t>
  </si>
  <si>
    <t>БРОЈ НОВОРОЂЕНЧАДИ КОЈА СУ ИМАЛА ПОВРЕДУ ПРИ РАЂАЊУ</t>
  </si>
  <si>
    <t>ПРОЦЕНАТ ПОРОДИЉА КОЈЕ СУ ИМАЛЕ ПОВРЕДУ ПРИ ПОРОЂАЈУ</t>
  </si>
  <si>
    <t>ПРОЦЕНАТ НОВОРОЂЕНЧАДИ КОЈА СУ ИМАЛА ПОВРЕДУ ПРИ РАЂАЊУ</t>
  </si>
  <si>
    <t>ПРОСЕЧНА ДУЖИНА ЛЕЖАЊА У БОЛНИЦИ ЗА НОРМАЛАН ПОРОЂАЈ</t>
  </si>
  <si>
    <t>БРОЈ ПАЦИЈЕНАТА СА ДЕКУБИТУСИМА</t>
  </si>
  <si>
    <t>БРОЈ ИСПИСАНИХ ПАЦИЈЕНАТА</t>
  </si>
  <si>
    <t>БРОЈ ДАНА ХОСПИТАЛИЗАЦИЈЕ</t>
  </si>
  <si>
    <t>БРОЈ СВИХ ПАДОВА ПАЦИЈЕНАТА</t>
  </si>
  <si>
    <t>СТОПА ПАДОВА ПАЦИЈЕНАТА</t>
  </si>
  <si>
    <t>СТОПА ПАЦИЈЕНАТА СА ДЕКУБИТУСИМА</t>
  </si>
  <si>
    <t>ПОСТОЈАЊЕ ПЛАНА ЕДУКАЦИЈЕ ЗА СВЕ ЗАПОСЛЕНЕ У ЗДРАВСТВЕНОЈ УСТАНОВИ</t>
  </si>
  <si>
    <t>БРОЈ ЗДРАВСТВЕНИХ РАДНИКА И САРАДНИКА ЗАПОСЛЕНИХ У ЗДРАВСТВЕНОЈ УСТАНОВИ</t>
  </si>
  <si>
    <t>БРОЈ АКРЕДИТОВАНИХ ПРОГРАМА КОНТИНУИРАНЕ МЕД. ЕДУКАЦИЈЕ ЧИЈИ СУ НОСИОЦИ ЗАПОСЛЕНИ У ЗУ</t>
  </si>
  <si>
    <t>БРОЈ ОПЕРИСАНИХ ПАЦИЈЕНАТА</t>
  </si>
  <si>
    <t>БРОЈ ХИРУРШКИХ ИНТЕРВЕНЦИЈА</t>
  </si>
  <si>
    <t>БРОЈ МЕХАНИЧКИХ ЈАТРОГЕНИХ ОШТЕЋЕЊА КОД ХИРУРШКЕ ИНТЕРВЕНЦИЈЕ</t>
  </si>
  <si>
    <t>СТОПА КОМПЛИКАЦИЈА УСЛЕД ДАВАЊА АНЕСТЕЗИЈЕ</t>
  </si>
  <si>
    <t>СТОПА ПОНОВЉЕНИХ ОПЕРАЦИЈА У ИСТОЈ РЕГИЈИ</t>
  </si>
  <si>
    <t>СТОПА МЕХАНИЧКИХ ЈАТРОГЕНИХ ОШТЕЋЕЊА КОД ХИРУРШКЕ ИНТЕРВЕНЦИЈЕ</t>
  </si>
  <si>
    <t>БРОЈ ХИРУРШКИХ ИНТЕРВЕНЦИЈА КОЈЕ СУ УРАЂЕНЕ НА ПОГРЕШНОМ ПАЦИЈЕНТУ, ПОГРЕШНОЈ СТРАНИ ТЕЛА И ПОГРЕШНОМ ОРГАНУ</t>
  </si>
  <si>
    <t>БРОЈ БИОЛОШКИХ КОНТРОЛА СТЕРИЛИЗАЦИЈЕ</t>
  </si>
  <si>
    <t>БРОЈ АУТОКЛАВА</t>
  </si>
  <si>
    <t>ПРОСЕЧАН БРОЈ КОНТРОЛА ПО АУТОКЛАВУ</t>
  </si>
  <si>
    <t>БРОЈ ПОДНЕТИХ ПРИГОВОРА</t>
  </si>
  <si>
    <t>НАЧИН НАПЛАЋИВАЊА ЗДРАВСТВЕНИХ УСЛУГА</t>
  </si>
  <si>
    <t>ОРГАНИЗАЦИЈА ЗДРАВСТВЕНЕ СЛУЖБЕ</t>
  </si>
  <si>
    <t>ВРЕМЕ ЧЕКАЊА НА ЗДРАВСТВЕНЕ УСЛУГЕ</t>
  </si>
  <si>
    <t>РЕФУНДАЦИЈА НОВЧАНИХ СРЕДСТАВА</t>
  </si>
  <si>
    <t>ПРАВА ПАЦИЈЕНАТА</t>
  </si>
  <si>
    <t>ДРУГО</t>
  </si>
  <si>
    <t>ГАК НАРОДНИ ФРОНТ</t>
  </si>
  <si>
    <t>КБЦ "ДРАГИША МИШОВИЋ"- ДЕДИЊЕ</t>
  </si>
  <si>
    <t>БРОЈ ПАЦИЈЕНАТА КОЈИ СУ ДОБИЛИ СЕПСУ ПОСЛЕ ОПЕРАЦИЈЕ</t>
  </si>
  <si>
    <t>БРОЈ СВИХ УМРЛИХ ОПЕРИСАНИХ ПАЦИЈЕНАТА</t>
  </si>
  <si>
    <t>БРОЈ УМРЛИХ ПАЦИЈЕНАТА ПОСЛЕ АПЕНДЕКТОМИЈЕ</t>
  </si>
  <si>
    <t>БРОЈ УМРЛИХ ПАЦИЈЕНАТА ПОСЛЕ ХОЛЕЦИСТЕКТОМИЈЕ</t>
  </si>
  <si>
    <t>ПРОЦЕНАТ ПАЦИЈЕНАТА КОЈИ СУ ДОБИЛИ СЕПСУ ПОСЛЕ ОПЕРАЦИЈЕ</t>
  </si>
  <si>
    <t>БРОЈ ПАЦИЈЕНАТА СА АИМ ВРАЋЕНИХ У КОРОНАРНУ ЈЕДИНИЦУ</t>
  </si>
  <si>
    <t>БРОЈ ПОНОВНИХ ХОСПИТАЛИЗАЦИЈА ПАЦИЈЕНАТА СА АИМ У РОКУ ОД 30 ДАНА ОД ОТПУСТА ИЗ БОЛНИЦЕ</t>
  </si>
  <si>
    <t>ПРОЦЕНАТ ПОНОВНИХ ХОСПИТАЛИЗАЦИЈА ПАЦИЈЕНАТА СА АИМ У РОКУ ОД 30 ДАНА ОД ОТПУСТА</t>
  </si>
  <si>
    <t>ПРОСЕЧНА ДУЖИНА БОЛНИЧКОГ ЛЕЧЕЊА ЗА АИМ</t>
  </si>
  <si>
    <t>БРОЈ ДАНА БОЛНИЧКОГ ЛЕЧЕЊА ЗА АИМ</t>
  </si>
  <si>
    <t>ПРОЦЕНАТ УМРЛИХ ОД АИМ У ТОКУ ПРВИХ 48 САТИ ОД ПРИЈЕМА У БОЛНИЦУ</t>
  </si>
  <si>
    <t>СТОПА ЛЕТАЛИТЕТА ЗА АИМ</t>
  </si>
  <si>
    <t>УКУПАН БРОЈ УМРЛИХ ОД АИМ</t>
  </si>
  <si>
    <t>БРОЈ УМРЛИХ ОД АИМ У ТОКУ ПРВИХ 48 САТИ ОД ПРИЈЕМА У БОЛНИЦУ</t>
  </si>
  <si>
    <t>БРОЈ ИСПИСАНИХ БОЛЕСНИКА СА ДИЈАГНОЗОМ АИМ</t>
  </si>
  <si>
    <t>БРОЈ ПОНОВНИХ ХОСПИТАЛИЗАЦИЈА ПАЦИЈЕНАТА СА ЦВИ У РОКУ ОД 30 ДАНА ОД ОТПУСТА ИЗ БОЛНИЦЕ</t>
  </si>
  <si>
    <t>ПРОЦЕНАТ ПОНОВНИХ ХОСПИТАЛИЗАЦИЈА ПАЦИЈЕНАТА СА ЦВИ У РОКУ ОД 30 ДАНА ОД ОТПУСТА</t>
  </si>
  <si>
    <t>БРОЈ ПАЦИЈЕНАТА СА ЦВИ ВРАЋЕНИХ НА ИНТЕНЗИВНУ НЕГУ</t>
  </si>
  <si>
    <t>УКУПАН БРОЈ УМРЛИХ УПУЋЕНИХ
 НА ОБДУКЦИЈУ</t>
  </si>
  <si>
    <t>БРОЈ ПАЦИЈEНАТА КОД КОЈИХ ЈЕ ИЗВРШЕН ПОНОВНИ ПРИЈЕМ НА ОДЕЉЕЊЕ ИНТЕНЗИВНЕ НЕГЕ</t>
  </si>
  <si>
    <t>ПРОЦЕНАТ ПАЦИЈЕНАТА СА АИМ КОД КОЈИХ ЈЕ ИЗВРШЕН ПОНОВНИ ПРИJEМ НА КОРОНАРНУ ЈЕДИНИЦУ</t>
  </si>
  <si>
    <t>ПРОЦЕНАТ ПАЦИЈЕНАТА СА ЦВИ КОД КОЈИХ ЈЕ ИЗВРШЕН ПОНОВНИ ПРИJEМ У ИНТЕНЗИВНУ ЈЕДИНИЦУ</t>
  </si>
  <si>
    <t>ЗАВОД ЗА ПСИХОФИЗИОЛОШКЕ ПОРЕМЕЋАЈЕ И ГОВОРНУ ПАТОЛОГИЈУ "ПРОФ. ДР ЦВЕТКО БРАЈОВИЋ"</t>
  </si>
  <si>
    <t>ИНСТИТУТ ЗА ОРТОПЕДСКО ХИРУРШКЕ БОЛЕСТИ "БАЊИЦА"</t>
  </si>
  <si>
    <t>СПЕЦ. БОЛНИЦА ЗА ЦЕРЕБРОВАСК. БОЛ. "СВЕТИ САВА"</t>
  </si>
  <si>
    <t>КЛ. ЗА НЕУРОЛОГИЈУ И ПСИХ. ЗА ДЕЦУ И ОМЛАДИНУ</t>
  </si>
  <si>
    <t>ИНСТ.ЗА ЗДРАВ. ЗАШТИТУ МАЈКЕ И ДЕТЕТА СРБИЈЕ "ДР В.ЧУПИЋ"</t>
  </si>
  <si>
    <t>ИНСТ.ЗА КАРДИОВАСК. БОЛЕСТИ "ДЕДИЊЕ"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</si>
  <si>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</si>
  <si>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</si>
  <si>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</si>
  <si>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СПЕЦ. БОЛН. ЗА РЕХАБИЛИТАЦИЈУ И ОРТОПЕДСКУ ПРОТЕТИКУ</t>
  </si>
  <si>
    <t>ЗАВОД ЗА ПСИХОФИЗ. ПОРЕМ. И ГОВ.ПАТОЛ.</t>
  </si>
  <si>
    <t>СПЕЦ. БОЛН. ЗА ЕНД. НЕФРОПАТ.  ЛАЗАРЕВАЦ</t>
  </si>
  <si>
    <t>ДОНЕТ ИНТЕРГРИСАНИ ПЛАН СТАЛНОГ УНАПРЕЂЕЊА КВАЛИТЕТА  РАДА</t>
  </si>
  <si>
    <t>БРОЈ ОДРЖАНИХ САСТАНАКА КОМИСИЈЕ</t>
  </si>
  <si>
    <t>БРОЈ СПРОВЕДЕНИХ ВАНРЕДНИХ ПРОВЕРА КВАЛИТЕТА СТРУЧНОГ РАДА</t>
  </si>
  <si>
    <t>БРОЈ ПОДНЕТИХ ПРИГОВОРА ПАЦИЈЕНАТА</t>
  </si>
  <si>
    <t>БРОЈ МАНДАТНИХ КАЗНИ НАПЛАЋЕНИХ ЗБОГ ДУВАНСКОГ ДИМА</t>
  </si>
  <si>
    <t>ДА ЛИ ПОСТОЈИ АЖУРИРАНА ИНТЕРНЕТ ПРЕЗЕНТАЦИЈА ЗДРАВСТВЕНЕ УСТАНОВЕ</t>
  </si>
  <si>
    <t>КЛИНИЧКИ ЦEНТАР СРБИЈЕ*</t>
  </si>
  <si>
    <t>БРОЈ ОПЕРИСАНИХ ПАЦИЈЕНАТА У ОПШТОЈ, РЕГИОНАЛНОЈ И ЛОКАЛНОЈ АНЕСТЕЗИЈИ</t>
  </si>
  <si>
    <t>ПРОСЕЧАН БРОЈ ОПЕРИСАНИХ ПАЦИЈЕНАТА У ОПШТОЈ, РЕГИОНАЛНОЈ И ЛОКАЛНОЈ АНЕСТЕЗИЈИ ПО ХИРУРГУ</t>
  </si>
  <si>
    <t xml:space="preserve">КБЦ "ЗВЕЗДАРА" </t>
  </si>
  <si>
    <t>Табела 18</t>
  </si>
  <si>
    <t>Табела 20</t>
  </si>
  <si>
    <t>Табела 21</t>
  </si>
  <si>
    <t>Табела 22</t>
  </si>
  <si>
    <t>Табела 25</t>
  </si>
  <si>
    <t>Табела 29-наставак</t>
  </si>
  <si>
    <t>Табела 30</t>
  </si>
  <si>
    <t xml:space="preserve">         Табела 34</t>
  </si>
  <si>
    <t>Табела 38</t>
  </si>
  <si>
    <t>Табела 39</t>
  </si>
  <si>
    <t>Табела 40</t>
  </si>
  <si>
    <t>Табела 41</t>
  </si>
  <si>
    <t>Табела 42</t>
  </si>
  <si>
    <t>ИЗВЕШТАЈ КОМИСИЈЕ ЗА УНАПРЕЂЕЊЕ КВАЛИТЕТА РАДА ЗДРАВСТВЕНЕ УСТАНОВЕ У БОЛНИЦАМА У БЕОГРАДУ</t>
  </si>
  <si>
    <t xml:space="preserve">СПЕЦИЈАЛНА БОЛНИЦА ЗА ЦЕРЕБРОВАСКУЛАРНЕ БОЛЕСТИ "СВЕТИ САВА" </t>
  </si>
  <si>
    <t xml:space="preserve">ИНСТИТУТ ЗА ОНКОЛОГИЈУ И РАДИОЛОГИЈУ СРБИЈЕ </t>
  </si>
  <si>
    <t>* Нису укључени подаци о леченим пацијентима на неонатолошким одељењима при породилиштима.</t>
  </si>
  <si>
    <t>(педијатријске гране медицине)</t>
  </si>
  <si>
    <t>СТРАНА 1</t>
  </si>
  <si>
    <t>СТРАНА 2</t>
  </si>
  <si>
    <t>СТОПА 
ЛЕТАЛИТЕТА</t>
  </si>
  <si>
    <t>СТРАНА 5</t>
  </si>
  <si>
    <t>СТРАНА 6</t>
  </si>
  <si>
    <t>СТРАНА 7</t>
  </si>
  <si>
    <t>СТРАНА 8</t>
  </si>
  <si>
    <t>СТРАНА 9</t>
  </si>
  <si>
    <t>СТРАНА 10</t>
  </si>
  <si>
    <t>СТРАНА  3</t>
  </si>
  <si>
    <t>СТРАНА  4</t>
  </si>
  <si>
    <t>СТРАНА 11</t>
  </si>
  <si>
    <t>СТРАНА 12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</si>
  <si>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</si>
  <si>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</si>
  <si>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</si>
  <si>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</si>
  <si>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</si>
  <si>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</si>
  <si>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</si>
  <si>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</si>
  <si>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</si>
  <si>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СТРАНА 23</t>
  </si>
  <si>
    <t>СТРАНА 24</t>
  </si>
  <si>
    <t>СТРАНА 25</t>
  </si>
  <si>
    <t>СТРАНА 26</t>
  </si>
  <si>
    <t>СТРАНА 27</t>
  </si>
  <si>
    <t>СТРАНА 28</t>
  </si>
  <si>
    <t>СТРАНА 30</t>
  </si>
  <si>
    <t>СТРАНА 31</t>
  </si>
  <si>
    <t>СТРАНА 32</t>
  </si>
  <si>
    <t>СТРАНА 33</t>
  </si>
  <si>
    <t xml:space="preserve">САДРЖАЈ </t>
  </si>
  <si>
    <t>ТАБЕЛА</t>
  </si>
  <si>
    <t>СТРАНА</t>
  </si>
  <si>
    <t>Леталитет у болницама у Београду</t>
  </si>
  <si>
    <t xml:space="preserve">Табела бр 1 </t>
  </si>
  <si>
    <t>Табела бр 11</t>
  </si>
  <si>
    <t>Извештај о броју обдукованих и подударности клиничких и обдукционих дијагноза у болницама у Београду</t>
  </si>
  <si>
    <t>Табела бр 16</t>
  </si>
  <si>
    <t>Извештај о проценту пацијената који се прате по процесу здравствене неге и сестринских отпусних писама патронажној служби</t>
  </si>
  <si>
    <t>Табела бр 2</t>
  </si>
  <si>
    <t>Леталитет у болницама у Београду (интернистичке гране медицине)</t>
  </si>
  <si>
    <t>Извештај о броју обдукованих и подударности клиничких и обдукционих дијагноза у болницама у Београду (интернистичке гране медицине)</t>
  </si>
  <si>
    <t>Табела бр 7</t>
  </si>
  <si>
    <t>Табела бр 12</t>
  </si>
  <si>
    <t>Табела бр 5</t>
  </si>
  <si>
    <t>Леталитет у болницама у Београду (педијатријске гране медицине)</t>
  </si>
  <si>
    <t>Извештај о броју обдукованих и подударности клиничких и обдукционих дијагноза у болницама у Београду (педијатријске гране медицине)</t>
  </si>
  <si>
    <t>Табела бр 10</t>
  </si>
  <si>
    <t>Табела бр 15</t>
  </si>
  <si>
    <t>Леталитет у болницама у Београду (гинекологија и акушерство)</t>
  </si>
  <si>
    <t>Табела бр 4</t>
  </si>
  <si>
    <t>Извештај о броју обдукованих и подударности клиничких и обдукционих дијагноза у болницама у Београду (гинекологија и акушерство)</t>
  </si>
  <si>
    <t>Табела бр 14</t>
  </si>
  <si>
    <t>Табела бр 9</t>
  </si>
  <si>
    <t>Леталитет у болницама у Београду (хируршке гране медицине)</t>
  </si>
  <si>
    <t>Табела бр 3</t>
  </si>
  <si>
    <t>Табела бр 8</t>
  </si>
  <si>
    <t>Табела бр 13</t>
  </si>
  <si>
    <t>Извештај о броју обдукованих и подударности клиничких и обдукционих дијагноза у болницама у Београду (хируршке гране медицине)</t>
  </si>
  <si>
    <t>Извештај о просечном броју преоперативних дана лечења и оперисаних пацијената по хирургу у  болницама у Београду</t>
  </si>
  <si>
    <t>Табела бр 20</t>
  </si>
  <si>
    <t>Табела бр 19</t>
  </si>
  <si>
    <t>Извештај о показатељима квалитета здравствене заштите пацијената са акутним инфарктом миокарда</t>
  </si>
  <si>
    <t>Табела бр 17</t>
  </si>
  <si>
    <t xml:space="preserve">Извештај о показатељима квалитета здравствене заштите пацијената са цереброваскуларним инсултом </t>
  </si>
  <si>
    <t>Табела бр 18</t>
  </si>
  <si>
    <t>Извештај о броју порођаја обављених царским резом, у епидуралној анестезији и порођаја обављених уз присуство партнера или члана породице</t>
  </si>
  <si>
    <t>Табела бр 21</t>
  </si>
  <si>
    <t>Табела бр 22</t>
  </si>
  <si>
    <t>Табела бр 23</t>
  </si>
  <si>
    <t>Извештај о падовима, декубитусима и тромбоемболијским компликацијама пацијената у болницама у Београду</t>
  </si>
  <si>
    <t>Табела бр 26</t>
  </si>
  <si>
    <t>Табела бр 27</t>
  </si>
  <si>
    <t>Табела бр 28</t>
  </si>
  <si>
    <t>Извештај о стопи инциденције инфекција оперативног места</t>
  </si>
  <si>
    <t>Табела бр 29</t>
  </si>
  <si>
    <t>Табела бр 30</t>
  </si>
  <si>
    <t>Табела бр 31</t>
  </si>
  <si>
    <t>Табела бр 32</t>
  </si>
  <si>
    <t>Табела бр 33</t>
  </si>
  <si>
    <t>Табела бр 34</t>
  </si>
  <si>
    <t>Табела бр 35</t>
  </si>
  <si>
    <t>Табела бр 36</t>
  </si>
  <si>
    <t>Табела бр 37</t>
  </si>
  <si>
    <t>Табела бр 38</t>
  </si>
  <si>
    <t>Извештај о показатељима безбедности пацијената у хирургији у болницама у Београду</t>
  </si>
  <si>
    <t>Извештај о болничким инфекцијама на јединици интензивне неге у болницама у Београду</t>
  </si>
  <si>
    <t xml:space="preserve">Извештај о показатељима квалитета који се прате у специјалистичко-консултативним службама  у болницама у Београду  </t>
  </si>
  <si>
    <t>Извештај о показатељима квалитета који се прате у специјалистичко-консултативним службама  у болницама у Београду  (интернистичке гране медицине)</t>
  </si>
  <si>
    <t>Извештај о показатељима квалитета који се прате у специјалистичко-консултативним службама  у болницама у Београду  (хируршке гране медицине)</t>
  </si>
  <si>
    <t>Извештај о показатељима квалитета који се прате у специјалистичко-консултативним службама  у болницама у Београду  (педијатријске гране медицине)</t>
  </si>
  <si>
    <t>Извештај о показатељима квалитета који се прате у специјалистичко-консултативним службама  у болницама у Београду   (гинекологија и акушерство)</t>
  </si>
  <si>
    <t>%</t>
  </si>
  <si>
    <t>СВЕГА</t>
  </si>
  <si>
    <t>УНИВЕРЗИТЕТСКА  ДЕЧЈА КЛИНИКА</t>
  </si>
  <si>
    <t xml:space="preserve">ЗДРАВСТВЕНА
 УСТАНОВА </t>
  </si>
  <si>
    <t>Извештај о проценту породиља и новорођенчади који су имали повреду
током порођаја и рађања и о просечној дужини болничког лечења за нормалан порођај</t>
  </si>
  <si>
    <t>Извештај о показатељима квалитета који се прате у специјалистичко-консултативним службама  у болницама у Београду  (психијатрија)</t>
  </si>
  <si>
    <t>Извештај о стицању и обнови знања и вештина запослених у болницама у Београду</t>
  </si>
  <si>
    <t xml:space="preserve">Показатељи квалитета  вођења листа чекања у болницама у Београду за изабране процедуре / интервенције </t>
  </si>
  <si>
    <t>Извештај о прикупљању и издавању крви у болницама у Београду</t>
  </si>
  <si>
    <t>Табела бр 39</t>
  </si>
  <si>
    <t>Табела бр 40</t>
  </si>
  <si>
    <t>Извештај о контроли квалитета компоненти крви у болницама у Београду</t>
  </si>
  <si>
    <t>Табела бр 41</t>
  </si>
  <si>
    <t>Извештај комисије за унапређење квалитета рада здравствене установе у болницама у Београду</t>
  </si>
  <si>
    <t>Извештај о броју поднетих приговора у болницама у Београду</t>
  </si>
  <si>
    <t>Табела бр 42</t>
  </si>
  <si>
    <t>СТРАНА 13</t>
  </si>
  <si>
    <t>СТРАНА 34</t>
  </si>
  <si>
    <t>СТРАНА 35</t>
  </si>
  <si>
    <t>СТРАНА 36</t>
  </si>
  <si>
    <t>СТРАНА 37</t>
  </si>
  <si>
    <t>СТРАНА 38</t>
  </si>
  <si>
    <t>СТРАНА 40</t>
  </si>
  <si>
    <t>СТРАНА 41</t>
  </si>
  <si>
    <t>СТРАНА 42</t>
  </si>
  <si>
    <t>СТРАНА 43</t>
  </si>
  <si>
    <t>Извештај о биолошкој контроли стерилизације у болницама у Београду</t>
  </si>
  <si>
    <t>НЕ</t>
  </si>
  <si>
    <t>КЛИНИЧКИ ЦEНТАР СРБИЈЕ
(УРГЕНТНИ ЦЕНТАР)</t>
  </si>
  <si>
    <t>ДА</t>
  </si>
  <si>
    <t>КБЦ "ЗВЕЗДАРА "</t>
  </si>
  <si>
    <t xml:space="preserve">КБЦ "БЕЖАНИЈСКА КОСА" * </t>
  </si>
  <si>
    <t>ГАК " НАРОДНИ ФРОНТ "</t>
  </si>
  <si>
    <t>КЛИНИКА ЗА 
ПСИХИЈАТРИЈСКЕ БОЛЕСТИ ДР Л.ЛАЗАРЕВИЋ</t>
  </si>
  <si>
    <t xml:space="preserve"> КЛИНИКА ЗА ПСИХИЈАТ.БОЛ. "ДР ЛАЗА ЛАЗАРЕВИЋ"</t>
  </si>
  <si>
    <t>КЛИНИКА ЗА ПСИХИЈАТРИЈСКЕ БОЛЕСТИ "ДР Л. ЛАЗАРЕВИЋ"</t>
  </si>
  <si>
    <t xml:space="preserve">*У ГАК "Народни фронт"  све пријаве новорођене деце су укључене у број упућених писама патронажној служби. </t>
  </si>
  <si>
    <t>КВАЛИТЕТ ЗДР. УСЛУГА</t>
  </si>
  <si>
    <t>ПОСТУПАК ЗДР. .РАДНИКА И САРАДНИКА</t>
  </si>
  <si>
    <t>БРОЈ ПАЦИЈЕНАТА КОД КОЈИХ ЈЕ ИЗВРШЕН ПОНОВНИ ПРИЈЕМ НА ОДЕЉЕЊЕ ИНТЕНЗИВНЕ НЕГЕ</t>
  </si>
  <si>
    <t>КЦС није доставио податке.</t>
  </si>
  <si>
    <t>СУМАРНИ ИЗВЕШТАЈ О АКТИВНОСТИМА КОМИСИЈЕ ЗА УНАПРЕЂЕЊЕ КВАЛИТЕТА РАДА ЗДРАВСТВЕНЕ УСТАНОВЕ</t>
  </si>
  <si>
    <t>Табела 43</t>
  </si>
  <si>
    <t>БРОЈ УНАПРЕЂЕНИХ ПОКАЗАТЕЉА КВАЛИТЕТА ЗДРАВСТВЕНЕ ЗАШТИТЕ (БЕЗ ПОКАЗАТЕЉА БЕЗБЕДНОСТИ ПАЦИЈЕНТА)</t>
  </si>
  <si>
    <t>БРОЈ УНАПРЕЂЕНИХ ПОКАЗАТЕЉА БЕЗБЕДНОСТИ ПАЦИЈЕНАТА</t>
  </si>
  <si>
    <t>БРОЈ УНАПРЕЂЕНИХ АСПЕКАТА ЗАДОВОЉСТВА КОРИСНИКА</t>
  </si>
  <si>
    <t>БРОЈ УНАПРЕЂЕНИХ АСПЕКАТА ЗАДОВОЉСТВА ЗАПОСЛЕНИХ</t>
  </si>
  <si>
    <t>БРОЈ СПРОВЕДЕНИХ ПРЕПОРУКА ИЗ ЗАВРШНОГ ИЗВЕШТАЈА АГЕНЦИЈЕ ЗА АКРЕДИТАЦИЈУ ЗДРАВСТВЕНИХ УСТАНОВА СРБИЈЕ</t>
  </si>
  <si>
    <t>ПЛАНИРАНО</t>
  </si>
  <si>
    <t>ОСТВАРЕНО</t>
  </si>
  <si>
    <t>Ред. бр.</t>
  </si>
  <si>
    <t>СТРАНА 44</t>
  </si>
  <si>
    <t>БРОЈ СПРОВЕДЕНИХ ПРЕПОРУКА И МЕРА ИЗ ПОСЛЕДЊЕГ ИЗВЕШТАЈА О РЕДОВНОЈ СПОЉНОЈ ПРОВЕРИ КВАЛИТЕТА</t>
  </si>
  <si>
    <t>БРОЈ СПРОВЕДЕНИХ ПРЕПОРУКА И МЕРА ИЗ ПОСЛЕДЊЕГ ИЗВЕШТАЈА О УНУТРАШЊОЈ ПРОВЕРИ КВАЛИТЕТА</t>
  </si>
  <si>
    <t>ИНСТИТУТ ЗА З.З. МАЈКЕ И ДЕТЕТА СРБИЈЕ "ДР В.ЧУПИЋ"</t>
  </si>
  <si>
    <t>Сумарни извештај о активностима комисије за унапређење квалитета рада здравствене установе</t>
  </si>
  <si>
    <t>Табела бр 43</t>
  </si>
  <si>
    <t>БРОЈ ПАЦИЈЕНАТА СА ЛИСТЕ ЧЕКАЊА КОЈИ СУ СКИНУТИ/ ОБРИСАНИ СА ЛИСТЕ ЧЕКАЊА</t>
  </si>
  <si>
    <t>ИНСТИТУТ ЗА МЕДИЦИНУ РАДА СРБИЈЕ "Др Д. Карајовић"</t>
  </si>
  <si>
    <t>СПЕЦИЈАЛНА БОЛ.ЗА ЦЕР. ПАРАЛИЗУ И  РАЗ. НЕУРОЛОГИЈУ</t>
  </si>
  <si>
    <t>Табела бр 29-наставак</t>
  </si>
  <si>
    <t>Извештај о просечној дужини болничког лечења, броју медицинских сестара по заузетој постељи и проценту пацијената код којих је извршен 
поновни пријем  у јединицу интензивне неге у болницама у Београду (гинекологија и акушерство)</t>
  </si>
  <si>
    <t xml:space="preserve">КБЦ "БЕЖАНИЈСКА КОСА" </t>
  </si>
  <si>
    <t>ЗаВОД ЗА ЗДРАВСТВЕНУ ЗАШТИТУ СТУДЕНАТА</t>
  </si>
  <si>
    <t>УКУПАН
БРОЈ УМРЛИХ</t>
  </si>
  <si>
    <t>ЗАВОД ЗА ЗДРАВСТВЕНУ ЗАШТИТУ СТУДЕНАТА</t>
  </si>
  <si>
    <r>
      <t>ГАК "НАРОДНИ ФРОНТ"</t>
    </r>
    <r>
      <rPr>
        <b/>
        <sz val="8"/>
        <rFont val="Arial"/>
        <family val="2"/>
      </rPr>
      <t>*</t>
    </r>
  </si>
  <si>
    <r>
      <t xml:space="preserve">       </t>
    </r>
    <r>
      <rPr>
        <b/>
        <sz val="10"/>
        <rFont val="Arial"/>
        <family val="2"/>
      </rPr>
      <t>*</t>
    </r>
    <r>
      <rPr>
        <b/>
        <sz val="10"/>
        <rFont val="Arial Narrow"/>
        <family val="2"/>
      </rPr>
      <t xml:space="preserve"> У ГАК "Народни фронт" укључени су и подаци са неонатолошке интензивне неге.</t>
    </r>
  </si>
  <si>
    <r>
      <t>УНИВЕРЗИТЕТСКА ДЕЧЈА КЛИНИКА</t>
    </r>
    <r>
      <rPr>
        <sz val="7.5"/>
        <rFont val="Arial"/>
        <family val="2"/>
      </rPr>
      <t>*</t>
    </r>
  </si>
  <si>
    <t xml:space="preserve">*Универзитетска дечја клиника је навела да има 3 аутоклава од којих је 1 неисправан и на којима није рађена биолошка контрола стерилизације. Клиника има плазма стерилизатор на коме се ради биолошка контрола стерилизације једном у 3 месеца. </t>
  </si>
  <si>
    <t>Клиника за психијатријске болести "Др Лаза Лазаревић" није доставила податке о броју првих прегледа. Институт за онкологију и радиологију Србије и Специјална болница за церебралну парализу и развојну неурологију нису доставили податке о броју пацијената који су прегледани у року од 30 минута од заказаног термина.</t>
  </si>
  <si>
    <t xml:space="preserve"> (интернистичке гране медицине)</t>
  </si>
  <si>
    <t>ИНСТИТУТ  ЗА МЕДИЦИНУ РАДА СРБИЈЕ  "Др ДРАГОМИР КАРАЈОВИЋ"</t>
  </si>
  <si>
    <r>
      <t xml:space="preserve">БРОЈ ИСПИСАНИХ БОЛЕСНИКА СА ДИЈАГНОЗОМ </t>
    </r>
    <r>
      <rPr>
        <b/>
        <i/>
        <sz val="7"/>
        <rFont val="Arial Narrow"/>
        <family val="2"/>
      </rPr>
      <t>ЦВИ</t>
    </r>
  </si>
  <si>
    <r>
      <t xml:space="preserve">БРОЈ УМРЛИХ ОД </t>
    </r>
    <r>
      <rPr>
        <b/>
        <i/>
        <sz val="7"/>
        <rFont val="Arial Narrow"/>
        <family val="2"/>
      </rPr>
      <t>ЦВИ</t>
    </r>
    <r>
      <rPr>
        <b/>
        <sz val="7"/>
        <rFont val="Arial Narrow"/>
        <family val="2"/>
      </rPr>
      <t xml:space="preserve"> У ТОКУ ПРВИХ 48 САТИ ОД ПРИЈЕМА У БОЛНИЦУ</t>
    </r>
  </si>
  <si>
    <r>
      <t xml:space="preserve">УКУПАН БРОЈ УМРЛИХ ОД </t>
    </r>
    <r>
      <rPr>
        <b/>
        <i/>
        <sz val="7"/>
        <rFont val="Arial Narrow"/>
        <family val="2"/>
      </rPr>
      <t>ЦВИ</t>
    </r>
  </si>
  <si>
    <r>
      <t xml:space="preserve">СТОПА ЛЕТАЛИТЕТА ЗА </t>
    </r>
    <r>
      <rPr>
        <b/>
        <i/>
        <sz val="7"/>
        <rFont val="Arial Narrow"/>
        <family val="2"/>
      </rPr>
      <t>ЦВИ</t>
    </r>
  </si>
  <si>
    <r>
      <t xml:space="preserve">ПРОЦЕНАТ УМРЛИХ ОД </t>
    </r>
    <r>
      <rPr>
        <b/>
        <i/>
        <sz val="7"/>
        <rFont val="Arial Narrow"/>
        <family val="2"/>
      </rPr>
      <t>ЦВИ</t>
    </r>
    <r>
      <rPr>
        <b/>
        <sz val="7"/>
        <rFont val="Arial Narrow"/>
        <family val="2"/>
      </rPr>
      <t xml:space="preserve"> У ТОКУ ПРВИХ 48 САТИ ОД ПРИЈЕМА У БОЛНИЦУ</t>
    </r>
  </si>
  <si>
    <r>
      <t xml:space="preserve">БРОЈ ДАНА БОЛНИЧКОГ ЛЕЧЕЊА ЗА </t>
    </r>
    <r>
      <rPr>
        <b/>
        <i/>
        <sz val="7"/>
        <rFont val="Arial Narrow"/>
        <family val="2"/>
      </rPr>
      <t>ЦВИ</t>
    </r>
  </si>
  <si>
    <r>
      <t xml:space="preserve">ПРОСЕЧНА ДУЖИНА БОЛНИЧКОГ ЛЕЧЕЊА ЗА </t>
    </r>
    <r>
      <rPr>
        <b/>
        <i/>
        <sz val="7"/>
        <rFont val="Arial Narrow"/>
        <family val="2"/>
      </rPr>
      <t>ЦВИ</t>
    </r>
  </si>
  <si>
    <t>ИНСТИТУТ ЗА МЕДИЦИНУ РАДА СРБИЈЕ  Др Д. КАРАЈОВИЋ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</si>
  <si>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 у јединицу интензивне неге у болницама у Београду (хируршке гране медицине)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</si>
  <si>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у јединицу интензивне неге у болницама у Београду (педијатријске гране медицине)</t>
  </si>
  <si>
    <t>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
и холецистектомије у болницама у Београду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</si>
  <si>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
у јединицу интензивне неге у болницама у Београду (интернистичке гране медицине)</t>
  </si>
  <si>
    <t>Извештај о просечној дужини болничког лечења, броју медицинских сестара по заузетој болесничкој постељи и проценту пацијаната враћених 
на одељење интензивне неге</t>
  </si>
  <si>
    <t xml:space="preserve"> </t>
  </si>
  <si>
    <r>
      <t>ГАК "НАРОДНИ ФРОНТ"</t>
    </r>
    <r>
      <rPr>
        <sz val="7"/>
        <rFont val="Arial"/>
        <family val="2"/>
      </rPr>
      <t>*</t>
    </r>
  </si>
  <si>
    <t>**</t>
  </si>
  <si>
    <t>КБЦ "ДР ДРАГИША МИШОВИЋ-ДЕДИЊЕ" **</t>
  </si>
  <si>
    <t>КБЦ "Др Д. Мишовић"  у број исписаних пацијената урачунати су пацијенти са психијатрије и геријатрије</t>
  </si>
  <si>
    <t>УКЉУЧЕНОСТ ПОРОДИЛИШТА У ПРОГРАМ "БОЛНИЦА ПРИЈАТЕЉ БЕБА"</t>
  </si>
  <si>
    <t>КБЦ "Земун" и Универзитетска дечја клиника немају техничке могућности да евидентирају просечну дужину чекања на преглед у минутама.</t>
  </si>
  <si>
    <t>ПОСТОЈАЊЕ ПРОТОКОЛА ЗА ЗБРИЊАВАЊЕ ТЕШКИХ МУЛТИПЛИХ ТРАУМА</t>
  </si>
  <si>
    <t>НЕ ЗБРИЊАВАЈУ ТЕШКЕ МУЛТИПЛЕ ТРАУМЕ</t>
  </si>
  <si>
    <t>БРОЈ ХОСПИТАЛИЗОВАНИХ ПАЦИЈЕНАТА НА ЈЕДИНИЦИ ИНТЕНЗИВНЕ НЕГЕ</t>
  </si>
  <si>
    <t>КЛИНИКА ЗА ПСИХИЈ. БОЛ. "ДР Л. ЛАЗАРЕВИЋ"</t>
  </si>
  <si>
    <t>КЛИНИКА ЗА ПСИХ. БОЛЕСТИ "ДР Л. ЛАЗАРЕВИЋ"</t>
  </si>
  <si>
    <t>СТОПА
 ЛЕТАЛИТЕТА</t>
  </si>
  <si>
    <t>БРОЈ 
ПОРОЂАЈА</t>
  </si>
  <si>
    <r>
      <t>* Остале болнице које имају хирургију нису доставиле</t>
    </r>
    <r>
      <rPr>
        <sz val="8"/>
        <color indexed="8"/>
        <rFont val="Arial Narrow"/>
        <family val="2"/>
      </rPr>
      <t xml:space="preserve"> податке</t>
    </r>
    <r>
      <rPr>
        <sz val="8"/>
        <color indexed="10"/>
        <rFont val="Arial Narrow"/>
        <family val="2"/>
      </rPr>
      <t>.</t>
    </r>
  </si>
  <si>
    <t>УКУПАН БРОЈ ЗАКАЗАНИХ
 ПРЕГЛЕДА</t>
  </si>
  <si>
    <t>УКУПАН БРОЈ 
ПРВИХ ПРЕГЛЕДА</t>
  </si>
  <si>
    <t>УКУПАН БРОЈ 
ПРЕГЛЕДА</t>
  </si>
  <si>
    <t>Извештај о броју трудница / породиља и новорођенчади који су умрли током хоспитализације и о укључености  породилишта у програм "болница-пријатељ беба"</t>
  </si>
  <si>
    <t>Извештај о просечној дужини чекања на преглед хитних пацијената и успешно спроведеним кардиопулмоналним реанимацијама</t>
  </si>
  <si>
    <t>Табела бр 24</t>
  </si>
  <si>
    <t>Извештај о постојању протокола за збрињавање тешких мултиплих траума у писаној форми у болницама у Београду</t>
  </si>
  <si>
    <t>Табела бр 25</t>
  </si>
  <si>
    <t xml:space="preserve">Табела бр 6 </t>
  </si>
  <si>
    <t>БРОЈ ЗАПОСЛЕНИХ КОЈИ СУ УЧЕСТВОВАЛИ У ОБНОВИ ЗНАЊА И ВЕШТИНА О ТРОШКУ УСТАНОВЕ</t>
  </si>
  <si>
    <t>% ЗАПОСЛЕНИХ КОЈИ СУ УЧЕСТВОВАЛИ У ОБНОВИ ЗНАЊА И ВЕШТИНА О ТРОШКУ УСТАНОВЕ</t>
  </si>
  <si>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</si>
  <si>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</si>
  <si>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</si>
  <si>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</si>
  <si>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</si>
  <si>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</si>
  <si>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</si>
  <si>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</si>
  <si>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БРОЈ ИСПИСАНИХ БОЛЕСНИКА</t>
  </si>
  <si>
    <t>ИНСТИТУТ ЗА НЕОНАТОЛОГИЈУ</t>
  </si>
  <si>
    <t>ИНСТИТУТ ЗА РЕХАБИЛИТАЦИЈУ</t>
  </si>
  <si>
    <t>СТОПА ЛЕТАЛИТЕТА</t>
  </si>
  <si>
    <t>Ред.    бр.</t>
  </si>
  <si>
    <t>БРОЈ ДАНА БОЛНИЧКОГ ЛЕЧЕЊА</t>
  </si>
  <si>
    <t>ИНСТИТУТ ЗА КАРДИОВАСКУЛАРНЕ БОЛЕСТИ "ДЕДИЊЕ"</t>
  </si>
  <si>
    <t>ПРОСЕЧНА ДУЖИНА БОЛНИЧКОГ ЛЕЧЕЊА</t>
  </si>
  <si>
    <t>УКУПНО ЗА УСТАНОВУ</t>
  </si>
  <si>
    <t>БРОЈ УМРЛИХ У ТОКУ ПРВИХ 48 САТИ ОД ПРИЈЕМА У БОЛНИЦУ</t>
  </si>
  <si>
    <t>УКУПАН БРОЈ УМРЛИХ</t>
  </si>
  <si>
    <t>ПРОЦЕНАТ УМРЛИХ У ТОКУ ПРВИХ 48 САТИ ОД ПРИЈЕМА У БОЛНИЦУ</t>
  </si>
  <si>
    <t>СПЕЦИЈАЛНА БОЛНИЦА ЗА БОЛЕСТИ ЗАВИСНОСТИ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</si>
  <si>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</si>
  <si>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</si>
  <si>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</si>
  <si>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</si>
  <si>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</si>
  <si>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</si>
  <si>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</si>
  <si>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</si>
  <si>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</si>
  <si>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</si>
  <si>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</si>
  <si>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(ниво установе)</t>
  </si>
  <si>
    <t>УКУПАН БРОЈ УМРЛИХ УПУЋЕНИХ НА ОБДУКЦИЈУ</t>
  </si>
  <si>
    <t>БРОЈ КЛИНИЧКИХ ДИЈАГНОЗА УЗРОКА СМРТИ КОЈЕ СУ ПОТВРЂЕНЕ ОБДУКЦИЈОМ</t>
  </si>
  <si>
    <t>ПРОЦЕНАТ ПОДУДАРНОСТИ КЛИНИЧКИХ И ОБДУКЦИОНИХ ДИЈАГНОЗА</t>
  </si>
  <si>
    <t>ПРОЦЕНАТ ОБДУКОВАНИХ</t>
  </si>
  <si>
    <t>СПЕЦИЈАЛНА БОЛНИЦА ЗА ЦЕРЕБРОВАСКУЛАРНЕ БОЛЕСТИ "СВЕТИ САВА"</t>
  </si>
  <si>
    <t>СПЕЦИЈАЛНА БОЛИЦАЗА ЦЕРЕБРАЛНУ ПАРАЛИЗУ И  РАЗВОЈНУ НЕУРОЛОГИЈУ</t>
  </si>
  <si>
    <r>
      <t>КБЦ "БЕЖАНИЈСКА КОСА"</t>
    </r>
    <r>
      <rPr>
        <b/>
        <i/>
        <sz val="11"/>
        <rFont val="Arial Narrow"/>
        <family val="2"/>
      </rPr>
      <t xml:space="preserve"> </t>
    </r>
  </si>
  <si>
    <t>** У збир укупног броја исписаних болесника није сабрано  болесника који су преведени из ургентног центра на даље лечење у друге клинике КЦС</t>
  </si>
  <si>
    <t>СПЕЦИЈАЛНА БОЛНИЦА ЗА ЕНДЕМСКУ НЕФРОПАТИЈУ ЛАЗАРЕВАЦ</t>
  </si>
  <si>
    <t>`</t>
  </si>
  <si>
    <t>СТРАНА 29</t>
  </si>
  <si>
    <t>Институт за онкологију и радиологију Србије  ниje доставиo податке о броју пацијената који су прегледани у року од 30 минута од заказаног термина.</t>
  </si>
  <si>
    <t>ЛЕТАЛИТЕТ У БОЛНИЦАМА У БЕОГРАДУ* ЗА 2016. ГОДИНУ</t>
  </si>
  <si>
    <t>**У збир укупног броја исписаних болесника није сабрано  2 812   пацијената који су преведени из ургентног центра на даље лечење у друге клинике КЦС.</t>
  </si>
  <si>
    <t>ЗAВОД ЗА ЗДРАВСТВЕНУ ЗАШТИТУ СТУДЕНАТА</t>
  </si>
  <si>
    <t>ИЗВЕШТАЈ О БРОЈУ ОБДУКОВАНИХ И ПОДУДАРНОСТИ КЛИНИЧКИХ И ОБДУКЦИОНИХ ДИЈАГНОЗА У БОЛНИЦАМА У БЕОГРАДУ  ЗА 2016. ГОДИНУ</t>
  </si>
  <si>
    <t>ИЗВЕШТАЈ О ПРОСЕЧНОЈ ДУЖИНИ БОЛНИЧКОГ ЛЕЧЕЊА, БРОЈУ МЕДИЦИНСКИХ СЕСТАРА ПО ЗАУЗЕТОЈ БОЛЕСНИЧКОЈ ПОСТЕЉИ И ПРОЦЕНТУ ПАЦИЈАНАТА ВРАЋЕНИХ НА ОДЕЉЕЊЕ ИНТЕНЗИВНЕ НЕГЕ ЗА 2016. ГОДИНУ</t>
  </si>
  <si>
    <t>** У збир укупног броја исписаних болесника није сабрано  2 812   пацијената који су преведени из ургентног центра на даље лечење у друге клинике КЦС</t>
  </si>
  <si>
    <t xml:space="preserve"> ИЗВЕШТАЈ О ПРОЦЕНТУ ПАЦИЈЕНАТА КОЈИ СЕ ПРАТЕ ПО ПРОЦЕСУ ЗДРАВСТВЕНЕ НЕГЕ И СЕСТРИНСКИХ ОТПУСНИХ ПИСАМА ПАТРОНАЖНОЈ СЛУЖБИ ЗА 2016. ГОДИНУ</t>
  </si>
  <si>
    <t>** У збир укупног броја исписаних болесника није сабрано 1 986  пацијената који су преведени из ургентног центра на даље лечење у друге клинике КЦС</t>
  </si>
  <si>
    <t>ЛЕТАЛИТЕТ У БОЛНИЦАМА У БЕОГРАДУ* ЗА  2016. ГОДИНУ</t>
  </si>
  <si>
    <t>ИЗВЕШТАЈ О БРОЈУ ОБДУКОВАНИХ И ПОДУДАРНОСТИ КЛИНИЧКИХ И ОБДУКЦИОНИХ ДИЈАГНОЗА У БОЛНИЦАМА У БЕОГРАДУ ЗА 2016. ГОДИНУ</t>
  </si>
  <si>
    <t>** У збир укупног броја исписаних болесника није сабрано 1 986 пацијената који су преведени из ургентног центра на даље лечење у друге клинике КЦС</t>
  </si>
  <si>
    <t xml:space="preserve">               ИЗВЕШТАЈ О ПРОСЕЧНОЈ ДУЖИНИ БОЛНИЧКОГ ЛЕЧЕЊА, БРОЈУ МЕДИЦИНСКИХ СЕСТАРА ПО ЗАУЗЕТОЈ ПОСТЕЉИ И ПРОЦЕНТУ 
ПАЦИЈЕНАТА КОД КОЈИХ ЈЕ ИЗВРШЕН ПОНОВНИ ПРИЈЕМ  У ЈЕДИНИЦУ ИНТЕНЗИВНЕ НЕГЕ У БОЛНИЦАМА У БЕОГРАДУ ЗА 2016. ГОДИНУ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</si>
  <si>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* ЗА 2016. ГОДИНУ</t>
  </si>
  <si>
    <t>ЛЕТАЛИТЕТ У БОЛНИЦАМА У БЕОГРАДУ  ЗА 2016. ГОДИНУ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</si>
  <si>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2016. ГОДИНУ</t>
  </si>
  <si>
    <t>ЛЕТАЛИТЕТ У БОЛНИЦАМА У БЕОГРАДУ ЗА  2016. ГОДИНУ</t>
  </si>
  <si>
    <t>* У збир укупног броја исписаних болесника није сабрано 826 пацијената који су преведени из ургентног центра на даље лечење у друге клинике КЦС</t>
  </si>
  <si>
    <t>**КБЦ " Бежанијска коса " - укупан број умрлих је већи  у односу на табелу 3, за 5 пацијената који су умрли пре него што им је отворена историја болести на хитном пријему, а за које је тражена обдукција</t>
  </si>
  <si>
    <t xml:space="preserve"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 2016. ГОДИНУ </t>
  </si>
  <si>
    <r>
      <t>ГИНЕКОЛОШКО-АКУШЕРСКА КЛИНИКА "НАРОДНИ ФРОНТ"</t>
    </r>
    <r>
      <rPr>
        <b/>
        <i/>
        <sz val="12"/>
        <rFont val="Arial Narrow"/>
        <family val="2"/>
      </rPr>
      <t xml:space="preserve"> </t>
    </r>
  </si>
  <si>
    <t>ИЗВЕШТАЈ О ПРОСЕЧНОМ БРОЈУ ПРЕОПЕРАТИВНИХ ДАНА ЛЕЧЕЊА И ОПЕРИСАНИХ ПАЦИЈЕНАТА ПО ХИРУРГУ У  БОЛНИЦАМА У БЕОГРАДУ  ЗА 2016. ГОДИНУ</t>
  </si>
  <si>
    <t xml:space="preserve"> 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 И ХОЛЕЦИСТЕКТОМИЈЕ У БОЛНИЦАМА У БЕОГРАДУ ЗА 2016. ГОДИНУ</t>
  </si>
  <si>
    <t>ИЗВЕШТАЈ О ПОКАЗАТЕЉИМА КВАЛИТЕТА ЗДРАВСТВЕНЕ ЗАШТИТЕ ПАЦИЈЕНАТА СА АКУТНИМ ИНФАРКТОМ МИОКАРДА ЗА 2016. ГОДИНУ</t>
  </si>
  <si>
    <t xml:space="preserve">ИЗВЕШТАЈ О ПОКАЗАТЕЉИМА КВАЛИТЕТА ЗДРАВСТВЕНЕ ЗАШТИТЕ ПАЦИЈЕНАТА СА ЦЕРЕБРОВАСКУЛАРНИМ ИНСУЛТОМ 
ЗА  2016. ГОДИНУ </t>
  </si>
  <si>
    <t>ИЗВЕШТАЈ О БИОЛОШКОЈ КОНТРОЛИ СТЕРИЛИЗАЦИЈЕ У БОЛНИЦАМА У БЕОГРАДУ ЗА 2016. ГОДИНУ</t>
  </si>
  <si>
    <t xml:space="preserve"> ИЗВЕШТАЈ О БРОЈУ ПОРОЂАЈА ОБАВЉЕНИХ ЦАРСКИМ РЕЗОМ, У ЕПИДУРАЛНОЈ АНЕСТЕЗИЈИ И ПОРОЂАЈА ОБАВЉЕНИХ 
                          УЗ ПРИСУСТВО ПАРТНЕРА ИЛИ ЧЛАНА ПОРОДИЦЕ ЗА 2016. ГОДИНУ</t>
  </si>
  <si>
    <t>ИЗВЕШТАЈ О ПРОЦЕНТУ ПОРОДИЉА И НОВОРОЂЕНЧАДИ КОЈИ СУ ИМАЛИ ПОВРЕДУ ТОКОМ ПОРОЂАЈА И РАЂАЊА И О ПРОСЕЧНОЈ ДУЖИНИ БОЛНИЧКОГ ЛЕЧЕЊА ЗА НОРМАЛАН ПОРОЂАЈ ЗА 2016. ГОДИНУ</t>
  </si>
  <si>
    <r>
      <t xml:space="preserve"> ИЗВЕШТАЈ О БРОЈУ ТРУДНИЦА / ПОРОДИЉА И НОВОРОЂЕНЧАДИ КОЈИ СУ УМРЛИ ТОКОМ ХОСПИТАЛИЗАЦИЈЕ 
 И О УКЉУЧЕНОСТИ ПОРОДИЛИШТА У ПРОГРАМ </t>
    </r>
    <r>
      <rPr>
        <sz val="10"/>
        <rFont val="Arial Narrow"/>
        <family val="2"/>
      </rPr>
      <t>"</t>
    </r>
    <r>
      <rPr>
        <b/>
        <sz val="10"/>
        <rFont val="Arial Narrow"/>
        <family val="2"/>
      </rPr>
      <t>БОЛНИЦА-ПРИЈАТЕЉ БЕБА" ЗА ПЕРИОД  2016. ГОДИНЕ</t>
    </r>
  </si>
  <si>
    <t>ИЗВЕШТАЈ О ПРОСЕЧНОЈ ДУЖИНИ ЧЕКАЊА НА ПРЕГЛЕД ХИТНИХ ПАЦИЈЕНАТА И УСПЕШНО СПРОВЕДЕНИМ КАРДИОПУЛМОНАЛНИМ РЕАНИМАЦИЈАМА  ЗА 2016. ГОДИНУ</t>
  </si>
  <si>
    <t xml:space="preserve"> ИЗВЕШТАЈ О ПОСТОЈАЊУ ПРОТОКОЛА ЗА ЗБРИЊАВАЊЕ ТЕШКИХ МУЛТИПЛИХ ТРАУМА У ПИСАНОЈ ФОРМИ У БОЛНИЦАМА У БЕОГРАДУ ЗА 2016. ГОДИНУ</t>
  </si>
  <si>
    <t xml:space="preserve"> ИЗВЕШТАЈ О ПАДОВИМА, ДЕКУБИТУСИМА И ТРОМБОЕМБОЛИЈСКИМ КОМПЛИКАЦИЈАМА ПАЦИЈЕНАТА У БОЛНИЦАМА У БЕОГРАДУ  ЗА 2016. ГОДИНУ</t>
  </si>
  <si>
    <t xml:space="preserve"> ИЗВЕШТАЈ О БОЛНИЧКИМ ИНФЕКЦИЈАМА НА ЈЕДИНИЦИ ИНТЕНЗИВНЕ
 НЕГЕ У БОЛНИЦАМА У БЕОГРАДУ ЗА 2016. ГОДИНУ</t>
  </si>
  <si>
    <t>ИЗВЕШТАЈ О СТОПИ ИНЦИДЕНЦИЈЕ ИНФЕКЦИЈА ОПЕРАТИВНОГ МЕСТА*  ЗА 2016. ГОДИНУ</t>
  </si>
  <si>
    <t>ИЗВЕШТАЈ О СТОПИ ИНЦИДЕНЦИЈЕ ИНФЕКЦИЈА ОПЕРАТИВНОГ МЕСТА* ЗА 2016. ГОДИНУ</t>
  </si>
  <si>
    <t xml:space="preserve"> ИЗВЕШТАЈ О БРОЈУ ПОДНЕТИХ ПРИГОВОРА У БОЛНИЦАМА У БЕОГРАДУ ЗА 2016. ГОД.</t>
  </si>
  <si>
    <t>ИЗВЕШТАЈ О ПРИКУПЉАЊУ И ИЗДАВАЊУ КРВИ У БОЛНИЦАМА У БЕОГРАДУ ЗА 2016. ГОДИНУ</t>
  </si>
  <si>
    <t xml:space="preserve">ИЗВЕШТАЈ О КОНТРОЛИ КВАЛИТЕТА КОМПОНЕНТИ КРВИ У БОЛНИЦАМА У БЕОГРАДУ ЗА 2016. ГОДИНУ                </t>
  </si>
  <si>
    <t>ПОКАЗАТЕЉИ КВАЛИТЕТА  ВОЂЕЊА ЛИСТА ЧЕКАЊА У БОЛНИЦАМА У БЕОГРАДУ ЗА ИЗАБРАНЕ ПРОЦЕДУРЕ / ИНТЕРВЕНЦИЈЕ  У 2016. ГОДИНИ</t>
  </si>
  <si>
    <t>установа није доставила податке</t>
  </si>
  <si>
    <t>ИЗВЕШТАЈ О ПОКАЗАТЕЉИМА КВАЛИТЕТА КОЈИ СЕ ПРАТЕ У СПЕЦИЈАЛИСТИЧКО-КОНСУЛТАТИВНИМ СЛУЖБАМА  У БОЛНИЦАМА У БЕОГРАДУ  ЗА  2016. ГОДИНУ</t>
  </si>
  <si>
    <t>ИЗВЕШТАЈ О ПОКАЗАТЕЉИМА КВАЛИТЕТА КОЈИ СЕ ПРАТЕ У СПЕЦИЈАЛИСТИЧКО-КОНСУЛТАТИВНИМ СЛУЖБАМА  У БОЛНИЦАМА 
У БЕОГРАДУ  ЗА 2016. ГОДИНУ</t>
  </si>
  <si>
    <t>ИЗВЕШТАЈ О ПОКАЗАТЕЉИМА КВАЛИТЕТА КОЈИ СЕ ПРАТЕ У СПЕЦИЈАЛИСТИЧКО-КОНСУЛТАТИВНИМ СЛУЖБАМА  У БОЛНИЦАМА У БЕОГРАДУ  ЗА 2016. ГОДИНУ</t>
  </si>
  <si>
    <t>** У КСЦ податке о броју враћених извештаја обдукције и процента подударности клиничких и обдукционих дијагноза нису доставиле све клинике.</t>
  </si>
  <si>
    <t>** У КСЦ податке о броју враћених извештаја обдукције и процента подударности клиничких и обдукционих дијагноза  доставиле  су клинике: Клиника за инфективне и тропске болести, Клиника за пулмологију, Ургентни центар</t>
  </si>
  <si>
    <t>** У КСЦ податке о броју враћених извештаја обдукције и процента подударности клиничких и обдукционих дијагноза  доставиле  су клинике: Клиника за васкуларну хирургију, Ургентни центар.</t>
  </si>
  <si>
    <t>ИЗВЕШТАЈ О СТИЦАЊУ И ОБНОВИ ЗНАЊА И ВЕШТИНА ЗАПОСЛЕНИХ У БОЛНИЦАМА У БЕОГРАДУ ЗА 2016. ГОДИНУ</t>
  </si>
  <si>
    <t>НE</t>
  </si>
  <si>
    <r>
      <t xml:space="preserve">БРОЈ ПАЦИЈЕНАТА СА ЛИСТЕ ЧЕКАЊА КОЈИМА ЈЕ УРАЂЕНА </t>
    </r>
    <r>
      <rPr>
        <b/>
        <i/>
        <sz val="6.5"/>
        <rFont val="Arial Narrow"/>
        <family val="2"/>
      </rPr>
      <t>ИНТЕРВЕНЦИЈА</t>
    </r>
  </si>
  <si>
    <r>
      <t xml:space="preserve">УКУПАН БРОЈ СВИХ ПАЦИЈЕНАТА  КОЈИМА ЈЕ УРАЂЕНА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У  ЗУ</t>
    </r>
  </si>
  <si>
    <r>
      <t xml:space="preserve">% ИЗВРШЕНИХ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СА ЛИСТЕ ЧЕКАЊА У ОДНОСУ НА УКУПАН БРОЈ</t>
    </r>
  </si>
  <si>
    <t xml:space="preserve"> ТОМОГРАФИЈА МАГНЕТНОМ РЕЗОНАНЦОМ </t>
  </si>
  <si>
    <t>Специјална болница за цереброваскуларне болести "Свети Сава"</t>
  </si>
  <si>
    <t>КБЦ "Бежанијска коса"</t>
  </si>
  <si>
    <t>КЦС</t>
  </si>
  <si>
    <t xml:space="preserve">УКУПНО </t>
  </si>
  <si>
    <t xml:space="preserve"> ПЕРКУТАНА АНГИОПЛАСТИКА КОРОНАРНИХ АРТЕРИЈА БАЛОН КАТЕТЕРОМ </t>
  </si>
  <si>
    <t>КБЦ "Звездара"</t>
  </si>
  <si>
    <t>КБЦ "Земун"</t>
  </si>
  <si>
    <t>ИКВБ " Дедиње"</t>
  </si>
  <si>
    <t xml:space="preserve"> СЕЛЕКТИВНА КОРОНАРОГРАФИЈА</t>
  </si>
  <si>
    <t xml:space="preserve"> ИМПЛАНТАЦИЈА АОРТНЕ И МИТРАЛНЕ ВАЛВУЛЕ У ЕКК </t>
  </si>
  <si>
    <t xml:space="preserve">ИКВБ " Дедиње"  </t>
  </si>
  <si>
    <t xml:space="preserve">КЦС </t>
  </si>
  <si>
    <t xml:space="preserve"> ТОТАЛНА ПРОТЕЗА КУКА И КОЛЕНА </t>
  </si>
  <si>
    <t>Институт "Бањица"</t>
  </si>
  <si>
    <t>Табела 38-наставак</t>
  </si>
  <si>
    <t>Р.
бр.</t>
  </si>
  <si>
    <t xml:space="preserve"> ЕКСТРАКЦИЈА КАТАРАКТЕ СА УГРАЂИВАЊЕМ ЛЕНС ИМПЛАНТАТА</t>
  </si>
  <si>
    <t>СКЕНЕР ДИЈАГНОСТИКА</t>
  </si>
  <si>
    <t>ИН СИТУ БАЈ ПАС</t>
  </si>
  <si>
    <t xml:space="preserve"> AОРТНО-КОРОНАРНИ ТРОСТРУКИ БАЈ ПАС</t>
  </si>
  <si>
    <t xml:space="preserve"> РЕКОНСТРУКТИВНЕ ОПЕРАЦИЈЕ НА ПЕРИФЕРНИМ АРТЕРИЈАМА (Т-Т, ТЕА) </t>
  </si>
  <si>
    <t>РЕКОНСТРУКТИВНЕ ОПЕРАЦИЈЕ НА АОРТИ И ГРАНАМА (шифра 012864)</t>
  </si>
  <si>
    <t>СТРАНА 39</t>
  </si>
  <si>
    <t>ИЗВЕШТАЈ О ПОКАЗАТЕЉИМА БЕЗБЕДНОСТИ ПАЦИЈЕНАТА У ХИРУРГИЈИ У БОЛНИЦАМА У БЕОГРАДУ ЗА 2016. ГОДИНУ</t>
  </si>
  <si>
    <t>БРОЈ ПАЦИЈЕНАТА СА ТРОМБОЕМБОЛИЈ-СКИМ КОМПЛИКАЦИЈАМА</t>
  </si>
  <si>
    <t>СТОПА ТРОМБОЕМБОЛИЈ-СКИХ КОМПЛИКАЦИЈА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</si>
</sst>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\ &quot;YUD&quot;_);\(#,##0\ &quot;YUD&quot;\)"/>
    <numFmt numFmtId="199" formatCode="#,##0\ &quot;YUD&quot;_);[Red]\(#,##0\ &quot;YUD&quot;\)"/>
    <numFmt numFmtId="200" formatCode="#,##0.00\ &quot;YUD&quot;_);\(#,##0.00\ &quot;YUD&quot;\)"/>
    <numFmt numFmtId="201" formatCode="#,##0.00\ &quot;YUD&quot;_);[Red]\(#,##0.00\ &quot;YUD&quot;\)"/>
    <numFmt numFmtId="202" formatCode="_ * #,##0_)\ &quot;YUD&quot;_ ;_ * \(#,##0\)\ &quot;YUD&quot;_ ;_ * &quot;-&quot;_)\ &quot;YUD&quot;_ ;_ @_ "/>
    <numFmt numFmtId="203" formatCode="_ * #,##0_)\ _Y_U_D_ ;_ * \(#,##0\)\ _Y_U_D_ ;_ * &quot;-&quot;_)\ _Y_U_D_ ;_ @_ "/>
    <numFmt numFmtId="204" formatCode="_ * #,##0.00_)\ &quot;YUD&quot;_ ;_ * \(#,##0.00\)\ &quot;YUD&quot;_ ;_ * &quot;-&quot;??_)\ &quot;YUD&quot;_ ;_ @_ "/>
    <numFmt numFmtId="205" formatCode="_ * #,##0.00_)\ _Y_U_D_ ;_ * \(#,##0.00\)\ _Y_U_D_ ;_ * &quot;-&quot;??_)\ _Y_U_D_ ;_ @_ "/>
    <numFmt numFmtId="206" formatCode="General_)"/>
    <numFmt numFmtId="207" formatCode="0.0_)"/>
    <numFmt numFmtId="208" formatCode="0.0"/>
    <numFmt numFmtId="209" formatCode="0_)"/>
    <numFmt numFmtId="210" formatCode="0.000"/>
    <numFmt numFmtId="211" formatCode="0.000000"/>
    <numFmt numFmtId="212" formatCode="0.00000"/>
    <numFmt numFmtId="213" formatCode="0.0000"/>
    <numFmt numFmtId="214" formatCode="0.0000000"/>
    <numFmt numFmtId="215" formatCode="_-* #,##0.000\ _$_-;\-* #,##0.000\ _$_-;_-* &quot;-&quot;??\ _$_-;_-@_-"/>
    <numFmt numFmtId="216" formatCode="_-* #.##0.000\ _$_-;\-* #.##0.000\ _$_-;_-* &quot;-&quot;??\ _$_-;_-@_-"/>
    <numFmt numFmtId="217" formatCode="_-* #.##0.0000\ _$_-;\-* #.##0.0000\ _$_-;_-* &quot;-&quot;??\ _$_-;_-@_-"/>
    <numFmt numFmtId="218" formatCode="0.000000000"/>
    <numFmt numFmtId="219" formatCode="0.0000000000"/>
    <numFmt numFmtId="220" formatCode="0.00000000"/>
    <numFmt numFmtId="221" formatCode="#.##0.00\ _D_i_n_.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7"/>
      <name val="Arial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7"/>
      <name val="Arial"/>
      <family val="2"/>
    </font>
    <font>
      <b/>
      <sz val="11"/>
      <name val="Arial Narrow"/>
      <family val="2"/>
    </font>
    <font>
      <sz val="7"/>
      <color indexed="8"/>
      <name val="Arial Narrow"/>
      <family val="2"/>
    </font>
    <font>
      <b/>
      <i/>
      <sz val="11"/>
      <name val="Arial Narrow"/>
      <family val="2"/>
    </font>
    <font>
      <b/>
      <i/>
      <sz val="7.5"/>
      <name val="Arial Narrow"/>
      <family val="2"/>
    </font>
    <font>
      <b/>
      <i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7.5"/>
      <name val="Arial Narrow"/>
      <family val="2"/>
    </font>
    <font>
      <i/>
      <sz val="7.5"/>
      <name val="Arial Narrow"/>
      <family val="2"/>
    </font>
    <font>
      <b/>
      <sz val="7.5"/>
      <name val="Arial Narrow"/>
      <family val="2"/>
    </font>
    <font>
      <i/>
      <sz val="7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i/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7.5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2"/>
      <name val="Arial Narrow"/>
      <family val="2"/>
    </font>
    <font>
      <b/>
      <i/>
      <sz val="6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8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/>
      <right style="medium"/>
      <top style="hair"/>
      <bottom style="double"/>
    </border>
    <border>
      <left style="hair"/>
      <right style="hair"/>
      <top style="double"/>
      <bottom style="thin"/>
    </border>
    <border>
      <left/>
      <right style="medium"/>
      <top style="double"/>
      <bottom style="thin"/>
    </border>
    <border>
      <left/>
      <right style="hair"/>
      <top style="hair"/>
      <bottom style="double"/>
    </border>
    <border>
      <left/>
      <right style="medium"/>
      <top/>
      <bottom style="double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 style="double"/>
      <bottom style="medium"/>
    </border>
    <border>
      <left/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double"/>
      <bottom style="thin"/>
    </border>
    <border>
      <left/>
      <right style="medium"/>
      <top/>
      <bottom style="thick"/>
    </border>
    <border>
      <left style="medium"/>
      <right style="thin"/>
      <top style="thin"/>
      <bottom style="hair"/>
    </border>
    <border>
      <left style="hair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 style="double"/>
      <bottom style="thin"/>
    </border>
    <border>
      <left/>
      <right style="hair"/>
      <top style="double"/>
      <bottom style="thin"/>
    </border>
    <border>
      <left/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076">
    <xf numFmtId="0" fontId="0" fillId="0" borderId="0" xfId="0" applyAlignment="1">
      <alignment/>
    </xf>
    <xf numFmtId="0" fontId="8" fillId="33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right" vertical="center" wrapText="1"/>
    </xf>
    <xf numFmtId="0" fontId="14" fillId="33" borderId="0" xfId="0" applyFont="1" applyFill="1" applyAlignment="1" applyProtection="1">
      <alignment vertical="center" wrapText="1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vertical="center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34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33" borderId="3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12" fillId="34" borderId="29" xfId="0" applyNumberFormat="1" applyFont="1" applyFill="1" applyBorder="1" applyAlignment="1">
      <alignment horizontal="center" vertical="center"/>
    </xf>
    <xf numFmtId="2" fontId="12" fillId="34" borderId="37" xfId="0" applyNumberFormat="1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2" fontId="12" fillId="34" borderId="38" xfId="0" applyNumberFormat="1" applyFont="1" applyFill="1" applyBorder="1" applyAlignment="1">
      <alignment horizontal="center" vertical="center"/>
    </xf>
    <xf numFmtId="2" fontId="12" fillId="34" borderId="39" xfId="0" applyNumberFormat="1" applyFont="1" applyFill="1" applyBorder="1" applyAlignment="1">
      <alignment horizontal="center" vertical="center"/>
    </xf>
    <xf numFmtId="1" fontId="12" fillId="34" borderId="29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2" fontId="11" fillId="33" borderId="40" xfId="0" applyNumberFormat="1" applyFont="1" applyFill="1" applyBorder="1" applyAlignment="1">
      <alignment horizontal="center" vertical="center"/>
    </xf>
    <xf numFmtId="2" fontId="11" fillId="33" borderId="41" xfId="0" applyNumberFormat="1" applyFont="1" applyFill="1" applyBorder="1" applyAlignment="1">
      <alignment horizontal="center" vertical="center"/>
    </xf>
    <xf numFmtId="2" fontId="11" fillId="33" borderId="42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2" fontId="12" fillId="34" borderId="29" xfId="0" applyNumberFormat="1" applyFont="1" applyFill="1" applyBorder="1" applyAlignment="1">
      <alignment horizontal="center" vertical="center" wrapText="1"/>
    </xf>
    <xf numFmtId="2" fontId="12" fillId="34" borderId="37" xfId="0" applyNumberFormat="1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" fontId="11" fillId="33" borderId="0" xfId="0" applyNumberFormat="1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" fontId="15" fillId="33" borderId="17" xfId="0" applyNumberFormat="1" applyFont="1" applyFill="1" applyBorder="1" applyAlignment="1">
      <alignment horizontal="center" vertical="center"/>
    </xf>
    <xf numFmtId="1" fontId="30" fillId="34" borderId="2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30" fillId="0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" fontId="11" fillId="33" borderId="41" xfId="0" applyNumberFormat="1" applyFont="1" applyFill="1" applyBorder="1" applyAlignment="1">
      <alignment horizontal="center" vertical="center"/>
    </xf>
    <xf numFmtId="1" fontId="11" fillId="33" borderId="41" xfId="0" applyNumberFormat="1" applyFont="1" applyFill="1" applyBorder="1" applyAlignment="1">
      <alignment horizontal="center" vertical="center" wrapText="1"/>
    </xf>
    <xf numFmtId="1" fontId="11" fillId="33" borderId="45" xfId="0" applyNumberFormat="1" applyFont="1" applyFill="1" applyBorder="1" applyAlignment="1">
      <alignment horizontal="center" vertical="center"/>
    </xf>
    <xf numFmtId="1" fontId="11" fillId="33" borderId="46" xfId="0" applyNumberFormat="1" applyFont="1" applyFill="1" applyBorder="1" applyAlignment="1">
      <alignment horizontal="center" vertical="center"/>
    </xf>
    <xf numFmtId="2" fontId="11" fillId="0" borderId="40" xfId="0" applyNumberFormat="1" applyFont="1" applyFill="1" applyBorder="1" applyAlignment="1">
      <alignment horizontal="center" vertical="center"/>
    </xf>
    <xf numFmtId="1" fontId="11" fillId="33" borderId="40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/>
    </xf>
    <xf numFmtId="2" fontId="11" fillId="0" borderId="41" xfId="0" applyNumberFormat="1" applyFont="1" applyFill="1" applyBorder="1" applyAlignment="1">
      <alignment horizontal="center" vertical="center"/>
    </xf>
    <xf numFmtId="1" fontId="11" fillId="33" borderId="48" xfId="0" applyNumberFormat="1" applyFont="1" applyFill="1" applyBorder="1" applyAlignment="1">
      <alignment horizontal="center" vertical="center"/>
    </xf>
    <xf numFmtId="1" fontId="19" fillId="33" borderId="41" xfId="0" applyNumberFormat="1" applyFont="1" applyFill="1" applyBorder="1" applyAlignment="1">
      <alignment horizontal="center" vertical="center" wrapText="1"/>
    </xf>
    <xf numFmtId="1" fontId="19" fillId="33" borderId="41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 wrapText="1"/>
    </xf>
    <xf numFmtId="1" fontId="11" fillId="33" borderId="42" xfId="0" applyNumberFormat="1" applyFont="1" applyFill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1" fontId="11" fillId="33" borderId="50" xfId="0" applyNumberFormat="1" applyFont="1" applyFill="1" applyBorder="1" applyAlignment="1">
      <alignment horizontal="center" vertical="center"/>
    </xf>
    <xf numFmtId="1" fontId="12" fillId="34" borderId="39" xfId="0" applyNumberFormat="1" applyFont="1" applyFill="1" applyBorder="1" applyAlignment="1">
      <alignment horizontal="center" vertical="center"/>
    </xf>
    <xf numFmtId="1" fontId="12" fillId="34" borderId="37" xfId="0" applyNumberFormat="1" applyFont="1" applyFill="1" applyBorder="1" applyAlignment="1">
      <alignment vertical="center"/>
    </xf>
    <xf numFmtId="0" fontId="15" fillId="33" borderId="46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1" fontId="12" fillId="34" borderId="38" xfId="0" applyNumberFormat="1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52" xfId="0" applyFont="1" applyBorder="1" applyAlignment="1">
      <alignment/>
    </xf>
    <xf numFmtId="0" fontId="31" fillId="33" borderId="30" xfId="0" applyFont="1" applyFill="1" applyBorder="1" applyAlignment="1">
      <alignment horizontal="center" vertical="center"/>
    </xf>
    <xf numFmtId="0" fontId="31" fillId="33" borderId="53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1" fillId="0" borderId="56" xfId="0" applyNumberFormat="1" applyFont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50" xfId="0" applyNumberFormat="1" applyFont="1" applyBorder="1" applyAlignment="1">
      <alignment horizontal="center" vertical="center"/>
    </xf>
    <xf numFmtId="1" fontId="30" fillId="34" borderId="37" xfId="0" applyNumberFormat="1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22" fillId="33" borderId="57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2" fillId="33" borderId="32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1" fontId="9" fillId="33" borderId="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0" fontId="22" fillId="33" borderId="12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/>
    </xf>
    <xf numFmtId="2" fontId="11" fillId="33" borderId="51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2" fontId="11" fillId="33" borderId="58" xfId="0" applyNumberFormat="1" applyFont="1" applyFill="1" applyBorder="1" applyAlignment="1">
      <alignment horizontal="center" vertical="center"/>
    </xf>
    <xf numFmtId="2" fontId="11" fillId="33" borderId="48" xfId="0" applyNumberFormat="1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4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208" fontId="11" fillId="33" borderId="41" xfId="0" applyNumberFormat="1" applyFont="1" applyFill="1" applyBorder="1" applyAlignment="1">
      <alignment horizontal="center" vertical="center"/>
    </xf>
    <xf numFmtId="2" fontId="11" fillId="0" borderId="56" xfId="0" applyNumberFormat="1" applyFont="1" applyBorder="1" applyAlignment="1">
      <alignment horizontal="center" vertical="center"/>
    </xf>
    <xf numFmtId="2" fontId="11" fillId="0" borderId="59" xfId="0" applyNumberFormat="1" applyFont="1" applyBorder="1" applyAlignment="1">
      <alignment horizontal="center" vertical="center"/>
    </xf>
    <xf numFmtId="208" fontId="11" fillId="33" borderId="49" xfId="0" applyNumberFormat="1" applyFont="1" applyFill="1" applyBorder="1" applyAlignment="1">
      <alignment horizontal="center" vertical="center"/>
    </xf>
    <xf numFmtId="208" fontId="11" fillId="33" borderId="41" xfId="0" applyNumberFormat="1" applyFont="1" applyFill="1" applyBorder="1" applyAlignment="1">
      <alignment horizontal="center" vertical="center" wrapText="1"/>
    </xf>
    <xf numFmtId="208" fontId="11" fillId="33" borderId="49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/>
    </xf>
    <xf numFmtId="2" fontId="11" fillId="0" borderId="60" xfId="0" applyNumberFormat="1" applyFont="1" applyBorder="1" applyAlignment="1">
      <alignment horizontal="center" vertical="center"/>
    </xf>
    <xf numFmtId="2" fontId="11" fillId="33" borderId="46" xfId="0" applyNumberFormat="1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 wrapText="1"/>
    </xf>
    <xf numFmtId="2" fontId="11" fillId="33" borderId="45" xfId="0" applyNumberFormat="1" applyFont="1" applyFill="1" applyBorder="1" applyAlignment="1">
      <alignment horizontal="center" vertical="center"/>
    </xf>
    <xf numFmtId="2" fontId="11" fillId="33" borderId="50" xfId="0" applyNumberFormat="1" applyFont="1" applyFill="1" applyBorder="1" applyAlignment="1">
      <alignment horizontal="center" vertical="center"/>
    </xf>
    <xf numFmtId="2" fontId="11" fillId="33" borderId="56" xfId="0" applyNumberFormat="1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2" fontId="11" fillId="33" borderId="49" xfId="0" applyNumberFormat="1" applyFont="1" applyFill="1" applyBorder="1" applyAlignment="1">
      <alignment horizontal="center" vertical="center"/>
    </xf>
    <xf numFmtId="2" fontId="11" fillId="33" borderId="38" xfId="0" applyNumberFormat="1" applyFont="1" applyFill="1" applyBorder="1" applyAlignment="1">
      <alignment horizontal="center" vertical="center"/>
    </xf>
    <xf numFmtId="208" fontId="19" fillId="33" borderId="41" xfId="0" applyNumberFormat="1" applyFont="1" applyFill="1" applyBorder="1" applyAlignment="1">
      <alignment horizontal="center" vertical="center"/>
    </xf>
    <xf numFmtId="1" fontId="11" fillId="33" borderId="39" xfId="0" applyNumberFormat="1" applyFont="1" applyFill="1" applyBorder="1" applyAlignment="1">
      <alignment horizontal="center" vertical="center"/>
    </xf>
    <xf numFmtId="208" fontId="11" fillId="33" borderId="45" xfId="0" applyNumberFormat="1" applyFont="1" applyFill="1" applyBorder="1" applyAlignment="1">
      <alignment horizontal="center" vertical="center"/>
    </xf>
    <xf numFmtId="2" fontId="11" fillId="33" borderId="59" xfId="0" applyNumberFormat="1" applyFont="1" applyFill="1" applyBorder="1" applyAlignment="1">
      <alignment horizontal="center" vertical="center"/>
    </xf>
    <xf numFmtId="2" fontId="11" fillId="33" borderId="60" xfId="0" applyNumberFormat="1" applyFont="1" applyFill="1" applyBorder="1" applyAlignment="1">
      <alignment horizontal="center" vertical="center"/>
    </xf>
    <xf numFmtId="2" fontId="11" fillId="33" borderId="39" xfId="0" applyNumberFormat="1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 wrapText="1"/>
    </xf>
    <xf numFmtId="2" fontId="11" fillId="33" borderId="61" xfId="0" applyNumberFormat="1" applyFont="1" applyFill="1" applyBorder="1" applyAlignment="1">
      <alignment horizontal="center" vertical="center"/>
    </xf>
    <xf numFmtId="208" fontId="11" fillId="33" borderId="40" xfId="0" applyNumberFormat="1" applyFont="1" applyFill="1" applyBorder="1" applyAlignment="1">
      <alignment horizontal="center" vertical="center"/>
    </xf>
    <xf numFmtId="2" fontId="11" fillId="33" borderId="47" xfId="0" applyNumberFormat="1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/>
    </xf>
    <xf numFmtId="208" fontId="11" fillId="33" borderId="56" xfId="0" applyNumberFormat="1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2" fontId="11" fillId="33" borderId="55" xfId="0" applyNumberFormat="1" applyFont="1" applyFill="1" applyBorder="1" applyAlignment="1">
      <alignment horizontal="center" vertical="center"/>
    </xf>
    <xf numFmtId="2" fontId="11" fillId="0" borderId="56" xfId="0" applyNumberFormat="1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wrapText="1"/>
    </xf>
    <xf numFmtId="2" fontId="11" fillId="33" borderId="41" xfId="0" applyNumberFormat="1" applyFont="1" applyFill="1" applyBorder="1" applyAlignment="1">
      <alignment horizontal="center" vertical="center" wrapText="1"/>
    </xf>
    <xf numFmtId="2" fontId="11" fillId="33" borderId="48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/>
    </xf>
    <xf numFmtId="2" fontId="11" fillId="0" borderId="48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2" fontId="11" fillId="0" borderId="49" xfId="0" applyNumberFormat="1" applyFont="1" applyBorder="1" applyAlignment="1">
      <alignment horizontal="center" vertical="center"/>
    </xf>
    <xf numFmtId="2" fontId="11" fillId="0" borderId="61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1" fontId="12" fillId="34" borderId="64" xfId="0" applyNumberFormat="1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 wrapText="1"/>
    </xf>
    <xf numFmtId="2" fontId="12" fillId="33" borderId="67" xfId="0" applyNumberFormat="1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 wrapText="1"/>
    </xf>
    <xf numFmtId="2" fontId="12" fillId="33" borderId="70" xfId="0" applyNumberFormat="1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 wrapText="1"/>
    </xf>
    <xf numFmtId="2" fontId="12" fillId="33" borderId="73" xfId="0" applyNumberFormat="1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2" fontId="12" fillId="34" borderId="76" xfId="0" applyNumberFormat="1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1" fillId="33" borderId="78" xfId="0" applyFont="1" applyFill="1" applyBorder="1" applyAlignment="1">
      <alignment horizontal="center" vertical="center"/>
    </xf>
    <xf numFmtId="0" fontId="11" fillId="33" borderId="78" xfId="0" applyFont="1" applyFill="1" applyBorder="1" applyAlignment="1">
      <alignment horizontal="center" vertical="center" wrapText="1"/>
    </xf>
    <xf numFmtId="0" fontId="11" fillId="33" borderId="79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 wrapText="1"/>
    </xf>
    <xf numFmtId="0" fontId="34" fillId="34" borderId="74" xfId="0" applyFont="1" applyFill="1" applyBorder="1" applyAlignment="1">
      <alignment horizontal="center" vertical="center"/>
    </xf>
    <xf numFmtId="2" fontId="12" fillId="33" borderId="80" xfId="0" applyNumberFormat="1" applyFont="1" applyFill="1" applyBorder="1" applyAlignment="1">
      <alignment horizontal="center" vertical="center"/>
    </xf>
    <xf numFmtId="2" fontId="11" fillId="33" borderId="67" xfId="0" applyNumberFormat="1" applyFont="1" applyFill="1" applyBorder="1" applyAlignment="1">
      <alignment horizontal="center" vertical="center"/>
    </xf>
    <xf numFmtId="2" fontId="11" fillId="33" borderId="70" xfId="0" applyNumberFormat="1" applyFont="1" applyFill="1" applyBorder="1" applyAlignment="1">
      <alignment horizontal="center" vertical="center"/>
    </xf>
    <xf numFmtId="2" fontId="11" fillId="33" borderId="73" xfId="0" applyNumberFormat="1" applyFont="1" applyFill="1" applyBorder="1" applyAlignment="1">
      <alignment horizontal="center" vertical="center"/>
    </xf>
    <xf numFmtId="2" fontId="11" fillId="33" borderId="80" xfId="0" applyNumberFormat="1" applyFont="1" applyFill="1" applyBorder="1" applyAlignment="1">
      <alignment horizontal="center" vertical="center"/>
    </xf>
    <xf numFmtId="2" fontId="12" fillId="33" borderId="81" xfId="0" applyNumberFormat="1" applyFont="1" applyFill="1" applyBorder="1" applyAlignment="1">
      <alignment horizontal="center" vertical="center"/>
    </xf>
    <xf numFmtId="2" fontId="12" fillId="33" borderId="82" xfId="0" applyNumberFormat="1" applyFont="1" applyFill="1" applyBorder="1" applyAlignment="1">
      <alignment horizontal="center" vertical="center"/>
    </xf>
    <xf numFmtId="0" fontId="11" fillId="34" borderId="69" xfId="0" applyFont="1" applyFill="1" applyBorder="1" applyAlignment="1">
      <alignment horizontal="center" vertical="center"/>
    </xf>
    <xf numFmtId="2" fontId="12" fillId="34" borderId="70" xfId="0" applyNumberFormat="1" applyFont="1" applyFill="1" applyBorder="1" applyAlignment="1">
      <alignment horizontal="center" vertical="center"/>
    </xf>
    <xf numFmtId="0" fontId="11" fillId="34" borderId="83" xfId="0" applyFont="1" applyFill="1" applyBorder="1" applyAlignment="1">
      <alignment horizontal="center" vertical="center"/>
    </xf>
    <xf numFmtId="2" fontId="12" fillId="34" borderId="84" xfId="0" applyNumberFormat="1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1" fontId="11" fillId="33" borderId="42" xfId="0" applyNumberFormat="1" applyFont="1" applyFill="1" applyBorder="1" applyAlignment="1">
      <alignment horizontal="center" vertical="center" wrapText="1"/>
    </xf>
    <xf numFmtId="1" fontId="11" fillId="33" borderId="40" xfId="0" applyNumberFormat="1" applyFont="1" applyFill="1" applyBorder="1" applyAlignment="1">
      <alignment horizontal="center" vertical="center" wrapText="1"/>
    </xf>
    <xf numFmtId="1" fontId="11" fillId="33" borderId="60" xfId="0" applyNumberFormat="1" applyFont="1" applyFill="1" applyBorder="1" applyAlignment="1">
      <alignment horizontal="center" vertical="center"/>
    </xf>
    <xf numFmtId="2" fontId="11" fillId="35" borderId="41" xfId="0" applyNumberFormat="1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2" fontId="11" fillId="35" borderId="42" xfId="0" applyNumberFormat="1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208" fontId="19" fillId="33" borderId="56" xfId="0" applyNumberFormat="1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 wrapText="1"/>
    </xf>
    <xf numFmtId="2" fontId="19" fillId="33" borderId="56" xfId="0" applyNumberFormat="1" applyFont="1" applyFill="1" applyBorder="1" applyAlignment="1">
      <alignment horizontal="center" vertical="center" wrapText="1"/>
    </xf>
    <xf numFmtId="208" fontId="19" fillId="33" borderId="59" xfId="0" applyNumberFormat="1" applyFont="1" applyFill="1" applyBorder="1" applyAlignment="1">
      <alignment horizontal="center" vertical="center"/>
    </xf>
    <xf numFmtId="208" fontId="19" fillId="33" borderId="49" xfId="0" applyNumberFormat="1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208" fontId="19" fillId="34" borderId="29" xfId="0" applyNumberFormat="1" applyFont="1" applyFill="1" applyBorder="1" applyAlignment="1">
      <alignment horizontal="center" vertical="center"/>
    </xf>
    <xf numFmtId="2" fontId="19" fillId="34" borderId="29" xfId="0" applyNumberFormat="1" applyFont="1" applyFill="1" applyBorder="1" applyAlignment="1">
      <alignment horizontal="center" vertical="center" wrapText="1"/>
    </xf>
    <xf numFmtId="1" fontId="19" fillId="33" borderId="65" xfId="0" applyNumberFormat="1" applyFont="1" applyFill="1" applyBorder="1" applyAlignment="1">
      <alignment horizontal="center" vertical="center" wrapText="1"/>
    </xf>
    <xf numFmtId="2" fontId="19" fillId="33" borderId="85" xfId="0" applyNumberFormat="1" applyFont="1" applyFill="1" applyBorder="1" applyAlignment="1">
      <alignment horizontal="center" vertical="center" wrapText="1"/>
    </xf>
    <xf numFmtId="1" fontId="19" fillId="33" borderId="86" xfId="0" applyNumberFormat="1" applyFont="1" applyFill="1" applyBorder="1" applyAlignment="1">
      <alignment horizontal="center" vertical="center" wrapText="1"/>
    </xf>
    <xf numFmtId="2" fontId="19" fillId="33" borderId="87" xfId="0" applyNumberFormat="1" applyFont="1" applyFill="1" applyBorder="1" applyAlignment="1">
      <alignment horizontal="center" vertical="center" wrapText="1"/>
    </xf>
    <xf numFmtId="1" fontId="19" fillId="33" borderId="88" xfId="0" applyNumberFormat="1" applyFont="1" applyFill="1" applyBorder="1" applyAlignment="1">
      <alignment horizontal="center" vertical="center" wrapText="1"/>
    </xf>
    <xf numFmtId="2" fontId="19" fillId="33" borderId="89" xfId="0" applyNumberFormat="1" applyFont="1" applyFill="1" applyBorder="1" applyAlignment="1">
      <alignment horizontal="center" vertical="center" wrapText="1"/>
    </xf>
    <xf numFmtId="1" fontId="19" fillId="33" borderId="69" xfId="0" applyNumberFormat="1" applyFont="1" applyFill="1" applyBorder="1" applyAlignment="1">
      <alignment horizontal="center" vertical="center" wrapText="1"/>
    </xf>
    <xf numFmtId="2" fontId="19" fillId="33" borderId="70" xfId="0" applyNumberFormat="1" applyFont="1" applyFill="1" applyBorder="1" applyAlignment="1">
      <alignment horizontal="center" vertical="center" wrapText="1"/>
    </xf>
    <xf numFmtId="1" fontId="19" fillId="33" borderId="90" xfId="0" applyNumberFormat="1" applyFont="1" applyFill="1" applyBorder="1" applyAlignment="1">
      <alignment horizontal="center" vertical="center" wrapText="1"/>
    </xf>
    <xf numFmtId="2" fontId="19" fillId="33" borderId="91" xfId="0" applyNumberFormat="1" applyFont="1" applyFill="1" applyBorder="1" applyAlignment="1">
      <alignment horizontal="center" vertical="center" wrapText="1"/>
    </xf>
    <xf numFmtId="1" fontId="35" fillId="33" borderId="45" xfId="0" applyNumberFormat="1" applyFont="1" applyFill="1" applyBorder="1" applyAlignment="1">
      <alignment horizontal="center" vertical="center" wrapText="1"/>
    </xf>
    <xf numFmtId="2" fontId="35" fillId="0" borderId="40" xfId="0" applyNumberFormat="1" applyFont="1" applyFill="1" applyBorder="1" applyAlignment="1">
      <alignment horizontal="center" vertical="center"/>
    </xf>
    <xf numFmtId="2" fontId="35" fillId="33" borderId="56" xfId="0" applyNumberFormat="1" applyFont="1" applyFill="1" applyBorder="1" applyAlignment="1">
      <alignment horizontal="center" vertical="center"/>
    </xf>
    <xf numFmtId="2" fontId="35" fillId="33" borderId="40" xfId="0" applyNumberFormat="1" applyFont="1" applyFill="1" applyBorder="1" applyAlignment="1">
      <alignment horizontal="center" vertical="center"/>
    </xf>
    <xf numFmtId="1" fontId="35" fillId="33" borderId="41" xfId="0" applyNumberFormat="1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/>
    </xf>
    <xf numFmtId="1" fontId="35" fillId="33" borderId="41" xfId="0" applyNumberFormat="1" applyFont="1" applyFill="1" applyBorder="1" applyAlignment="1">
      <alignment horizontal="center" vertical="center" wrapText="1"/>
    </xf>
    <xf numFmtId="2" fontId="35" fillId="0" borderId="41" xfId="0" applyNumberFormat="1" applyFont="1" applyFill="1" applyBorder="1" applyAlignment="1">
      <alignment horizontal="center" vertical="center"/>
    </xf>
    <xf numFmtId="2" fontId="35" fillId="33" borderId="41" xfId="0" applyNumberFormat="1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5" fillId="33" borderId="5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 wrapText="1"/>
    </xf>
    <xf numFmtId="1" fontId="35" fillId="33" borderId="48" xfId="0" applyNumberFormat="1" applyFont="1" applyFill="1" applyBorder="1" applyAlignment="1">
      <alignment horizontal="center" vertical="center"/>
    </xf>
    <xf numFmtId="1" fontId="35" fillId="33" borderId="49" xfId="0" applyNumberFormat="1" applyFont="1" applyFill="1" applyBorder="1" applyAlignment="1">
      <alignment horizontal="center" vertical="center"/>
    </xf>
    <xf numFmtId="1" fontId="35" fillId="33" borderId="49" xfId="0" applyNumberFormat="1" applyFont="1" applyFill="1" applyBorder="1" applyAlignment="1">
      <alignment horizontal="center" vertical="center" wrapText="1"/>
    </xf>
    <xf numFmtId="1" fontId="35" fillId="33" borderId="45" xfId="0" applyNumberFormat="1" applyFont="1" applyFill="1" applyBorder="1" applyAlignment="1">
      <alignment horizontal="center" vertical="center"/>
    </xf>
    <xf numFmtId="1" fontId="35" fillId="33" borderId="42" xfId="0" applyNumberFormat="1" applyFont="1" applyFill="1" applyBorder="1" applyAlignment="1">
      <alignment horizontal="center" vertical="center"/>
    </xf>
    <xf numFmtId="1" fontId="35" fillId="33" borderId="42" xfId="0" applyNumberFormat="1" applyFont="1" applyFill="1" applyBorder="1" applyAlignment="1">
      <alignment horizontal="center" vertical="center" wrapText="1"/>
    </xf>
    <xf numFmtId="2" fontId="35" fillId="0" borderId="42" xfId="0" applyNumberFormat="1" applyFont="1" applyFill="1" applyBorder="1" applyAlignment="1">
      <alignment horizontal="center" vertical="center"/>
    </xf>
    <xf numFmtId="2" fontId="35" fillId="33" borderId="49" xfId="0" applyNumberFormat="1" applyFont="1" applyFill="1" applyBorder="1" applyAlignment="1">
      <alignment horizontal="center" vertical="center"/>
    </xf>
    <xf numFmtId="2" fontId="35" fillId="33" borderId="42" xfId="0" applyNumberFormat="1" applyFont="1" applyFill="1" applyBorder="1" applyAlignment="1">
      <alignment horizontal="center" vertical="center"/>
    </xf>
    <xf numFmtId="0" fontId="35" fillId="33" borderId="61" xfId="0" applyFont="1" applyFill="1" applyBorder="1" applyAlignment="1">
      <alignment horizontal="center" vertical="center"/>
    </xf>
    <xf numFmtId="1" fontId="36" fillId="34" borderId="29" xfId="0" applyNumberFormat="1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2" fontId="36" fillId="34" borderId="29" xfId="0" applyNumberFormat="1" applyFont="1" applyFill="1" applyBorder="1" applyAlignment="1">
      <alignment horizontal="center" vertical="center"/>
    </xf>
    <xf numFmtId="0" fontId="36" fillId="36" borderId="29" xfId="0" applyFont="1" applyFill="1" applyBorder="1" applyAlignment="1">
      <alignment horizontal="center" vertical="center"/>
    </xf>
    <xf numFmtId="0" fontId="36" fillId="36" borderId="37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 wrapText="1"/>
    </xf>
    <xf numFmtId="0" fontId="33" fillId="0" borderId="92" xfId="0" applyFont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textRotation="90" wrapText="1"/>
    </xf>
    <xf numFmtId="0" fontId="33" fillId="0" borderId="94" xfId="0" applyFont="1" applyBorder="1" applyAlignment="1">
      <alignment horizontal="center" vertical="center" textRotation="90" wrapText="1"/>
    </xf>
    <xf numFmtId="0" fontId="15" fillId="0" borderId="92" xfId="0" applyFont="1" applyBorder="1" applyAlignment="1">
      <alignment horizontal="center" vertical="center" textRotation="90" wrapText="1"/>
    </xf>
    <xf numFmtId="0" fontId="10" fillId="0" borderId="9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96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40" fillId="33" borderId="33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/>
    </xf>
    <xf numFmtId="0" fontId="10" fillId="0" borderId="52" xfId="0" applyFont="1" applyBorder="1" applyAlignment="1">
      <alignment/>
    </xf>
    <xf numFmtId="0" fontId="10" fillId="33" borderId="97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 wrapText="1"/>
    </xf>
    <xf numFmtId="0" fontId="38" fillId="33" borderId="35" xfId="0" applyFont="1" applyFill="1" applyBorder="1" applyAlignment="1">
      <alignment horizontal="center" vertical="center" wrapText="1"/>
    </xf>
    <xf numFmtId="0" fontId="40" fillId="33" borderId="56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2" fontId="10" fillId="0" borderId="56" xfId="0" applyNumberFormat="1" applyFont="1" applyFill="1" applyBorder="1" applyAlignment="1">
      <alignment horizontal="center" vertical="center"/>
    </xf>
    <xf numFmtId="2" fontId="10" fillId="33" borderId="59" xfId="0" applyNumberFormat="1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/>
    </xf>
    <xf numFmtId="0" fontId="40" fillId="33" borderId="4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2" fontId="23" fillId="0" borderId="60" xfId="0" applyNumberFormat="1" applyFont="1" applyFill="1" applyBorder="1" applyAlignment="1">
      <alignment horizontal="center" vertical="center" wrapText="1"/>
    </xf>
    <xf numFmtId="1" fontId="12" fillId="34" borderId="63" xfId="0" applyNumberFormat="1" applyFont="1" applyFill="1" applyBorder="1" applyAlignment="1">
      <alignment horizontal="center" vertical="center" wrapText="1"/>
    </xf>
    <xf numFmtId="2" fontId="12" fillId="34" borderId="63" xfId="0" applyNumberFormat="1" applyFont="1" applyFill="1" applyBorder="1" applyAlignment="1">
      <alignment horizontal="center" vertical="center" wrapText="1"/>
    </xf>
    <xf numFmtId="0" fontId="12" fillId="34" borderId="98" xfId="0" applyFont="1" applyFill="1" applyBorder="1" applyAlignment="1">
      <alignment horizontal="center" vertical="center" wrapText="1"/>
    </xf>
    <xf numFmtId="0" fontId="38" fillId="33" borderId="56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 wrapText="1"/>
    </xf>
    <xf numFmtId="2" fontId="11" fillId="0" borderId="56" xfId="0" applyNumberFormat="1" applyFont="1" applyBorder="1" applyAlignment="1">
      <alignment horizontal="center" vertical="center" wrapText="1"/>
    </xf>
    <xf numFmtId="1" fontId="11" fillId="0" borderId="59" xfId="0" applyNumberFormat="1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1" fontId="11" fillId="33" borderId="45" xfId="0" applyNumberFormat="1" applyFont="1" applyFill="1" applyBorder="1" applyAlignment="1">
      <alignment horizontal="center" vertical="center" wrapText="1"/>
    </xf>
    <xf numFmtId="0" fontId="10" fillId="33" borderId="99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 wrapText="1"/>
    </xf>
    <xf numFmtId="0" fontId="22" fillId="33" borderId="5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00" xfId="0" applyFont="1" applyFill="1" applyBorder="1" applyAlignment="1">
      <alignment horizontal="center" vertical="center" wrapText="1"/>
    </xf>
    <xf numFmtId="0" fontId="22" fillId="33" borderId="101" xfId="0" applyFont="1" applyFill="1" applyBorder="1" applyAlignment="1">
      <alignment horizontal="center" vertical="center" wrapText="1"/>
    </xf>
    <xf numFmtId="0" fontId="22" fillId="33" borderId="62" xfId="0" applyFont="1" applyFill="1" applyBorder="1" applyAlignment="1">
      <alignment horizontal="center" vertical="center" wrapText="1"/>
    </xf>
    <xf numFmtId="0" fontId="22" fillId="33" borderId="6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22" fillId="33" borderId="100" xfId="0" applyFont="1" applyFill="1" applyBorder="1" applyAlignment="1">
      <alignment horizontal="center" vertical="center" wrapText="1"/>
    </xf>
    <xf numFmtId="0" fontId="15" fillId="33" borderId="97" xfId="0" applyFont="1" applyFill="1" applyBorder="1" applyAlignment="1">
      <alignment horizontal="center" vertical="center"/>
    </xf>
    <xf numFmtId="0" fontId="15" fillId="33" borderId="102" xfId="0" applyFont="1" applyFill="1" applyBorder="1" applyAlignment="1">
      <alignment horizontal="center" vertical="center"/>
    </xf>
    <xf numFmtId="1" fontId="11" fillId="33" borderId="103" xfId="0" applyNumberFormat="1" applyFont="1" applyFill="1" applyBorder="1" applyAlignment="1">
      <alignment horizontal="center" vertical="center"/>
    </xf>
    <xf numFmtId="208" fontId="11" fillId="33" borderId="103" xfId="0" applyNumberFormat="1" applyFont="1" applyFill="1" applyBorder="1" applyAlignment="1">
      <alignment horizontal="center" vertical="center"/>
    </xf>
    <xf numFmtId="2" fontId="11" fillId="0" borderId="103" xfId="0" applyNumberFormat="1" applyFont="1" applyBorder="1" applyAlignment="1">
      <alignment horizontal="center" vertical="center"/>
    </xf>
    <xf numFmtId="2" fontId="11" fillId="0" borderId="104" xfId="0" applyNumberFormat="1" applyFont="1" applyBorder="1" applyAlignment="1">
      <alignment horizontal="center" vertical="center"/>
    </xf>
    <xf numFmtId="0" fontId="22" fillId="33" borderId="97" xfId="0" applyFont="1" applyFill="1" applyBorder="1" applyAlignment="1">
      <alignment horizontal="center" vertical="center"/>
    </xf>
    <xf numFmtId="0" fontId="22" fillId="33" borderId="105" xfId="0" applyFont="1" applyFill="1" applyBorder="1" applyAlignment="1">
      <alignment horizontal="center" vertical="center" wrapText="1"/>
    </xf>
    <xf numFmtId="0" fontId="22" fillId="33" borderId="106" xfId="0" applyFont="1" applyFill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45" fillId="33" borderId="109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17" fillId="33" borderId="0" xfId="0" applyFont="1" applyFill="1" applyAlignment="1" applyProtection="1">
      <alignment vertical="center" wrapText="1"/>
      <protection locked="0"/>
    </xf>
    <xf numFmtId="0" fontId="40" fillId="0" borderId="3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110" xfId="0" applyFont="1" applyFill="1" applyBorder="1" applyAlignment="1">
      <alignment horizontal="center" vertical="center" wrapText="1"/>
    </xf>
    <xf numFmtId="0" fontId="22" fillId="33" borderId="111" xfId="0" applyFont="1" applyFill="1" applyBorder="1" applyAlignment="1">
      <alignment horizontal="center" vertical="center" wrapText="1"/>
    </xf>
    <xf numFmtId="0" fontId="22" fillId="33" borderId="112" xfId="0" applyFont="1" applyFill="1" applyBorder="1" applyAlignment="1">
      <alignment horizontal="center" vertical="center" wrapText="1"/>
    </xf>
    <xf numFmtId="0" fontId="45" fillId="33" borderId="65" xfId="0" applyFont="1" applyFill="1" applyBorder="1" applyAlignment="1">
      <alignment horizontal="center" vertical="center" wrapText="1"/>
    </xf>
    <xf numFmtId="0" fontId="45" fillId="33" borderId="86" xfId="0" applyFont="1" applyFill="1" applyBorder="1" applyAlignment="1">
      <alignment horizontal="center" vertical="center" wrapText="1"/>
    </xf>
    <xf numFmtId="0" fontId="45" fillId="33" borderId="88" xfId="0" applyFont="1" applyFill="1" applyBorder="1" applyAlignment="1">
      <alignment horizontal="center" vertical="center" wrapText="1"/>
    </xf>
    <xf numFmtId="0" fontId="45" fillId="33" borderId="113" xfId="0" applyFont="1" applyFill="1" applyBorder="1" applyAlignment="1">
      <alignment horizontal="center" vertical="center" wrapText="1"/>
    </xf>
    <xf numFmtId="0" fontId="45" fillId="33" borderId="90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1" fontId="11" fillId="33" borderId="61" xfId="0" applyNumberFormat="1" applyFont="1" applyFill="1" applyBorder="1" applyAlignment="1">
      <alignment horizontal="center" vertical="center"/>
    </xf>
    <xf numFmtId="208" fontId="11" fillId="33" borderId="42" xfId="0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2" fontId="19" fillId="0" borderId="49" xfId="0" applyNumberFormat="1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2" fontId="19" fillId="33" borderId="46" xfId="0" applyNumberFormat="1" applyFont="1" applyFill="1" applyBorder="1" applyAlignment="1">
      <alignment horizontal="center" vertical="center" wrapText="1"/>
    </xf>
    <xf numFmtId="2" fontId="19" fillId="33" borderId="39" xfId="0" applyNumberFormat="1" applyFont="1" applyFill="1" applyBorder="1" applyAlignment="1">
      <alignment horizontal="center" vertical="center" wrapText="1"/>
    </xf>
    <xf numFmtId="2" fontId="19" fillId="33" borderId="41" xfId="0" applyNumberFormat="1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22" fillId="33" borderId="114" xfId="0" applyFont="1" applyFill="1" applyBorder="1" applyAlignment="1">
      <alignment horizontal="center" vertical="center" wrapText="1"/>
    </xf>
    <xf numFmtId="0" fontId="22" fillId="33" borderId="114" xfId="0" applyFont="1" applyFill="1" applyBorder="1" applyAlignment="1">
      <alignment horizontal="center" vertical="center"/>
    </xf>
    <xf numFmtId="0" fontId="22" fillId="33" borderId="115" xfId="0" applyFont="1" applyFill="1" applyBorder="1" applyAlignment="1">
      <alignment horizontal="center" vertical="center" wrapText="1"/>
    </xf>
    <xf numFmtId="0" fontId="22" fillId="33" borderId="116" xfId="0" applyFont="1" applyFill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2" fontId="10" fillId="0" borderId="42" xfId="0" applyNumberFormat="1" applyFont="1" applyFill="1" applyBorder="1" applyAlignment="1">
      <alignment horizontal="center" vertical="center"/>
    </xf>
    <xf numFmtId="0" fontId="22" fillId="33" borderId="1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96" xfId="0" applyFont="1" applyBorder="1" applyAlignment="1">
      <alignment horizontal="center" vertical="center" textRotation="90" wrapText="1"/>
    </xf>
    <xf numFmtId="0" fontId="11" fillId="0" borderId="120" xfId="0" applyFont="1" applyBorder="1" applyAlignment="1">
      <alignment horizontal="center" vertical="center" textRotation="90" wrapText="1"/>
    </xf>
    <xf numFmtId="0" fontId="48" fillId="0" borderId="62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101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2" fontId="48" fillId="0" borderId="41" xfId="0" applyNumberFormat="1" applyFont="1" applyBorder="1" applyAlignment="1">
      <alignment horizontal="center" vertical="center" wrapText="1"/>
    </xf>
    <xf numFmtId="2" fontId="48" fillId="0" borderId="4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11" fillId="33" borderId="52" xfId="0" applyFont="1" applyFill="1" applyBorder="1" applyAlignment="1">
      <alignment vertical="center"/>
    </xf>
    <xf numFmtId="2" fontId="11" fillId="37" borderId="41" xfId="0" applyNumberFormat="1" applyFont="1" applyFill="1" applyBorder="1" applyAlignment="1">
      <alignment horizontal="center" vertical="center"/>
    </xf>
    <xf numFmtId="2" fontId="11" fillId="37" borderId="42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5" fillId="0" borderId="54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/>
    </xf>
    <xf numFmtId="0" fontId="22" fillId="37" borderId="45" xfId="0" applyFont="1" applyFill="1" applyBorder="1" applyAlignment="1">
      <alignment horizontal="center" vertical="center" wrapText="1"/>
    </xf>
    <xf numFmtId="0" fontId="48" fillId="37" borderId="101" xfId="0" applyFont="1" applyFill="1" applyBorder="1" applyAlignment="1">
      <alignment horizontal="center" vertical="center" wrapText="1"/>
    </xf>
    <xf numFmtId="0" fontId="48" fillId="37" borderId="45" xfId="0" applyFont="1" applyFill="1" applyBorder="1" applyAlignment="1">
      <alignment horizontal="center" vertical="center" wrapText="1"/>
    </xf>
    <xf numFmtId="0" fontId="21" fillId="37" borderId="117" xfId="0" applyFont="1" applyFill="1" applyBorder="1" applyAlignment="1">
      <alignment horizontal="center" vertical="center"/>
    </xf>
    <xf numFmtId="0" fontId="22" fillId="37" borderId="114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95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/>
    </xf>
    <xf numFmtId="0" fontId="33" fillId="33" borderId="32" xfId="0" applyFont="1" applyFill="1" applyBorder="1" applyAlignment="1">
      <alignment horizontal="left" vertical="center" wrapText="1"/>
    </xf>
    <xf numFmtId="0" fontId="33" fillId="33" borderId="33" xfId="0" applyFont="1" applyFill="1" applyBorder="1" applyAlignment="1">
      <alignment horizontal="left" vertical="center" wrapText="1"/>
    </xf>
    <xf numFmtId="0" fontId="33" fillId="33" borderId="33" xfId="0" applyFont="1" applyFill="1" applyBorder="1" applyAlignment="1">
      <alignment horizontal="left" vertical="center"/>
    </xf>
    <xf numFmtId="0" fontId="33" fillId="33" borderId="35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89" fillId="33" borderId="0" xfId="0" applyFont="1" applyFill="1" applyAlignment="1">
      <alignment vertical="center"/>
    </xf>
    <xf numFmtId="1" fontId="12" fillId="34" borderId="29" xfId="0" applyNumberFormat="1" applyFont="1" applyFill="1" applyBorder="1" applyAlignment="1">
      <alignment horizontal="center" vertical="center" wrapText="1"/>
    </xf>
    <xf numFmtId="0" fontId="15" fillId="33" borderId="117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9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8" fillId="33" borderId="9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 wrapText="1"/>
    </xf>
    <xf numFmtId="0" fontId="15" fillId="33" borderId="118" xfId="0" applyFont="1" applyFill="1" applyBorder="1" applyAlignment="1">
      <alignment horizontal="center" vertical="center"/>
    </xf>
    <xf numFmtId="0" fontId="22" fillId="33" borderId="107" xfId="0" applyFont="1" applyFill="1" applyBorder="1" applyAlignment="1">
      <alignment horizontal="center" vertical="center" wrapText="1"/>
    </xf>
    <xf numFmtId="0" fontId="8" fillId="33" borderId="108" xfId="0" applyFont="1" applyFill="1" applyBorder="1" applyAlignment="1">
      <alignment horizontal="center" vertical="center"/>
    </xf>
    <xf numFmtId="0" fontId="22" fillId="37" borderId="1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33" borderId="23" xfId="0" applyFont="1" applyFill="1" applyBorder="1" applyAlignment="1">
      <alignment vertical="center"/>
    </xf>
    <xf numFmtId="0" fontId="11" fillId="33" borderId="46" xfId="0" applyFont="1" applyFill="1" applyBorder="1" applyAlignment="1">
      <alignment horizontal="center" vertical="center"/>
    </xf>
    <xf numFmtId="0" fontId="12" fillId="38" borderId="29" xfId="0" applyFont="1" applyFill="1" applyBorder="1" applyAlignment="1">
      <alignment horizontal="center" vertical="center" wrapText="1"/>
    </xf>
    <xf numFmtId="1" fontId="12" fillId="38" borderId="29" xfId="0" applyNumberFormat="1" applyFont="1" applyFill="1" applyBorder="1" applyAlignment="1">
      <alignment horizontal="center" vertical="center" wrapText="1"/>
    </xf>
    <xf numFmtId="2" fontId="12" fillId="38" borderId="29" xfId="0" applyNumberFormat="1" applyFont="1" applyFill="1" applyBorder="1" applyAlignment="1">
      <alignment horizontal="center" vertical="center"/>
    </xf>
    <xf numFmtId="2" fontId="12" fillId="38" borderId="37" xfId="0" applyNumberFormat="1" applyFont="1" applyFill="1" applyBorder="1" applyAlignment="1">
      <alignment horizontal="center" vertical="center"/>
    </xf>
    <xf numFmtId="1" fontId="12" fillId="38" borderId="29" xfId="0" applyNumberFormat="1" applyFont="1" applyFill="1" applyBorder="1" applyAlignment="1">
      <alignment horizontal="center" vertical="center"/>
    </xf>
    <xf numFmtId="0" fontId="12" fillId="38" borderId="29" xfId="0" applyFont="1" applyFill="1" applyBorder="1" applyAlignment="1">
      <alignment horizontal="center" vertical="center"/>
    </xf>
    <xf numFmtId="0" fontId="11" fillId="37" borderId="41" xfId="0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208" fontId="19" fillId="33" borderId="60" xfId="0" applyNumberFormat="1" applyFont="1" applyFill="1" applyBorder="1" applyAlignment="1">
      <alignment horizontal="center" vertical="center"/>
    </xf>
    <xf numFmtId="208" fontId="19" fillId="38" borderId="38" xfId="0" applyNumberFormat="1" applyFont="1" applyFill="1" applyBorder="1" applyAlignment="1">
      <alignment horizontal="center" vertical="center"/>
    </xf>
    <xf numFmtId="2" fontId="11" fillId="38" borderId="29" xfId="0" applyNumberFormat="1" applyFont="1" applyFill="1" applyBorder="1" applyAlignment="1">
      <alignment horizontal="center" vertical="center"/>
    </xf>
    <xf numFmtId="2" fontId="11" fillId="33" borderId="60" xfId="0" applyNumberFormat="1" applyFont="1" applyFill="1" applyBorder="1" applyAlignment="1">
      <alignment horizontal="center" vertical="center" wrapText="1"/>
    </xf>
    <xf numFmtId="2" fontId="11" fillId="38" borderId="37" xfId="0" applyNumberFormat="1" applyFont="1" applyFill="1" applyBorder="1" applyAlignment="1">
      <alignment horizontal="center" vertical="center" wrapText="1"/>
    </xf>
    <xf numFmtId="1" fontId="12" fillId="38" borderId="44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1" fontId="90" fillId="0" borderId="0" xfId="0" applyNumberFormat="1" applyFont="1" applyAlignment="1">
      <alignment/>
    </xf>
    <xf numFmtId="0" fontId="11" fillId="34" borderId="75" xfId="0" applyFont="1" applyFill="1" applyBorder="1" applyAlignment="1">
      <alignment horizontal="center" vertical="center"/>
    </xf>
    <xf numFmtId="0" fontId="12" fillId="34" borderId="124" xfId="0" applyFont="1" applyFill="1" applyBorder="1" applyAlignment="1">
      <alignment horizontal="center" vertical="center"/>
    </xf>
    <xf numFmtId="0" fontId="11" fillId="34" borderId="66" xfId="0" applyFont="1" applyFill="1" applyBorder="1" applyAlignment="1">
      <alignment horizontal="center" vertical="center"/>
    </xf>
    <xf numFmtId="2" fontId="12" fillId="34" borderId="67" xfId="0" applyNumberFormat="1" applyFont="1" applyFill="1" applyBorder="1" applyAlignment="1">
      <alignment horizontal="center" vertical="center"/>
    </xf>
    <xf numFmtId="0" fontId="12" fillId="34" borderId="113" xfId="0" applyFont="1" applyFill="1" applyBorder="1" applyAlignment="1">
      <alignment horizontal="center" vertical="center"/>
    </xf>
    <xf numFmtId="0" fontId="11" fillId="34" borderId="125" xfId="0" applyFont="1" applyFill="1" applyBorder="1" applyAlignment="1">
      <alignment horizontal="center" vertical="center"/>
    </xf>
    <xf numFmtId="0" fontId="22" fillId="37" borderId="34" xfId="0" applyFont="1" applyFill="1" applyBorder="1" applyAlignment="1">
      <alignment horizontal="center" vertical="center" wrapText="1"/>
    </xf>
    <xf numFmtId="0" fontId="8" fillId="33" borderId="126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/>
    </xf>
    <xf numFmtId="2" fontId="11" fillId="33" borderId="42" xfId="0" applyNumberFormat="1" applyFont="1" applyFill="1" applyBorder="1" applyAlignment="1">
      <alignment horizontal="center" vertical="center" wrapText="1"/>
    </xf>
    <xf numFmtId="2" fontId="11" fillId="38" borderId="29" xfId="0" applyNumberFormat="1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0" fontId="21" fillId="37" borderId="127" xfId="0" applyFont="1" applyFill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 wrapText="1"/>
    </xf>
    <xf numFmtId="0" fontId="10" fillId="37" borderId="128" xfId="0" applyFont="1" applyFill="1" applyBorder="1" applyAlignment="1">
      <alignment horizontal="center" vertical="center" wrapText="1"/>
    </xf>
    <xf numFmtId="0" fontId="10" fillId="0" borderId="129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21" fillId="0" borderId="117" xfId="0" applyFont="1" applyFill="1" applyBorder="1" applyAlignment="1">
      <alignment horizontal="center" vertical="center"/>
    </xf>
    <xf numFmtId="0" fontId="22" fillId="0" borderId="1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48" fillId="0" borderId="131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2" fontId="48" fillId="0" borderId="56" xfId="0" applyNumberFormat="1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2" fontId="48" fillId="0" borderId="59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 wrapText="1"/>
    </xf>
    <xf numFmtId="0" fontId="48" fillId="0" borderId="101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2" fontId="48" fillId="0" borderId="49" xfId="0" applyNumberFormat="1" applyFont="1" applyBorder="1" applyAlignment="1">
      <alignment horizontal="center" vertical="center" wrapText="1"/>
    </xf>
    <xf numFmtId="2" fontId="48" fillId="0" borderId="50" xfId="0" applyNumberFormat="1" applyFont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/>
    </xf>
    <xf numFmtId="2" fontId="49" fillId="34" borderId="29" xfId="0" applyNumberFormat="1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/>
    </xf>
    <xf numFmtId="2" fontId="49" fillId="34" borderId="3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38" borderId="0" xfId="0" applyFont="1" applyFill="1" applyAlignment="1">
      <alignment vertical="center"/>
    </xf>
    <xf numFmtId="1" fontId="11" fillId="0" borderId="48" xfId="0" applyNumberFormat="1" applyFont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 wrapText="1"/>
    </xf>
    <xf numFmtId="1" fontId="11" fillId="0" borderId="59" xfId="0" applyNumberFormat="1" applyFont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 wrapText="1"/>
    </xf>
    <xf numFmtId="208" fontId="12" fillId="34" borderId="29" xfId="0" applyNumberFormat="1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22" fillId="39" borderId="34" xfId="0" applyFont="1" applyFill="1" applyBorder="1" applyAlignment="1">
      <alignment horizontal="center" vertical="center"/>
    </xf>
    <xf numFmtId="1" fontId="11" fillId="39" borderId="41" xfId="0" applyNumberFormat="1" applyFont="1" applyFill="1" applyBorder="1" applyAlignment="1">
      <alignment horizontal="center" vertical="center"/>
    </xf>
    <xf numFmtId="0" fontId="11" fillId="39" borderId="41" xfId="0" applyFont="1" applyFill="1" applyBorder="1" applyAlignment="1">
      <alignment horizontal="center" vertical="center"/>
    </xf>
    <xf numFmtId="2" fontId="11" fillId="39" borderId="41" xfId="0" applyNumberFormat="1" applyFont="1" applyFill="1" applyBorder="1" applyAlignment="1">
      <alignment horizontal="center" vertical="center"/>
    </xf>
    <xf numFmtId="2" fontId="11" fillId="39" borderId="48" xfId="0" applyNumberFormat="1" applyFont="1" applyFill="1" applyBorder="1" applyAlignment="1">
      <alignment horizontal="center" vertical="center"/>
    </xf>
    <xf numFmtId="0" fontId="11" fillId="33" borderId="0" xfId="58" applyFont="1" applyFill="1" applyAlignment="1">
      <alignment horizontal="center" vertical="center" wrapText="1"/>
      <protection/>
    </xf>
    <xf numFmtId="0" fontId="24" fillId="33" borderId="0" xfId="58" applyFont="1" applyFill="1" applyAlignment="1">
      <alignment horizontal="center" vertical="center" wrapText="1"/>
      <protection/>
    </xf>
    <xf numFmtId="0" fontId="12" fillId="33" borderId="0" xfId="58" applyFont="1" applyFill="1" applyAlignment="1">
      <alignment horizontal="center" vertical="center" wrapText="1"/>
      <protection/>
    </xf>
    <xf numFmtId="0" fontId="10" fillId="33" borderId="10" xfId="58" applyFont="1" applyFill="1" applyBorder="1" applyAlignment="1">
      <alignment horizontal="right" vertical="center" wrapText="1"/>
      <protection/>
    </xf>
    <xf numFmtId="0" fontId="8" fillId="33" borderId="11" xfId="58" applyFont="1" applyFill="1" applyBorder="1" applyAlignment="1">
      <alignment horizontal="center" vertical="center" wrapText="1"/>
      <protection/>
    </xf>
    <xf numFmtId="0" fontId="8" fillId="33" borderId="26" xfId="58" applyFont="1" applyFill="1" applyBorder="1" applyAlignment="1">
      <alignment horizontal="center" vertical="center" wrapText="1"/>
      <protection/>
    </xf>
    <xf numFmtId="0" fontId="8" fillId="33" borderId="27" xfId="58" applyFont="1" applyFill="1" applyBorder="1" applyAlignment="1">
      <alignment horizontal="center" vertical="center" wrapText="1"/>
      <protection/>
    </xf>
    <xf numFmtId="0" fontId="8" fillId="33" borderId="121" xfId="58" applyFont="1" applyFill="1" applyBorder="1" applyAlignment="1">
      <alignment horizontal="center" vertical="center" wrapText="1"/>
      <protection/>
    </xf>
    <xf numFmtId="0" fontId="10" fillId="33" borderId="132" xfId="58" applyFont="1" applyFill="1" applyBorder="1" applyAlignment="1">
      <alignment horizontal="center" vertical="center" wrapText="1"/>
      <protection/>
    </xf>
    <xf numFmtId="0" fontId="10" fillId="33" borderId="65" xfId="58" applyFont="1" applyFill="1" applyBorder="1" applyAlignment="1">
      <alignment horizontal="center" vertical="center" wrapText="1"/>
      <protection/>
    </xf>
    <xf numFmtId="1" fontId="11" fillId="33" borderId="69" xfId="58" applyNumberFormat="1" applyFont="1" applyFill="1" applyBorder="1" applyAlignment="1">
      <alignment horizontal="center" vertical="center" wrapText="1"/>
      <protection/>
    </xf>
    <xf numFmtId="208" fontId="11" fillId="33" borderId="66" xfId="58" applyNumberFormat="1" applyFont="1" applyFill="1" applyBorder="1" applyAlignment="1">
      <alignment horizontal="center" vertical="center" wrapText="1"/>
      <protection/>
    </xf>
    <xf numFmtId="208" fontId="11" fillId="33" borderId="85" xfId="58" applyNumberFormat="1" applyFont="1" applyFill="1" applyBorder="1" applyAlignment="1">
      <alignment horizontal="center" vertical="center" wrapText="1"/>
      <protection/>
    </xf>
    <xf numFmtId="0" fontId="10" fillId="33" borderId="68" xfId="58" applyFont="1" applyFill="1" applyBorder="1" applyAlignment="1">
      <alignment horizontal="center" vertical="center" wrapText="1"/>
      <protection/>
    </xf>
    <xf numFmtId="208" fontId="11" fillId="33" borderId="69" xfId="58" applyNumberFormat="1" applyFont="1" applyFill="1" applyBorder="1" applyAlignment="1">
      <alignment horizontal="center" vertical="center" wrapText="1"/>
      <protection/>
    </xf>
    <xf numFmtId="208" fontId="11" fillId="33" borderId="133" xfId="58" applyNumberFormat="1" applyFont="1" applyFill="1" applyBorder="1" applyAlignment="1">
      <alignment horizontal="center" vertical="center" wrapText="1"/>
      <protection/>
    </xf>
    <xf numFmtId="0" fontId="10" fillId="33" borderId="30" xfId="58" applyFont="1" applyFill="1" applyBorder="1" applyAlignment="1">
      <alignment horizontal="center" vertical="center" wrapText="1"/>
      <protection/>
    </xf>
    <xf numFmtId="1" fontId="11" fillId="37" borderId="69" xfId="58" applyNumberFormat="1" applyFont="1" applyFill="1" applyBorder="1" applyAlignment="1">
      <alignment horizontal="center" vertical="center" wrapText="1"/>
      <protection/>
    </xf>
    <xf numFmtId="208" fontId="11" fillId="33" borderId="134" xfId="58" applyNumberFormat="1" applyFont="1" applyFill="1" applyBorder="1" applyAlignment="1">
      <alignment horizontal="center" vertical="center" wrapText="1"/>
      <protection/>
    </xf>
    <xf numFmtId="208" fontId="11" fillId="33" borderId="135" xfId="58" applyNumberFormat="1" applyFont="1" applyFill="1" applyBorder="1" applyAlignment="1">
      <alignment horizontal="center" vertical="center" wrapText="1"/>
      <protection/>
    </xf>
    <xf numFmtId="1" fontId="12" fillId="34" borderId="136" xfId="58" applyNumberFormat="1" applyFont="1" applyFill="1" applyBorder="1" applyAlignment="1">
      <alignment horizontal="center" vertical="center" wrapText="1"/>
      <protection/>
    </xf>
    <xf numFmtId="208" fontId="12" fillId="34" borderId="136" xfId="58" applyNumberFormat="1" applyFont="1" applyFill="1" applyBorder="1" applyAlignment="1">
      <alignment horizontal="center" vertical="center" wrapText="1"/>
      <protection/>
    </xf>
    <xf numFmtId="208" fontId="12" fillId="34" borderId="137" xfId="58" applyNumberFormat="1" applyFont="1" applyFill="1" applyBorder="1" applyAlignment="1">
      <alignment horizontal="center" vertical="center" wrapText="1"/>
      <protection/>
    </xf>
    <xf numFmtId="0" fontId="10" fillId="33" borderId="77" xfId="58" applyFont="1" applyFill="1" applyBorder="1" applyAlignment="1">
      <alignment horizontal="center" vertical="center" wrapText="1"/>
      <protection/>
    </xf>
    <xf numFmtId="1" fontId="11" fillId="33" borderId="78" xfId="58" applyNumberFormat="1" applyFont="1" applyFill="1" applyBorder="1" applyAlignment="1">
      <alignment horizontal="center" vertical="center" wrapText="1"/>
      <protection/>
    </xf>
    <xf numFmtId="208" fontId="11" fillId="33" borderId="70" xfId="58" applyNumberFormat="1" applyFont="1" applyFill="1" applyBorder="1" applyAlignment="1">
      <alignment horizontal="center" vertical="center" wrapText="1"/>
      <protection/>
    </xf>
    <xf numFmtId="0" fontId="10" fillId="33" borderId="71" xfId="58" applyFont="1" applyFill="1" applyBorder="1" applyAlignment="1">
      <alignment horizontal="center" vertical="center" wrapText="1"/>
      <protection/>
    </xf>
    <xf numFmtId="1" fontId="11" fillId="33" borderId="72" xfId="58" applyNumberFormat="1" applyFont="1" applyFill="1" applyBorder="1" applyAlignment="1">
      <alignment horizontal="center" vertical="center" wrapText="1"/>
      <protection/>
    </xf>
    <xf numFmtId="1" fontId="11" fillId="33" borderId="0" xfId="58" applyNumberFormat="1" applyFont="1" applyFill="1" applyBorder="1" applyAlignment="1">
      <alignment horizontal="center" vertical="center" wrapText="1"/>
      <protection/>
    </xf>
    <xf numFmtId="208" fontId="11" fillId="33" borderId="87" xfId="58" applyNumberFormat="1" applyFont="1" applyFill="1" applyBorder="1" applyAlignment="1">
      <alignment horizontal="center" vertical="center" wrapText="1"/>
      <protection/>
    </xf>
    <xf numFmtId="0" fontId="11" fillId="33" borderId="78" xfId="58" applyFont="1" applyFill="1" applyBorder="1" applyAlignment="1">
      <alignment horizontal="center" vertical="center"/>
      <protection/>
    </xf>
    <xf numFmtId="208" fontId="11" fillId="33" borderId="78" xfId="58" applyNumberFormat="1" applyFont="1" applyFill="1" applyBorder="1" applyAlignment="1">
      <alignment horizontal="center" vertical="center" wrapText="1"/>
      <protection/>
    </xf>
    <xf numFmtId="0" fontId="11" fillId="33" borderId="69" xfId="58" applyFont="1" applyFill="1" applyBorder="1" applyAlignment="1">
      <alignment horizontal="center" vertical="center"/>
      <protection/>
    </xf>
    <xf numFmtId="208" fontId="11" fillId="33" borderId="58" xfId="58" applyNumberFormat="1" applyFont="1" applyFill="1" applyBorder="1" applyAlignment="1">
      <alignment horizontal="center" vertical="center" wrapText="1"/>
      <protection/>
    </xf>
    <xf numFmtId="0" fontId="10" fillId="33" borderId="138" xfId="58" applyFont="1" applyFill="1" applyBorder="1" applyAlignment="1">
      <alignment horizontal="center" vertical="center" wrapText="1"/>
      <protection/>
    </xf>
    <xf numFmtId="1" fontId="11" fillId="33" borderId="134" xfId="58" applyNumberFormat="1" applyFont="1" applyFill="1" applyBorder="1" applyAlignment="1">
      <alignment horizontal="center" vertical="center" wrapText="1"/>
      <protection/>
    </xf>
    <xf numFmtId="208" fontId="11" fillId="33" borderId="79" xfId="58" applyNumberFormat="1" applyFont="1" applyFill="1" applyBorder="1" applyAlignment="1">
      <alignment horizontal="center" vertical="center" wrapText="1"/>
      <protection/>
    </xf>
    <xf numFmtId="208" fontId="11" fillId="33" borderId="139" xfId="58" applyNumberFormat="1" applyFont="1" applyFill="1" applyBorder="1" applyAlignment="1">
      <alignment horizontal="center" vertical="center" wrapText="1"/>
      <protection/>
    </xf>
    <xf numFmtId="1" fontId="12" fillId="34" borderId="140" xfId="58" applyNumberFormat="1" applyFont="1" applyFill="1" applyBorder="1" applyAlignment="1">
      <alignment horizontal="center" vertical="center" wrapText="1"/>
      <protection/>
    </xf>
    <xf numFmtId="208" fontId="12" fillId="34" borderId="87" xfId="58" applyNumberFormat="1" applyFont="1" applyFill="1" applyBorder="1" applyAlignment="1">
      <alignment horizontal="center" vertical="center" wrapText="1"/>
      <protection/>
    </xf>
    <xf numFmtId="0" fontId="10" fillId="37" borderId="88" xfId="58" applyFont="1" applyFill="1" applyBorder="1" applyAlignment="1">
      <alignment horizontal="center" vertical="center" wrapText="1"/>
      <protection/>
    </xf>
    <xf numFmtId="1" fontId="11" fillId="37" borderId="141" xfId="58" applyNumberFormat="1" applyFont="1" applyFill="1" applyBorder="1" applyAlignment="1">
      <alignment horizontal="center" vertical="center" wrapText="1"/>
      <protection/>
    </xf>
    <xf numFmtId="208" fontId="11" fillId="37" borderId="78" xfId="58" applyNumberFormat="1" applyFont="1" applyFill="1" applyBorder="1" applyAlignment="1">
      <alignment horizontal="center" vertical="center" wrapText="1"/>
      <protection/>
    </xf>
    <xf numFmtId="208" fontId="11" fillId="37" borderId="85" xfId="58" applyNumberFormat="1" applyFont="1" applyFill="1" applyBorder="1" applyAlignment="1">
      <alignment horizontal="center" vertical="center" wrapText="1"/>
      <protection/>
    </xf>
    <xf numFmtId="0" fontId="10" fillId="37" borderId="68" xfId="58" applyFont="1" applyFill="1" applyBorder="1" applyAlignment="1">
      <alignment horizontal="center" vertical="center" wrapText="1"/>
      <protection/>
    </xf>
    <xf numFmtId="208" fontId="11" fillId="37" borderId="69" xfId="58" applyNumberFormat="1" applyFont="1" applyFill="1" applyBorder="1" applyAlignment="1">
      <alignment horizontal="center" vertical="center" wrapText="1"/>
      <protection/>
    </xf>
    <xf numFmtId="208" fontId="11" fillId="37" borderId="58" xfId="58" applyNumberFormat="1" applyFont="1" applyFill="1" applyBorder="1" applyAlignment="1">
      <alignment horizontal="center" vertical="center" wrapText="1"/>
      <protection/>
    </xf>
    <xf numFmtId="0" fontId="11" fillId="33" borderId="66" xfId="58" applyFont="1" applyFill="1" applyBorder="1" applyAlignment="1">
      <alignment horizontal="center" vertical="center"/>
      <protection/>
    </xf>
    <xf numFmtId="208" fontId="11" fillId="33" borderId="89" xfId="58" applyNumberFormat="1" applyFont="1" applyFill="1" applyBorder="1" applyAlignment="1">
      <alignment horizontal="center" vertical="center" wrapText="1"/>
      <protection/>
    </xf>
    <xf numFmtId="208" fontId="11" fillId="33" borderId="72" xfId="58" applyNumberFormat="1" applyFont="1" applyFill="1" applyBorder="1" applyAlignment="1">
      <alignment horizontal="center" vertical="center" wrapText="1"/>
      <protection/>
    </xf>
    <xf numFmtId="1" fontId="12" fillId="34" borderId="142" xfId="58" applyNumberFormat="1" applyFont="1" applyFill="1" applyBorder="1" applyAlignment="1">
      <alignment horizontal="center" vertical="center" wrapText="1"/>
      <protection/>
    </xf>
    <xf numFmtId="208" fontId="12" fillId="34" borderId="142" xfId="58" applyNumberFormat="1" applyFont="1" applyFill="1" applyBorder="1" applyAlignment="1">
      <alignment horizontal="center" vertical="center" wrapText="1"/>
      <protection/>
    </xf>
    <xf numFmtId="208" fontId="12" fillId="34" borderId="143" xfId="58" applyNumberFormat="1" applyFont="1" applyFill="1" applyBorder="1" applyAlignment="1">
      <alignment horizontal="center" vertical="center" wrapText="1"/>
      <protection/>
    </xf>
    <xf numFmtId="0" fontId="21" fillId="33" borderId="74" xfId="58" applyFont="1" applyFill="1" applyBorder="1" applyAlignment="1">
      <alignment horizontal="center" vertical="center" wrapText="1"/>
      <protection/>
    </xf>
    <xf numFmtId="1" fontId="11" fillId="33" borderId="75" xfId="58" applyNumberFormat="1" applyFont="1" applyFill="1" applyBorder="1" applyAlignment="1">
      <alignment horizontal="center" vertical="center" wrapText="1"/>
      <protection/>
    </xf>
    <xf numFmtId="208" fontId="11" fillId="33" borderId="75" xfId="58" applyNumberFormat="1" applyFont="1" applyFill="1" applyBorder="1" applyAlignment="1">
      <alignment horizontal="center" vertical="center" wrapText="1"/>
      <protection/>
    </xf>
    <xf numFmtId="208" fontId="11" fillId="33" borderId="144" xfId="58" applyNumberFormat="1" applyFont="1" applyFill="1" applyBorder="1" applyAlignment="1">
      <alignment horizontal="center" vertical="center" wrapText="1"/>
      <protection/>
    </xf>
    <xf numFmtId="0" fontId="21" fillId="33" borderId="77" xfId="58" applyFont="1" applyFill="1" applyBorder="1" applyAlignment="1">
      <alignment horizontal="center" vertical="center" wrapText="1"/>
      <protection/>
    </xf>
    <xf numFmtId="208" fontId="11" fillId="33" borderId="145" xfId="58" applyNumberFormat="1" applyFont="1" applyFill="1" applyBorder="1" applyAlignment="1">
      <alignment horizontal="center" vertical="center" wrapText="1"/>
      <protection/>
    </xf>
    <xf numFmtId="208" fontId="12" fillId="34" borderId="146" xfId="58" applyNumberFormat="1" applyFont="1" applyFill="1" applyBorder="1" applyAlignment="1">
      <alignment horizontal="center" vertical="center" wrapText="1"/>
      <protection/>
    </xf>
    <xf numFmtId="1" fontId="12" fillId="34" borderId="79" xfId="58" applyNumberFormat="1" applyFont="1" applyFill="1" applyBorder="1" applyAlignment="1">
      <alignment horizontal="center" vertical="center" wrapText="1"/>
      <protection/>
    </xf>
    <xf numFmtId="208" fontId="12" fillId="34" borderId="79" xfId="58" applyNumberFormat="1" applyFont="1" applyFill="1" applyBorder="1" applyAlignment="1">
      <alignment horizontal="center" vertical="center" wrapText="1"/>
      <protection/>
    </xf>
    <xf numFmtId="208" fontId="12" fillId="34" borderId="133" xfId="58" applyNumberFormat="1" applyFont="1" applyFill="1" applyBorder="1" applyAlignment="1">
      <alignment horizontal="center" vertical="center" wrapText="1"/>
      <protection/>
    </xf>
    <xf numFmtId="0" fontId="21" fillId="33" borderId="138" xfId="58" applyFont="1" applyFill="1" applyBorder="1" applyAlignment="1">
      <alignment horizontal="center" vertical="center" wrapText="1"/>
      <protection/>
    </xf>
    <xf numFmtId="208" fontId="11" fillId="33" borderId="147" xfId="58" applyNumberFormat="1" applyFont="1" applyFill="1" applyBorder="1" applyAlignment="1">
      <alignment horizontal="center" vertical="center" wrapText="1"/>
      <protection/>
    </xf>
    <xf numFmtId="0" fontId="10" fillId="33" borderId="148" xfId="58" applyFont="1" applyFill="1" applyBorder="1" applyAlignment="1">
      <alignment horizontal="center" vertical="center" wrapText="1"/>
      <protection/>
    </xf>
    <xf numFmtId="208" fontId="12" fillId="34" borderId="149" xfId="58" applyNumberFormat="1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1" fontId="12" fillId="0" borderId="0" xfId="58" applyNumberFormat="1" applyFont="1" applyFill="1" applyBorder="1" applyAlignment="1">
      <alignment horizontal="center" vertical="center" wrapText="1"/>
      <protection/>
    </xf>
    <xf numFmtId="208" fontId="12" fillId="0" borderId="0" xfId="58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7" fillId="33" borderId="0" xfId="0" applyFont="1" applyFill="1" applyAlignment="1" applyProtection="1">
      <alignment horizontal="center" vertical="center"/>
      <protection locked="0"/>
    </xf>
    <xf numFmtId="0" fontId="15" fillId="33" borderId="150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151" xfId="0" applyFont="1" applyFill="1" applyBorder="1" applyAlignment="1">
      <alignment horizontal="center" vertical="center" wrapText="1"/>
    </xf>
    <xf numFmtId="0" fontId="15" fillId="33" borderId="152" xfId="0" applyFont="1" applyFill="1" applyBorder="1" applyAlignment="1">
      <alignment horizontal="center" vertical="center"/>
    </xf>
    <xf numFmtId="0" fontId="15" fillId="33" borderId="153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3" fillId="34" borderId="154" xfId="0" applyFont="1" applyFill="1" applyBorder="1" applyAlignment="1">
      <alignment horizontal="center" vertical="center" wrapText="1"/>
    </xf>
    <xf numFmtId="0" fontId="13" fillId="34" borderId="155" xfId="0" applyFont="1" applyFill="1" applyBorder="1" applyAlignment="1">
      <alignment horizontal="center" vertical="center" wrapText="1"/>
    </xf>
    <xf numFmtId="0" fontId="15" fillId="33" borderId="156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26" fillId="0" borderId="54" xfId="0" applyFont="1" applyBorder="1" applyAlignment="1">
      <alignment vertical="center"/>
    </xf>
    <xf numFmtId="0" fontId="10" fillId="33" borderId="52" xfId="0" applyFont="1" applyFill="1" applyBorder="1" applyAlignment="1">
      <alignment horizontal="left" vertical="center" wrapText="1"/>
    </xf>
    <xf numFmtId="0" fontId="12" fillId="34" borderId="154" xfId="0" applyFont="1" applyFill="1" applyBorder="1" applyAlignment="1">
      <alignment horizontal="center" vertical="center" wrapText="1"/>
    </xf>
    <xf numFmtId="0" fontId="12" fillId="34" borderId="155" xfId="0" applyFont="1" applyFill="1" applyBorder="1" applyAlignment="1">
      <alignment horizontal="center" vertical="center" wrapText="1"/>
    </xf>
    <xf numFmtId="0" fontId="8" fillId="33" borderId="15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34" borderId="154" xfId="0" applyFont="1" applyFill="1" applyBorder="1" applyAlignment="1">
      <alignment horizontal="center" vertical="center" wrapText="1"/>
    </xf>
    <xf numFmtId="0" fontId="9" fillId="34" borderId="155" xfId="0" applyFont="1" applyFill="1" applyBorder="1" applyAlignment="1">
      <alignment horizontal="center" vertical="center" wrapText="1"/>
    </xf>
    <xf numFmtId="0" fontId="8" fillId="0" borderId="15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5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39" fillId="33" borderId="150" xfId="0" applyFont="1" applyFill="1" applyBorder="1" applyAlignment="1">
      <alignment horizontal="center" vertical="center" wrapText="1"/>
    </xf>
    <xf numFmtId="0" fontId="39" fillId="33" borderId="30" xfId="0" applyFont="1" applyFill="1" applyBorder="1" applyAlignment="1">
      <alignment horizontal="center" vertical="center" wrapText="1"/>
    </xf>
    <xf numFmtId="0" fontId="8" fillId="33" borderId="151" xfId="0" applyFont="1" applyFill="1" applyBorder="1" applyAlignment="1">
      <alignment horizontal="center" vertical="center" wrapText="1"/>
    </xf>
    <xf numFmtId="0" fontId="8" fillId="33" borderId="152" xfId="0" applyFont="1" applyFill="1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 applyProtection="1">
      <alignment horizontal="center" vertical="center" wrapText="1"/>
      <protection locked="0"/>
    </xf>
    <xf numFmtId="0" fontId="13" fillId="34" borderId="154" xfId="0" applyFont="1" applyFill="1" applyBorder="1" applyAlignment="1">
      <alignment horizontal="center" vertical="center"/>
    </xf>
    <xf numFmtId="0" fontId="13" fillId="34" borderId="15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right" vertical="center" wrapText="1"/>
    </xf>
    <xf numFmtId="0" fontId="15" fillId="33" borderId="54" xfId="0" applyFont="1" applyFill="1" applyBorder="1" applyAlignment="1">
      <alignment vertical="center"/>
    </xf>
    <xf numFmtId="0" fontId="15" fillId="33" borderId="122" xfId="0" applyFont="1" applyFill="1" applyBorder="1" applyAlignment="1">
      <alignment vertical="center"/>
    </xf>
    <xf numFmtId="0" fontId="15" fillId="33" borderId="53" xfId="0" applyFont="1" applyFill="1" applyBorder="1" applyAlignment="1">
      <alignment vertical="center"/>
    </xf>
    <xf numFmtId="0" fontId="19" fillId="33" borderId="0" xfId="0" applyFont="1" applyFill="1" applyAlignment="1">
      <alignment vertical="center" wrapText="1"/>
    </xf>
    <xf numFmtId="0" fontId="8" fillId="33" borderId="156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vertical="center"/>
    </xf>
    <xf numFmtId="0" fontId="13" fillId="38" borderId="154" xfId="0" applyFont="1" applyFill="1" applyBorder="1" applyAlignment="1">
      <alignment horizontal="center" vertical="center"/>
    </xf>
    <xf numFmtId="0" fontId="13" fillId="38" borderId="44" xfId="0" applyFont="1" applyFill="1" applyBorder="1" applyAlignment="1">
      <alignment horizontal="center" vertical="center"/>
    </xf>
    <xf numFmtId="0" fontId="8" fillId="33" borderId="15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/>
    </xf>
    <xf numFmtId="0" fontId="13" fillId="34" borderId="158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3" fillId="38" borderId="15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7" borderId="0" xfId="0" applyFont="1" applyFill="1" applyAlignment="1">
      <alignment/>
    </xf>
    <xf numFmtId="0" fontId="25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vertical="center"/>
    </xf>
    <xf numFmtId="0" fontId="8" fillId="33" borderId="159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vertical="center"/>
    </xf>
    <xf numFmtId="0" fontId="8" fillId="33" borderId="160" xfId="0" applyFont="1" applyFill="1" applyBorder="1" applyAlignment="1">
      <alignment horizontal="center" vertical="center" wrapText="1"/>
    </xf>
    <xf numFmtId="0" fontId="8" fillId="33" borderId="122" xfId="0" applyFont="1" applyFill="1" applyBorder="1" applyAlignment="1">
      <alignment horizontal="center" vertical="center"/>
    </xf>
    <xf numFmtId="0" fontId="15" fillId="0" borderId="122" xfId="0" applyFont="1" applyBorder="1" applyAlignment="1">
      <alignment vertical="center"/>
    </xf>
    <xf numFmtId="0" fontId="13" fillId="34" borderId="161" xfId="0" applyFont="1" applyFill="1" applyBorder="1" applyAlignment="1">
      <alignment horizontal="center" vertical="center"/>
    </xf>
    <xf numFmtId="0" fontId="13" fillId="34" borderId="162" xfId="0" applyFont="1" applyFill="1" applyBorder="1" applyAlignment="1">
      <alignment horizontal="center" vertical="center"/>
    </xf>
    <xf numFmtId="0" fontId="13" fillId="34" borderId="161" xfId="0" applyFont="1" applyFill="1" applyBorder="1" applyAlignment="1">
      <alignment horizontal="center" vertical="center" wrapText="1"/>
    </xf>
    <xf numFmtId="0" fontId="13" fillId="34" borderId="163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/>
    </xf>
    <xf numFmtId="0" fontId="13" fillId="38" borderId="161" xfId="0" applyFont="1" applyFill="1" applyBorder="1" applyAlignment="1">
      <alignment horizontal="center" vertical="center"/>
    </xf>
    <xf numFmtId="0" fontId="13" fillId="38" borderId="163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3" fillId="34" borderId="163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33" borderId="52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4" xfId="0" applyFont="1" applyBorder="1" applyAlignment="1">
      <alignment wrapText="1"/>
    </xf>
    <xf numFmtId="0" fontId="26" fillId="0" borderId="5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2" fillId="34" borderId="161" xfId="0" applyFont="1" applyFill="1" applyBorder="1" applyAlignment="1">
      <alignment horizontal="center" vertical="center"/>
    </xf>
    <xf numFmtId="0" fontId="12" fillId="34" borderId="163" xfId="0" applyFont="1" applyFill="1" applyBorder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1" fontId="8" fillId="33" borderId="153" xfId="0" applyNumberFormat="1" applyFont="1" applyFill="1" applyBorder="1" applyAlignment="1">
      <alignment horizontal="center" vertical="center" wrapText="1"/>
    </xf>
    <xf numFmtId="1" fontId="8" fillId="0" borderId="54" xfId="0" applyNumberFormat="1" applyFont="1" applyBorder="1" applyAlignment="1">
      <alignment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21" fillId="33" borderId="52" xfId="0" applyFont="1" applyFill="1" applyBorder="1" applyAlignment="1">
      <alignment vertical="center" wrapText="1"/>
    </xf>
    <xf numFmtId="0" fontId="8" fillId="33" borderId="164" xfId="0" applyFont="1" applyFill="1" applyBorder="1" applyAlignment="1">
      <alignment horizontal="center" vertical="center" wrapText="1"/>
    </xf>
    <xf numFmtId="0" fontId="8" fillId="33" borderId="117" xfId="0" applyFont="1" applyFill="1" applyBorder="1" applyAlignment="1">
      <alignment horizontal="center" vertical="center" wrapText="1"/>
    </xf>
    <xf numFmtId="0" fontId="8" fillId="33" borderId="16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66" xfId="0" applyFont="1" applyFill="1" applyBorder="1" applyAlignment="1">
      <alignment horizontal="center" vertical="center" wrapText="1"/>
    </xf>
    <xf numFmtId="0" fontId="8" fillId="0" borderId="95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3" fillId="34" borderId="167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6" fillId="0" borderId="42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39" fillId="33" borderId="168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57" xfId="0" applyFont="1" applyFill="1" applyBorder="1" applyAlignment="1">
      <alignment horizontal="center" vertical="center" wrapText="1"/>
    </xf>
    <xf numFmtId="0" fontId="39" fillId="33" borderId="42" xfId="0" applyFont="1" applyFill="1" applyBorder="1" applyAlignment="1">
      <alignment horizontal="center" vertical="center"/>
    </xf>
    <xf numFmtId="0" fontId="37" fillId="33" borderId="157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vertical="center"/>
    </xf>
    <xf numFmtId="0" fontId="37" fillId="0" borderId="159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157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33" borderId="168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42" xfId="0" applyFont="1" applyFill="1" applyBorder="1" applyAlignment="1">
      <alignment horizontal="center" vertical="center"/>
    </xf>
    <xf numFmtId="0" fontId="9" fillId="33" borderId="153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vertical="center"/>
    </xf>
    <xf numFmtId="0" fontId="9" fillId="33" borderId="156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vertical="center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12" fillId="33" borderId="169" xfId="0" applyFont="1" applyFill="1" applyBorder="1" applyAlignment="1">
      <alignment horizontal="center" vertical="center" wrapText="1"/>
    </xf>
    <xf numFmtId="0" fontId="12" fillId="33" borderId="170" xfId="0" applyFont="1" applyFill="1" applyBorder="1" applyAlignment="1">
      <alignment horizontal="center" vertical="center" wrapText="1"/>
    </xf>
    <xf numFmtId="0" fontId="12" fillId="33" borderId="171" xfId="0" applyFont="1" applyFill="1" applyBorder="1" applyAlignment="1">
      <alignment horizontal="center" vertical="center" wrapText="1"/>
    </xf>
    <xf numFmtId="0" fontId="11" fillId="33" borderId="13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2" xfId="0" applyFont="1" applyFill="1" applyBorder="1" applyAlignment="1">
      <alignment horizontal="center" vertical="center" wrapText="1"/>
    </xf>
    <xf numFmtId="0" fontId="12" fillId="33" borderId="173" xfId="0" applyFont="1" applyFill="1" applyBorder="1" applyAlignment="1">
      <alignment horizontal="center" vertical="center"/>
    </xf>
    <xf numFmtId="0" fontId="12" fillId="33" borderId="75" xfId="0" applyFont="1" applyFill="1" applyBorder="1" applyAlignment="1">
      <alignment horizontal="center" vertical="center"/>
    </xf>
    <xf numFmtId="0" fontId="12" fillId="33" borderId="76" xfId="0" applyFont="1" applyFill="1" applyBorder="1" applyAlignment="1">
      <alignment horizontal="center" vertical="center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6" fillId="33" borderId="0" xfId="0" applyFont="1" applyFill="1" applyAlignment="1">
      <alignment horizontal="center" vertical="center"/>
    </xf>
    <xf numFmtId="0" fontId="9" fillId="33" borderId="15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74" xfId="0" applyFont="1" applyFill="1" applyBorder="1" applyAlignment="1">
      <alignment horizontal="center" vertical="center" wrapText="1"/>
    </xf>
    <xf numFmtId="0" fontId="9" fillId="33" borderId="111" xfId="0" applyFont="1" applyFill="1" applyBorder="1" applyAlignment="1">
      <alignment horizontal="center" vertical="center" wrapText="1"/>
    </xf>
    <xf numFmtId="0" fontId="9" fillId="33" borderId="175" xfId="0" applyFont="1" applyFill="1" applyBorder="1" applyAlignment="1">
      <alignment horizontal="center" vertical="center" wrapText="1"/>
    </xf>
    <xf numFmtId="0" fontId="10" fillId="0" borderId="112" xfId="0" applyFont="1" applyBorder="1" applyAlignment="1">
      <alignment vertical="center"/>
    </xf>
    <xf numFmtId="0" fontId="9" fillId="33" borderId="176" xfId="0" applyFont="1" applyFill="1" applyBorder="1" applyAlignment="1">
      <alignment horizontal="center" vertical="center" wrapText="1"/>
    </xf>
    <xf numFmtId="0" fontId="10" fillId="0" borderId="177" xfId="0" applyFont="1" applyBorder="1" applyAlignment="1">
      <alignment vertical="center"/>
    </xf>
    <xf numFmtId="0" fontId="12" fillId="33" borderId="178" xfId="0" applyFont="1" applyFill="1" applyBorder="1" applyAlignment="1">
      <alignment horizontal="center" vertical="center"/>
    </xf>
    <xf numFmtId="0" fontId="12" fillId="33" borderId="136" xfId="0" applyFont="1" applyFill="1" applyBorder="1" applyAlignment="1">
      <alignment horizontal="center" vertical="center"/>
    </xf>
    <xf numFmtId="0" fontId="12" fillId="33" borderId="146" xfId="0" applyFont="1" applyFill="1" applyBorder="1" applyAlignment="1">
      <alignment horizontal="center" vertical="center"/>
    </xf>
    <xf numFmtId="0" fontId="12" fillId="33" borderId="179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2" fillId="33" borderId="180" xfId="0" applyFont="1" applyFill="1" applyBorder="1" applyAlignment="1">
      <alignment horizontal="center" vertical="center" wrapText="1"/>
    </xf>
    <xf numFmtId="0" fontId="11" fillId="0" borderId="181" xfId="0" applyFont="1" applyBorder="1" applyAlignment="1">
      <alignment horizontal="center" vertical="center" wrapText="1"/>
    </xf>
    <xf numFmtId="0" fontId="11" fillId="0" borderId="144" xfId="0" applyFont="1" applyBorder="1" applyAlignment="1">
      <alignment horizontal="center" vertical="center" wrapText="1"/>
    </xf>
    <xf numFmtId="0" fontId="11" fillId="34" borderId="13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72" xfId="0" applyFont="1" applyFill="1" applyBorder="1" applyAlignment="1">
      <alignment horizontal="center" vertical="center" wrapText="1"/>
    </xf>
    <xf numFmtId="0" fontId="9" fillId="33" borderId="151" xfId="0" applyFont="1" applyFill="1" applyBorder="1" applyAlignment="1">
      <alignment horizontal="center" vertical="center" wrapText="1"/>
    </xf>
    <xf numFmtId="0" fontId="9" fillId="33" borderId="152" xfId="0" applyFont="1" applyFill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7" fillId="0" borderId="52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22" fillId="33" borderId="153" xfId="0" applyFont="1" applyFill="1" applyBorder="1" applyAlignment="1">
      <alignment horizontal="center" vertical="center" wrapText="1"/>
    </xf>
    <xf numFmtId="0" fontId="40" fillId="0" borderId="54" xfId="0" applyFont="1" applyBorder="1" applyAlignment="1">
      <alignment vertical="center"/>
    </xf>
    <xf numFmtId="0" fontId="22" fillId="33" borderId="156" xfId="0" applyFont="1" applyFill="1" applyBorder="1" applyAlignment="1">
      <alignment horizontal="center" vertical="center" wrapText="1"/>
    </xf>
    <xf numFmtId="0" fontId="40" fillId="0" borderId="55" xfId="0" applyFont="1" applyBorder="1" applyAlignment="1">
      <alignment vertical="center"/>
    </xf>
    <xf numFmtId="0" fontId="22" fillId="33" borderId="153" xfId="0" applyFont="1" applyFill="1" applyBorder="1" applyAlignment="1">
      <alignment horizontal="center" vertical="center" textRotation="90" wrapText="1"/>
    </xf>
    <xf numFmtId="0" fontId="15" fillId="0" borderId="54" xfId="0" applyFont="1" applyBorder="1" applyAlignment="1">
      <alignment horizontal="center" vertical="center" textRotation="90"/>
    </xf>
    <xf numFmtId="0" fontId="15" fillId="0" borderId="54" xfId="0" applyFont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7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22" fillId="33" borderId="150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52" xfId="0" applyFont="1" applyFill="1" applyBorder="1" applyAlignment="1">
      <alignment horizontal="center" vertical="center" wrapText="1"/>
    </xf>
    <xf numFmtId="0" fontId="22" fillId="33" borderId="53" xfId="0" applyFont="1" applyFill="1" applyBorder="1" applyAlignment="1">
      <alignment horizontal="center" vertical="center"/>
    </xf>
    <xf numFmtId="0" fontId="40" fillId="0" borderId="54" xfId="0" applyFont="1" applyBorder="1" applyAlignment="1">
      <alignment vertical="center" textRotation="90"/>
    </xf>
    <xf numFmtId="0" fontId="11" fillId="0" borderId="0" xfId="0" applyFont="1" applyAlignment="1">
      <alignment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33" fillId="33" borderId="150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3" fillId="34" borderId="182" xfId="0" applyFont="1" applyFill="1" applyBorder="1" applyAlignment="1">
      <alignment horizontal="center" vertical="center"/>
    </xf>
    <xf numFmtId="0" fontId="13" fillId="34" borderId="183" xfId="0" applyFont="1" applyFill="1" applyBorder="1" applyAlignment="1">
      <alignment horizontal="center" vertical="center"/>
    </xf>
    <xf numFmtId="0" fontId="40" fillId="35" borderId="54" xfId="0" applyFont="1" applyFill="1" applyBorder="1" applyAlignment="1">
      <alignment vertical="center"/>
    </xf>
    <xf numFmtId="0" fontId="40" fillId="35" borderId="55" xfId="0" applyFont="1" applyFill="1" applyBorder="1" applyAlignment="1">
      <alignment vertical="center"/>
    </xf>
    <xf numFmtId="0" fontId="15" fillId="35" borderId="54" xfId="0" applyFont="1" applyFill="1" applyBorder="1" applyAlignment="1">
      <alignment horizontal="center" vertical="center" textRotation="90"/>
    </xf>
    <xf numFmtId="0" fontId="15" fillId="35" borderId="5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0" fillId="35" borderId="54" xfId="0" applyFont="1" applyFill="1" applyBorder="1" applyAlignment="1">
      <alignment vertical="center" textRotation="90"/>
    </xf>
    <xf numFmtId="0" fontId="15" fillId="35" borderId="54" xfId="0" applyFont="1" applyFill="1" applyBorder="1" applyAlignment="1">
      <alignment vertical="center"/>
    </xf>
    <xf numFmtId="0" fontId="33" fillId="33" borderId="153" xfId="0" applyFont="1" applyFill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3" fillId="33" borderId="156" xfId="0" applyFont="1" applyFill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3" fillId="33" borderId="52" xfId="0" applyFont="1" applyFill="1" applyBorder="1" applyAlignment="1">
      <alignment horizontal="center" vertical="center" wrapText="1"/>
    </xf>
    <xf numFmtId="0" fontId="33" fillId="33" borderId="53" xfId="0" applyFont="1" applyFill="1" applyBorder="1" applyAlignment="1">
      <alignment horizontal="center" vertical="center"/>
    </xf>
    <xf numFmtId="0" fontId="38" fillId="0" borderId="54" xfId="0" applyFont="1" applyBorder="1" applyAlignment="1">
      <alignment vertical="center"/>
    </xf>
    <xf numFmtId="208" fontId="11" fillId="33" borderId="72" xfId="58" applyNumberFormat="1" applyFont="1" applyFill="1" applyBorder="1" applyAlignment="1">
      <alignment horizontal="center" vertical="center" wrapText="1"/>
      <protection/>
    </xf>
    <xf numFmtId="208" fontId="11" fillId="33" borderId="112" xfId="58" applyNumberFormat="1" applyFont="1" applyFill="1" applyBorder="1" applyAlignment="1">
      <alignment horizontal="center" vertical="center" wrapText="1"/>
      <protection/>
    </xf>
    <xf numFmtId="208" fontId="11" fillId="33" borderId="73" xfId="58" applyNumberFormat="1" applyFont="1" applyFill="1" applyBorder="1" applyAlignment="1">
      <alignment horizontal="center" vertical="center" wrapText="1"/>
      <protection/>
    </xf>
    <xf numFmtId="208" fontId="11" fillId="33" borderId="177" xfId="58" applyNumberFormat="1" applyFont="1" applyFill="1" applyBorder="1" applyAlignment="1">
      <alignment horizontal="center" vertical="center" wrapText="1"/>
      <protection/>
    </xf>
    <xf numFmtId="0" fontId="25" fillId="34" borderId="184" xfId="58" applyFont="1" applyFill="1" applyBorder="1" applyAlignment="1">
      <alignment horizontal="center" vertical="center" wrapText="1"/>
      <protection/>
    </xf>
    <xf numFmtId="0" fontId="25" fillId="34" borderId="185" xfId="58" applyFont="1" applyFill="1" applyBorder="1" applyAlignment="1">
      <alignment horizontal="center" vertical="center" wrapText="1"/>
      <protection/>
    </xf>
    <xf numFmtId="0" fontId="9" fillId="33" borderId="180" xfId="58" applyFont="1" applyFill="1" applyBorder="1" applyAlignment="1">
      <alignment horizontal="center" vertical="center"/>
      <protection/>
    </xf>
    <xf numFmtId="0" fontId="9" fillId="33" borderId="181" xfId="58" applyFont="1" applyFill="1" applyBorder="1" applyAlignment="1">
      <alignment horizontal="center" vertical="center"/>
      <protection/>
    </xf>
    <xf numFmtId="0" fontId="9" fillId="33" borderId="144" xfId="58" applyFont="1" applyFill="1" applyBorder="1" applyAlignment="1">
      <alignment horizontal="center" vertical="center"/>
      <protection/>
    </xf>
    <xf numFmtId="1" fontId="11" fillId="33" borderId="72" xfId="58" applyNumberFormat="1" applyFont="1" applyFill="1" applyBorder="1" applyAlignment="1">
      <alignment horizontal="center" vertical="center" wrapText="1"/>
      <protection/>
    </xf>
    <xf numFmtId="1" fontId="11" fillId="33" borderId="112" xfId="58" applyNumberFormat="1" applyFont="1" applyFill="1" applyBorder="1" applyAlignment="1">
      <alignment horizontal="center" vertical="center" wrapText="1"/>
      <protection/>
    </xf>
    <xf numFmtId="0" fontId="25" fillId="34" borderId="186" xfId="58" applyFont="1" applyFill="1" applyBorder="1" applyAlignment="1">
      <alignment horizontal="center" vertical="center" wrapText="1"/>
      <protection/>
    </xf>
    <xf numFmtId="0" fontId="25" fillId="34" borderId="187" xfId="58" applyFont="1" applyFill="1" applyBorder="1" applyAlignment="1">
      <alignment horizontal="center" vertical="center" wrapText="1"/>
      <protection/>
    </xf>
    <xf numFmtId="0" fontId="25" fillId="34" borderId="154" xfId="58" applyFont="1" applyFill="1" applyBorder="1" applyAlignment="1">
      <alignment horizontal="center" vertical="center" wrapText="1"/>
      <protection/>
    </xf>
    <xf numFmtId="0" fontId="25" fillId="34" borderId="188" xfId="58" applyFont="1" applyFill="1" applyBorder="1" applyAlignment="1">
      <alignment horizontal="center" vertical="center" wrapText="1"/>
      <protection/>
    </xf>
    <xf numFmtId="0" fontId="25" fillId="33" borderId="52" xfId="58" applyFont="1" applyFill="1" applyBorder="1" applyAlignment="1">
      <alignment horizontal="left" vertical="center" wrapText="1"/>
      <protection/>
    </xf>
    <xf numFmtId="0" fontId="33" fillId="33" borderId="175" xfId="58" applyFont="1" applyFill="1" applyBorder="1" applyAlignment="1">
      <alignment horizontal="center" vertical="center" wrapText="1"/>
      <protection/>
    </xf>
    <xf numFmtId="0" fontId="39" fillId="0" borderId="112" xfId="0" applyFont="1" applyBorder="1" applyAlignment="1">
      <alignment horizontal="center" vertical="center" wrapText="1"/>
    </xf>
    <xf numFmtId="0" fontId="10" fillId="33" borderId="132" xfId="58" applyFont="1" applyFill="1" applyBorder="1" applyAlignment="1">
      <alignment horizontal="center" vertical="center" wrapText="1"/>
      <protection/>
    </xf>
    <xf numFmtId="0" fontId="10" fillId="33" borderId="12" xfId="58" applyFont="1" applyFill="1" applyBorder="1" applyAlignment="1">
      <alignment horizontal="center" vertical="center" wrapText="1"/>
      <protection/>
    </xf>
    <xf numFmtId="0" fontId="10" fillId="33" borderId="30" xfId="58" applyFont="1" applyFill="1" applyBorder="1" applyAlignment="1">
      <alignment horizontal="center" vertical="center" wrapText="1"/>
      <protection/>
    </xf>
    <xf numFmtId="0" fontId="9" fillId="33" borderId="150" xfId="58" applyFont="1" applyFill="1" applyBorder="1" applyAlignment="1">
      <alignment horizontal="center" vertical="center" wrapText="1"/>
      <protection/>
    </xf>
    <xf numFmtId="0" fontId="9" fillId="33" borderId="30" xfId="58" applyFont="1" applyFill="1" applyBorder="1" applyAlignment="1">
      <alignment horizontal="center" vertical="center" wrapText="1"/>
      <protection/>
    </xf>
    <xf numFmtId="0" fontId="33" fillId="33" borderId="176" xfId="58" applyFont="1" applyFill="1" applyBorder="1" applyAlignment="1">
      <alignment horizontal="center" vertical="center" wrapText="1"/>
      <protection/>
    </xf>
    <xf numFmtId="0" fontId="39" fillId="0" borderId="17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9" fillId="33" borderId="189" xfId="58" applyFont="1" applyFill="1" applyBorder="1" applyAlignment="1">
      <alignment horizontal="center" vertical="center"/>
      <protection/>
    </xf>
    <xf numFmtId="0" fontId="9" fillId="33" borderId="15" xfId="58" applyFont="1" applyFill="1" applyBorder="1" applyAlignment="1">
      <alignment horizontal="center" vertical="center"/>
      <protection/>
    </xf>
    <xf numFmtId="0" fontId="9" fillId="33" borderId="87" xfId="58" applyFont="1" applyFill="1" applyBorder="1" applyAlignment="1">
      <alignment horizontal="center" vertical="center"/>
      <protection/>
    </xf>
    <xf numFmtId="0" fontId="39" fillId="33" borderId="174" xfId="58" applyFont="1" applyFill="1" applyBorder="1" applyAlignment="1">
      <alignment horizontal="center" vertical="center" wrapText="1"/>
      <protection/>
    </xf>
    <xf numFmtId="0" fontId="39" fillId="0" borderId="111" xfId="0" applyFont="1" applyBorder="1" applyAlignment="1">
      <alignment horizontal="center" vertical="center" wrapText="1"/>
    </xf>
    <xf numFmtId="0" fontId="9" fillId="34" borderId="186" xfId="58" applyFont="1" applyFill="1" applyBorder="1" applyAlignment="1">
      <alignment horizontal="center" vertical="center" wrapText="1"/>
      <protection/>
    </xf>
    <xf numFmtId="0" fontId="9" fillId="34" borderId="187" xfId="58" applyFont="1" applyFill="1" applyBorder="1" applyAlignment="1">
      <alignment horizontal="center" vertical="center" wrapText="1"/>
      <protection/>
    </xf>
    <xf numFmtId="0" fontId="39" fillId="0" borderId="112" xfId="0" applyFont="1" applyBorder="1" applyAlignment="1">
      <alignment/>
    </xf>
    <xf numFmtId="0" fontId="12" fillId="34" borderId="186" xfId="58" applyFont="1" applyFill="1" applyBorder="1" applyAlignment="1">
      <alignment horizontal="center" vertical="center" wrapText="1"/>
      <protection/>
    </xf>
    <xf numFmtId="0" fontId="12" fillId="34" borderId="187" xfId="58" applyFont="1" applyFill="1" applyBorder="1" applyAlignment="1">
      <alignment horizontal="center" vertical="center" wrapText="1"/>
      <protection/>
    </xf>
    <xf numFmtId="0" fontId="9" fillId="33" borderId="180" xfId="58" applyFont="1" applyFill="1" applyBorder="1" applyAlignment="1">
      <alignment horizontal="center" vertical="center" wrapText="1"/>
      <protection/>
    </xf>
    <xf numFmtId="0" fontId="9" fillId="33" borderId="181" xfId="58" applyFont="1" applyFill="1" applyBorder="1" applyAlignment="1">
      <alignment horizontal="center" vertical="center" wrapText="1"/>
      <protection/>
    </xf>
    <xf numFmtId="0" fontId="9" fillId="33" borderId="144" xfId="58" applyFont="1" applyFill="1" applyBorder="1" applyAlignment="1">
      <alignment horizontal="center" vertical="center" wrapText="1"/>
      <protection/>
    </xf>
    <xf numFmtId="0" fontId="9" fillId="33" borderId="186" xfId="58" applyFont="1" applyFill="1" applyBorder="1" applyAlignment="1">
      <alignment horizontal="center" vertical="center" wrapText="1"/>
      <protection/>
    </xf>
    <xf numFmtId="0" fontId="9" fillId="33" borderId="190" xfId="58" applyFont="1" applyFill="1" applyBorder="1" applyAlignment="1">
      <alignment horizontal="center" vertical="center" wrapText="1"/>
      <protection/>
    </xf>
    <xf numFmtId="0" fontId="9" fillId="33" borderId="137" xfId="58" applyFont="1" applyFill="1" applyBorder="1" applyAlignment="1">
      <alignment horizontal="center" vertical="center" wrapText="1"/>
      <protection/>
    </xf>
    <xf numFmtId="0" fontId="10" fillId="33" borderId="10" xfId="58" applyFont="1" applyFill="1" applyBorder="1" applyAlignment="1">
      <alignment horizontal="right" vertical="center" wrapText="1"/>
      <protection/>
    </xf>
    <xf numFmtId="0" fontId="12" fillId="33" borderId="0" xfId="58" applyFont="1" applyFill="1" applyAlignment="1" applyProtection="1">
      <alignment horizontal="center" vertical="center" wrapText="1"/>
      <protection locked="0"/>
    </xf>
    <xf numFmtId="0" fontId="39" fillId="33" borderId="150" xfId="58" applyFont="1" applyFill="1" applyBorder="1" applyAlignment="1">
      <alignment horizontal="center" vertical="center" wrapText="1"/>
      <protection/>
    </xf>
    <xf numFmtId="0" fontId="39" fillId="33" borderId="30" xfId="58" applyFont="1" applyFill="1" applyBorder="1" applyAlignment="1">
      <alignment horizontal="center" vertical="center" wrapText="1"/>
      <protection/>
    </xf>
    <xf numFmtId="0" fontId="11" fillId="33" borderId="174" xfId="0" applyFont="1" applyFill="1" applyBorder="1" applyAlignment="1">
      <alignment horizontal="center" vertical="center" wrapText="1"/>
    </xf>
    <xf numFmtId="0" fontId="11" fillId="33" borderId="111" xfId="0" applyFont="1" applyFill="1" applyBorder="1" applyAlignment="1">
      <alignment horizontal="center" vertical="center" wrapText="1"/>
    </xf>
    <xf numFmtId="0" fontId="12" fillId="33" borderId="174" xfId="0" applyFont="1" applyFill="1" applyBorder="1" applyAlignment="1">
      <alignment horizontal="center" vertical="center" wrapText="1"/>
    </xf>
    <xf numFmtId="0" fontId="12" fillId="33" borderId="111" xfId="0" applyFont="1" applyFill="1" applyBorder="1" applyAlignment="1">
      <alignment horizontal="center" vertical="center" wrapText="1"/>
    </xf>
    <xf numFmtId="0" fontId="10" fillId="33" borderId="71" xfId="58" applyFont="1" applyFill="1" applyBorder="1" applyAlignment="1">
      <alignment horizontal="center" vertical="center" wrapText="1"/>
      <protection/>
    </xf>
    <xf numFmtId="0" fontId="10" fillId="33" borderId="111" xfId="58" applyFont="1" applyFill="1" applyBorder="1" applyAlignment="1">
      <alignment horizontal="center" vertical="center" wrapText="1"/>
      <protection/>
    </xf>
    <xf numFmtId="0" fontId="15" fillId="33" borderId="132" xfId="58" applyFont="1" applyFill="1" applyBorder="1" applyAlignment="1">
      <alignment horizontal="center" vertical="center" wrapText="1"/>
      <protection/>
    </xf>
    <xf numFmtId="0" fontId="15" fillId="33" borderId="12" xfId="58" applyFont="1" applyFill="1" applyBorder="1" applyAlignment="1">
      <alignment horizontal="center" vertical="center" wrapText="1"/>
      <protection/>
    </xf>
    <xf numFmtId="0" fontId="15" fillId="33" borderId="30" xfId="58" applyFont="1" applyFill="1" applyBorder="1" applyAlignment="1">
      <alignment horizontal="center" vertical="center" wrapText="1"/>
      <protection/>
    </xf>
    <xf numFmtId="0" fontId="9" fillId="34" borderId="154" xfId="58" applyFont="1" applyFill="1" applyBorder="1" applyAlignment="1">
      <alignment horizontal="center" vertical="center" wrapText="1"/>
      <protection/>
    </xf>
    <xf numFmtId="0" fontId="9" fillId="34" borderId="188" xfId="58" applyFont="1" applyFill="1" applyBorder="1" applyAlignment="1">
      <alignment horizontal="center" vertical="center" wrapText="1"/>
      <protection/>
    </xf>
    <xf numFmtId="0" fontId="46" fillId="33" borderId="153" xfId="0" applyFont="1" applyFill="1" applyBorder="1" applyAlignment="1">
      <alignment horizontal="center" vertical="center" wrapText="1"/>
    </xf>
    <xf numFmtId="0" fontId="46" fillId="33" borderId="54" xfId="0" applyFont="1" applyFill="1" applyBorder="1" applyAlignment="1">
      <alignment horizontal="center" vertical="center" wrapText="1"/>
    </xf>
    <xf numFmtId="0" fontId="14" fillId="34" borderId="154" xfId="0" applyFont="1" applyFill="1" applyBorder="1" applyAlignment="1">
      <alignment horizontal="center" vertical="center"/>
    </xf>
    <xf numFmtId="0" fontId="14" fillId="34" borderId="155" xfId="0" applyFont="1" applyFill="1" applyBorder="1" applyAlignment="1">
      <alignment horizontal="center" vertical="center"/>
    </xf>
    <xf numFmtId="0" fontId="46" fillId="33" borderId="159" xfId="0" applyFont="1" applyFill="1" applyBorder="1" applyAlignment="1">
      <alignment horizontal="center" vertical="center" wrapText="1"/>
    </xf>
    <xf numFmtId="0" fontId="46" fillId="33" borderId="60" xfId="0" applyFont="1" applyFill="1" applyBorder="1" applyAlignment="1">
      <alignment horizontal="center" vertical="center" wrapText="1"/>
    </xf>
    <xf numFmtId="0" fontId="46" fillId="33" borderId="150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91" xfId="0" applyFont="1" applyFill="1" applyBorder="1" applyAlignment="1">
      <alignment horizontal="center" vertical="center" wrapText="1"/>
    </xf>
    <xf numFmtId="0" fontId="46" fillId="33" borderId="57" xfId="0" applyFont="1" applyFill="1" applyBorder="1" applyAlignment="1">
      <alignment horizontal="center" vertical="center" wrapText="1"/>
    </xf>
    <xf numFmtId="0" fontId="46" fillId="33" borderId="157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5" fillId="33" borderId="184" xfId="0" applyFont="1" applyFill="1" applyBorder="1" applyAlignment="1">
      <alignment horizontal="center" vertical="center" wrapText="1"/>
    </xf>
    <xf numFmtId="0" fontId="31" fillId="33" borderId="192" xfId="0" applyFont="1" applyFill="1" applyBorder="1" applyAlignment="1">
      <alignment horizontal="center" vertical="center" wrapText="1"/>
    </xf>
    <xf numFmtId="0" fontId="31" fillId="33" borderId="193" xfId="0" applyFont="1" applyFill="1" applyBorder="1" applyAlignment="1">
      <alignment horizontal="center" vertical="center" wrapText="1"/>
    </xf>
    <xf numFmtId="0" fontId="31" fillId="33" borderId="189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87" xfId="0" applyFont="1" applyFill="1" applyBorder="1" applyAlignment="1">
      <alignment horizontal="center" vertical="center" wrapText="1"/>
    </xf>
    <xf numFmtId="0" fontId="46" fillId="33" borderId="132" xfId="0" applyFont="1" applyFill="1" applyBorder="1" applyAlignment="1">
      <alignment horizontal="center" vertical="center" wrapText="1"/>
    </xf>
    <xf numFmtId="0" fontId="46" fillId="33" borderId="17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67" xfId="0" applyFont="1" applyFill="1" applyBorder="1" applyAlignment="1">
      <alignment horizontal="center" vertical="center" wrapText="1"/>
    </xf>
    <xf numFmtId="0" fontId="46" fillId="33" borderId="194" xfId="0" applyFont="1" applyFill="1" applyBorder="1" applyAlignment="1">
      <alignment horizontal="center" vertical="center" wrapText="1"/>
    </xf>
    <xf numFmtId="0" fontId="46" fillId="33" borderId="195" xfId="0" applyFont="1" applyFill="1" applyBorder="1" applyAlignment="1">
      <alignment horizontal="center" vertical="center" wrapText="1"/>
    </xf>
    <xf numFmtId="0" fontId="46" fillId="33" borderId="89" xfId="0" applyFont="1" applyFill="1" applyBorder="1" applyAlignment="1">
      <alignment horizontal="center" vertical="center" wrapText="1"/>
    </xf>
    <xf numFmtId="0" fontId="46" fillId="33" borderId="189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8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8" fillId="33" borderId="174" xfId="0" applyFont="1" applyFill="1" applyBorder="1" applyAlignment="1">
      <alignment horizontal="center" vertical="center" wrapText="1"/>
    </xf>
    <xf numFmtId="0" fontId="8" fillId="33" borderId="185" xfId="0" applyFont="1" applyFill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174" xfId="0" applyFont="1" applyBorder="1" applyAlignment="1">
      <alignment horizontal="center" vertical="center" wrapText="1"/>
    </xf>
    <xf numFmtId="0" fontId="22" fillId="33" borderId="109" xfId="0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22" fillId="33" borderId="176" xfId="0" applyFont="1" applyFill="1" applyBorder="1" applyAlignment="1">
      <alignment horizontal="center" vertical="center" wrapText="1"/>
    </xf>
    <xf numFmtId="0" fontId="22" fillId="33" borderId="81" xfId="0" applyFont="1" applyFill="1" applyBorder="1" applyAlignment="1">
      <alignment horizontal="center" vertical="center" wrapText="1"/>
    </xf>
    <xf numFmtId="0" fontId="15" fillId="0" borderId="177" xfId="0" applyFont="1" applyBorder="1" applyAlignment="1">
      <alignment horizontal="center" vertical="center" wrapText="1"/>
    </xf>
    <xf numFmtId="0" fontId="50" fillId="33" borderId="5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64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10" fillId="0" borderId="1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wrapText="1"/>
    </xf>
    <xf numFmtId="0" fontId="15" fillId="0" borderId="153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/>
    </xf>
    <xf numFmtId="0" fontId="15" fillId="0" borderId="55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151" xfId="0" applyFont="1" applyBorder="1" applyAlignment="1">
      <alignment horizontal="center" vertical="center" textRotation="90" wrapText="1"/>
    </xf>
    <xf numFmtId="0" fontId="15" fillId="0" borderId="196" xfId="0" applyFont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center" vertical="center" textRotation="90" wrapText="1"/>
    </xf>
    <xf numFmtId="0" fontId="15" fillId="0" borderId="133" xfId="0" applyFont="1" applyBorder="1" applyAlignment="1">
      <alignment horizontal="center" vertical="center" textRotation="90" wrapText="1"/>
    </xf>
    <xf numFmtId="0" fontId="15" fillId="0" borderId="197" xfId="0" applyFont="1" applyBorder="1" applyAlignment="1">
      <alignment horizontal="center" vertical="center" textRotation="90" wrapText="1"/>
    </xf>
    <xf numFmtId="0" fontId="15" fillId="0" borderId="87" xfId="0" applyFont="1" applyBorder="1" applyAlignment="1">
      <alignment horizontal="center" vertical="center" textRotation="90" wrapText="1"/>
    </xf>
    <xf numFmtId="0" fontId="15" fillId="0" borderId="54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/>
    </xf>
    <xf numFmtId="0" fontId="15" fillId="0" borderId="46" xfId="0" applyFont="1" applyBorder="1" applyAlignment="1">
      <alignment/>
    </xf>
    <xf numFmtId="0" fontId="25" fillId="0" borderId="160" xfId="0" applyFont="1" applyBorder="1" applyAlignment="1">
      <alignment horizontal="center" vertical="center" wrapText="1" readingOrder="2"/>
    </xf>
    <xf numFmtId="0" fontId="25" fillId="0" borderId="101" xfId="0" applyFont="1" applyBorder="1" applyAlignment="1">
      <alignment wrapText="1"/>
    </xf>
    <xf numFmtId="0" fontId="15" fillId="0" borderId="45" xfId="0" applyFont="1" applyBorder="1" applyAlignment="1">
      <alignment horizontal="center" vertical="center" textRotation="90" wrapText="1"/>
    </xf>
    <xf numFmtId="0" fontId="15" fillId="33" borderId="198" xfId="0" applyFont="1" applyFill="1" applyBorder="1" applyAlignment="1">
      <alignment horizontal="center" vertical="center" textRotation="90" wrapText="1"/>
    </xf>
    <xf numFmtId="0" fontId="15" fillId="33" borderId="17" xfId="0" applyFont="1" applyFill="1" applyBorder="1" applyAlignment="1">
      <alignment/>
    </xf>
    <xf numFmtId="0" fontId="15" fillId="33" borderId="46" xfId="0" applyFont="1" applyFill="1" applyBorder="1" applyAlignment="1">
      <alignment/>
    </xf>
    <xf numFmtId="0" fontId="15" fillId="0" borderId="198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textRotation="90" wrapText="1"/>
    </xf>
    <xf numFmtId="0" fontId="15" fillId="0" borderId="198" xfId="0" applyFont="1" applyBorder="1" applyAlignment="1">
      <alignment horizontal="center" vertical="center" wrapText="1"/>
    </xf>
    <xf numFmtId="0" fontId="15" fillId="0" borderId="198" xfId="0" applyFont="1" applyBorder="1" applyAlignment="1">
      <alignment/>
    </xf>
    <xf numFmtId="0" fontId="15" fillId="0" borderId="128" xfId="0" applyFont="1" applyBorder="1" applyAlignment="1">
      <alignment/>
    </xf>
    <xf numFmtId="0" fontId="15" fillId="0" borderId="160" xfId="0" applyFont="1" applyBorder="1" applyAlignment="1">
      <alignment horizontal="center" vertical="center" textRotation="90" wrapText="1"/>
    </xf>
    <xf numFmtId="0" fontId="15" fillId="0" borderId="101" xfId="0" applyFont="1" applyBorder="1" applyAlignment="1">
      <alignment horizontal="center" vertical="center" textRotation="90" wrapText="1"/>
    </xf>
    <xf numFmtId="0" fontId="15" fillId="0" borderId="199" xfId="0" applyFont="1" applyBorder="1" applyAlignment="1">
      <alignment horizontal="center" vertical="center" textRotation="90" wrapText="1"/>
    </xf>
    <xf numFmtId="0" fontId="15" fillId="0" borderId="54" xfId="0" applyFont="1" applyBorder="1" applyAlignment="1">
      <alignment horizontal="justify" vertical="justify" textRotation="90" wrapText="1"/>
    </xf>
    <xf numFmtId="0" fontId="15" fillId="0" borderId="93" xfId="0" applyFont="1" applyBorder="1" applyAlignment="1">
      <alignment horizontal="center" vertical="center" textRotation="90" wrapText="1"/>
    </xf>
    <xf numFmtId="0" fontId="15" fillId="0" borderId="200" xfId="0" applyFont="1" applyBorder="1" applyAlignment="1">
      <alignment horizontal="center" vertical="center" wrapText="1"/>
    </xf>
    <xf numFmtId="0" fontId="15" fillId="0" borderId="201" xfId="0" applyFont="1" applyBorder="1" applyAlignment="1">
      <alignment horizontal="center" vertical="center" wrapText="1"/>
    </xf>
    <xf numFmtId="0" fontId="15" fillId="0" borderId="202" xfId="0" applyFont="1" applyBorder="1" applyAlignment="1">
      <alignment horizontal="center" vertical="center" wrapText="1"/>
    </xf>
    <xf numFmtId="0" fontId="25" fillId="0" borderId="201" xfId="0" applyFont="1" applyBorder="1" applyAlignment="1">
      <alignment horizontal="center" vertical="center" wrapText="1"/>
    </xf>
    <xf numFmtId="0" fontId="25" fillId="0" borderId="203" xfId="0" applyFont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/>
    </xf>
    <xf numFmtId="0" fontId="21" fillId="0" borderId="165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10" fillId="0" borderId="204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39" fillId="33" borderId="165" xfId="0" applyFont="1" applyFill="1" applyBorder="1" applyAlignment="1">
      <alignment horizontal="center" vertical="center" wrapText="1"/>
    </xf>
    <xf numFmtId="0" fontId="37" fillId="0" borderId="165" xfId="0" applyFont="1" applyBorder="1" applyAlignment="1">
      <alignment horizontal="center" vertical="center" wrapText="1"/>
    </xf>
    <xf numFmtId="0" fontId="37" fillId="0" borderId="165" xfId="0" applyFont="1" applyBorder="1" applyAlignment="1">
      <alignment wrapText="1"/>
    </xf>
    <xf numFmtId="0" fontId="37" fillId="0" borderId="166" xfId="0" applyFont="1" applyBorder="1" applyAlignment="1">
      <alignment wrapText="1"/>
    </xf>
    <xf numFmtId="0" fontId="39" fillId="33" borderId="151" xfId="0" applyFont="1" applyFill="1" applyBorder="1" applyAlignment="1">
      <alignment horizontal="left" vertical="center" wrapText="1"/>
    </xf>
    <xf numFmtId="0" fontId="39" fillId="33" borderId="152" xfId="0" applyFont="1" applyFill="1" applyBorder="1" applyAlignment="1">
      <alignment horizontal="left" vertical="center"/>
    </xf>
    <xf numFmtId="1" fontId="11" fillId="33" borderId="205" xfId="0" applyNumberFormat="1" applyFont="1" applyFill="1" applyBorder="1" applyAlignment="1">
      <alignment horizontal="center" vertical="center"/>
    </xf>
    <xf numFmtId="1" fontId="11" fillId="33" borderId="206" xfId="0" applyNumberFormat="1" applyFont="1" applyFill="1" applyBorder="1" applyAlignment="1">
      <alignment horizontal="center" vertical="center"/>
    </xf>
    <xf numFmtId="1" fontId="11" fillId="33" borderId="207" xfId="0" applyNumberFormat="1" applyFont="1" applyFill="1" applyBorder="1" applyAlignment="1">
      <alignment horizontal="center" vertical="center"/>
    </xf>
    <xf numFmtId="1" fontId="11" fillId="33" borderId="100" xfId="0" applyNumberFormat="1" applyFont="1" applyFill="1" applyBorder="1" applyAlignment="1">
      <alignment horizontal="center" vertical="center"/>
    </xf>
    <xf numFmtId="1" fontId="11" fillId="33" borderId="109" xfId="0" applyNumberFormat="1" applyFont="1" applyFill="1" applyBorder="1" applyAlignment="1">
      <alignment horizontal="center" vertical="center"/>
    </xf>
    <xf numFmtId="1" fontId="11" fillId="33" borderId="145" xfId="0" applyNumberFormat="1" applyFont="1" applyFill="1" applyBorder="1" applyAlignment="1">
      <alignment horizontal="center" vertical="center"/>
    </xf>
    <xf numFmtId="1" fontId="11" fillId="33" borderId="33" xfId="0" applyNumberFormat="1" applyFont="1" applyFill="1" applyBorder="1" applyAlignment="1">
      <alignment horizontal="center" vertical="center"/>
    </xf>
    <xf numFmtId="1" fontId="11" fillId="33" borderId="34" xfId="0" applyNumberFormat="1" applyFont="1" applyFill="1" applyBorder="1" applyAlignment="1">
      <alignment horizontal="center" vertical="center"/>
    </xf>
    <xf numFmtId="1" fontId="11" fillId="33" borderId="58" xfId="0" applyNumberFormat="1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 wrapText="1"/>
    </xf>
    <xf numFmtId="0" fontId="30" fillId="34" borderId="6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0" fillId="33" borderId="0" xfId="58" applyFont="1" applyFill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34</xdr:row>
      <xdr:rowOff>76200</xdr:rowOff>
    </xdr:from>
    <xdr:to>
      <xdr:col>5</xdr:col>
      <xdr:colOff>352425</xdr:colOff>
      <xdr:row>39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228850" y="11468100"/>
          <a:ext cx="1304925" cy="7810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u ba</a:t>
          </a:r>
          <a:r>
            <a:rPr lang="en-US" cap="none" sz="1100" b="0" i="0" u="none" baseline="0">
              <a:solidFill>
                <a:srgbClr val="FFFFFF"/>
              </a:solidFill>
            </a:rPr>
            <a:t>z</a:t>
          </a:r>
          <a:r>
            <a:rPr lang="en-US" cap="none" sz="1100" b="0" i="0" u="none" baseline="0">
              <a:solidFill>
                <a:srgbClr val="FFFFFF"/>
              </a:solidFill>
            </a:rPr>
            <a:t>i ima</a:t>
          </a:r>
          <a:r>
            <a:rPr lang="en-US" cap="none" sz="1100" b="0" i="0" u="none" baseline="0">
              <a:solidFill>
                <a:srgbClr val="FFFFFF"/>
              </a:solidFill>
            </a:rPr>
            <a:t> 3 pregleda više, zato što baza ne prihvata 0 već je uneto 1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jela.kuljanin\Desktop\vremenske%20serije%202015%20d\2%20SPEC%20PREGLEDI%20NIVO%20USTANOVE%202007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 tabela"/>
      <sheetName val="24 tabela"/>
      <sheetName val="25 tabela"/>
      <sheetName val="26 tabela"/>
      <sheetName val="27 tabela"/>
      <sheetName val="28 tabela"/>
      <sheetName val="29 tabela"/>
      <sheetName val="30 tabela"/>
      <sheetName val="31 tabela"/>
      <sheetName val="32 tabela"/>
      <sheetName val="33 tabela"/>
      <sheetName val="34 tabela"/>
    </sheetNames>
    <sheetDataSet>
      <sheetData sheetId="5">
        <row r="28">
          <cell r="G28">
            <v>7811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1" width="12.7109375" style="373" customWidth="1"/>
    <col min="12" max="12" width="20.140625" style="371" customWidth="1"/>
    <col min="13" max="13" width="11.7109375" style="371" customWidth="1"/>
    <col min="14" max="16384" width="9.140625" style="373" customWidth="1"/>
  </cols>
  <sheetData>
    <row r="1" spans="1:13" s="370" customFormat="1" ht="18">
      <c r="A1" s="678" t="s">
        <v>323</v>
      </c>
      <c r="B1" s="679"/>
      <c r="C1" s="367"/>
      <c r="D1" s="367"/>
      <c r="E1" s="367"/>
      <c r="F1" s="367"/>
      <c r="G1" s="367"/>
      <c r="H1" s="367"/>
      <c r="I1" s="367"/>
      <c r="J1" s="367"/>
      <c r="K1" s="368"/>
      <c r="L1" s="369" t="s">
        <v>324</v>
      </c>
      <c r="M1" s="369" t="s">
        <v>325</v>
      </c>
    </row>
    <row r="2" spans="1:13" s="374" customFormat="1" ht="30" customHeight="1">
      <c r="A2" s="681" t="s">
        <v>326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366" t="s">
        <v>327</v>
      </c>
      <c r="M2" s="366">
        <v>1</v>
      </c>
    </row>
    <row r="3" spans="1:13" s="374" customFormat="1" ht="30" customHeight="1">
      <c r="A3" s="680" t="s">
        <v>329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366" t="s">
        <v>494</v>
      </c>
      <c r="M3" s="366">
        <v>2</v>
      </c>
    </row>
    <row r="4" spans="1:13" s="374" customFormat="1" ht="30" customHeight="1">
      <c r="A4" s="680" t="s">
        <v>470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366" t="s">
        <v>328</v>
      </c>
      <c r="M4" s="366">
        <v>3</v>
      </c>
    </row>
    <row r="5" spans="1:13" s="374" customFormat="1" ht="30" customHeight="1">
      <c r="A5" s="681" t="s">
        <v>331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366" t="s">
        <v>330</v>
      </c>
      <c r="M5" s="366">
        <v>4</v>
      </c>
    </row>
    <row r="6" spans="1:13" s="374" customFormat="1" ht="30" customHeight="1">
      <c r="A6" s="681" t="s">
        <v>333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366" t="s">
        <v>332</v>
      </c>
      <c r="M6" s="366">
        <v>5</v>
      </c>
    </row>
    <row r="7" spans="1:13" s="374" customFormat="1" ht="30" customHeight="1">
      <c r="A7" s="681" t="s">
        <v>334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366" t="s">
        <v>335</v>
      </c>
      <c r="M7" s="366">
        <v>6</v>
      </c>
    </row>
    <row r="8" spans="1:13" s="374" customFormat="1" ht="30" customHeight="1">
      <c r="A8" s="680" t="s">
        <v>469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  <c r="L8" s="366" t="s">
        <v>336</v>
      </c>
      <c r="M8" s="366">
        <v>7</v>
      </c>
    </row>
    <row r="9" spans="1:13" s="374" customFormat="1" ht="30" customHeight="1">
      <c r="A9" s="681" t="s">
        <v>338</v>
      </c>
      <c r="B9" s="681"/>
      <c r="C9" s="681"/>
      <c r="D9" s="681"/>
      <c r="E9" s="681"/>
      <c r="F9" s="681"/>
      <c r="G9" s="681"/>
      <c r="H9" s="681"/>
      <c r="I9" s="681"/>
      <c r="J9" s="681"/>
      <c r="K9" s="681"/>
      <c r="L9" s="366" t="s">
        <v>337</v>
      </c>
      <c r="M9" s="366">
        <v>8</v>
      </c>
    </row>
    <row r="10" spans="1:13" s="374" customFormat="1" ht="30" customHeight="1">
      <c r="A10" s="681" t="s">
        <v>339</v>
      </c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366" t="s">
        <v>340</v>
      </c>
      <c r="M10" s="366">
        <v>9</v>
      </c>
    </row>
    <row r="11" spans="1:13" s="374" customFormat="1" ht="30" customHeight="1">
      <c r="A11" s="680" t="s">
        <v>467</v>
      </c>
      <c r="B11" s="680"/>
      <c r="C11" s="680"/>
      <c r="D11" s="680"/>
      <c r="E11" s="680"/>
      <c r="F11" s="680"/>
      <c r="G11" s="680"/>
      <c r="H11" s="680"/>
      <c r="I11" s="680"/>
      <c r="J11" s="680"/>
      <c r="K11" s="680"/>
      <c r="L11" s="366" t="s">
        <v>341</v>
      </c>
      <c r="M11" s="366">
        <v>10</v>
      </c>
    </row>
    <row r="12" spans="1:13" s="374" customFormat="1" ht="30" customHeight="1">
      <c r="A12" s="681" t="s">
        <v>342</v>
      </c>
      <c r="B12" s="681"/>
      <c r="C12" s="681"/>
      <c r="D12" s="681"/>
      <c r="E12" s="681"/>
      <c r="F12" s="681"/>
      <c r="G12" s="681"/>
      <c r="H12" s="681"/>
      <c r="I12" s="681"/>
      <c r="J12" s="681"/>
      <c r="K12" s="681"/>
      <c r="L12" s="366" t="s">
        <v>343</v>
      </c>
      <c r="M12" s="366">
        <v>11</v>
      </c>
    </row>
    <row r="13" spans="1:13" s="374" customFormat="1" ht="30" customHeight="1">
      <c r="A13" s="681" t="s">
        <v>344</v>
      </c>
      <c r="B13" s="681"/>
      <c r="C13" s="681"/>
      <c r="D13" s="681"/>
      <c r="E13" s="681"/>
      <c r="F13" s="681"/>
      <c r="G13" s="681"/>
      <c r="H13" s="681"/>
      <c r="I13" s="681"/>
      <c r="J13" s="681"/>
      <c r="K13" s="681"/>
      <c r="L13" s="366" t="s">
        <v>345</v>
      </c>
      <c r="M13" s="366">
        <v>12</v>
      </c>
    </row>
    <row r="14" spans="1:13" s="374" customFormat="1" ht="30" customHeight="1">
      <c r="A14" s="680" t="s">
        <v>446</v>
      </c>
      <c r="B14" s="680"/>
      <c r="C14" s="680"/>
      <c r="D14" s="680"/>
      <c r="E14" s="680"/>
      <c r="F14" s="680"/>
      <c r="G14" s="680"/>
      <c r="H14" s="680"/>
      <c r="I14" s="680"/>
      <c r="J14" s="680"/>
      <c r="K14" s="680"/>
      <c r="L14" s="366" t="s">
        <v>346</v>
      </c>
      <c r="M14" s="366">
        <v>13</v>
      </c>
    </row>
    <row r="15" spans="1:13" s="374" customFormat="1" ht="30" customHeight="1">
      <c r="A15" s="681" t="s">
        <v>347</v>
      </c>
      <c r="B15" s="681"/>
      <c r="C15" s="681"/>
      <c r="D15" s="681"/>
      <c r="E15" s="681"/>
      <c r="F15" s="681"/>
      <c r="G15" s="681"/>
      <c r="H15" s="681"/>
      <c r="I15" s="681"/>
      <c r="J15" s="681"/>
      <c r="K15" s="681"/>
      <c r="L15" s="366" t="s">
        <v>348</v>
      </c>
      <c r="M15" s="366">
        <v>14</v>
      </c>
    </row>
    <row r="16" spans="1:13" s="374" customFormat="1" ht="30" customHeight="1">
      <c r="A16" s="681" t="s">
        <v>351</v>
      </c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366" t="s">
        <v>349</v>
      </c>
      <c r="M16" s="366">
        <v>15</v>
      </c>
    </row>
    <row r="17" spans="1:13" s="374" customFormat="1" ht="30" customHeight="1">
      <c r="A17" s="680" t="s">
        <v>466</v>
      </c>
      <c r="B17" s="680"/>
      <c r="C17" s="680"/>
      <c r="D17" s="680"/>
      <c r="E17" s="680"/>
      <c r="F17" s="680"/>
      <c r="G17" s="680"/>
      <c r="H17" s="680"/>
      <c r="I17" s="680"/>
      <c r="J17" s="680"/>
      <c r="K17" s="680"/>
      <c r="L17" s="366" t="s">
        <v>350</v>
      </c>
      <c r="M17" s="366">
        <v>16</v>
      </c>
    </row>
    <row r="18" spans="1:13" s="374" customFormat="1" ht="30" customHeight="1">
      <c r="A18" s="681" t="s">
        <v>352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366" t="s">
        <v>353</v>
      </c>
      <c r="M18" s="366">
        <v>17</v>
      </c>
    </row>
    <row r="19" spans="1:13" s="374" customFormat="1" ht="30" customHeight="1">
      <c r="A19" s="680" t="s">
        <v>468</v>
      </c>
      <c r="B19" s="680"/>
      <c r="C19" s="680"/>
      <c r="D19" s="680"/>
      <c r="E19" s="680"/>
      <c r="F19" s="680"/>
      <c r="G19" s="680"/>
      <c r="H19" s="680"/>
      <c r="I19" s="680"/>
      <c r="J19" s="680"/>
      <c r="K19" s="680"/>
      <c r="L19" s="366" t="s">
        <v>354</v>
      </c>
      <c r="M19" s="366">
        <v>18</v>
      </c>
    </row>
    <row r="20" spans="1:13" s="374" customFormat="1" ht="30" customHeight="1">
      <c r="A20" s="681" t="s">
        <v>355</v>
      </c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366" t="s">
        <v>356</v>
      </c>
      <c r="M20" s="366">
        <v>19</v>
      </c>
    </row>
    <row r="21" spans="1:13" s="374" customFormat="1" ht="30" customHeight="1">
      <c r="A21" s="681" t="s">
        <v>357</v>
      </c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366" t="s">
        <v>358</v>
      </c>
      <c r="M21" s="366">
        <v>20</v>
      </c>
    </row>
    <row r="22" spans="1:13" s="374" customFormat="1" ht="30" customHeight="1">
      <c r="A22" s="681" t="s">
        <v>359</v>
      </c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366" t="s">
        <v>360</v>
      </c>
      <c r="M22" s="366">
        <v>21</v>
      </c>
    </row>
    <row r="23" spans="1:13" s="374" customFormat="1" ht="30" customHeight="1">
      <c r="A23" s="680" t="s">
        <v>389</v>
      </c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366" t="s">
        <v>361</v>
      </c>
      <c r="M23" s="366">
        <v>22</v>
      </c>
    </row>
    <row r="24" spans="1:13" s="374" customFormat="1" ht="30" customHeight="1">
      <c r="A24" s="680" t="s">
        <v>489</v>
      </c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366" t="s">
        <v>362</v>
      </c>
      <c r="M24" s="366">
        <v>23</v>
      </c>
    </row>
    <row r="25" spans="1:13" s="374" customFormat="1" ht="30" customHeight="1">
      <c r="A25" s="681" t="s">
        <v>490</v>
      </c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366" t="s">
        <v>491</v>
      </c>
      <c r="M25" s="366">
        <v>24</v>
      </c>
    </row>
    <row r="26" spans="1:13" s="374" customFormat="1" ht="30" customHeight="1">
      <c r="A26" s="681" t="s">
        <v>492</v>
      </c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366" t="s">
        <v>493</v>
      </c>
      <c r="M26" s="366">
        <v>25</v>
      </c>
    </row>
    <row r="27" spans="1:13" s="374" customFormat="1" ht="30" customHeight="1">
      <c r="A27" s="681" t="s">
        <v>363</v>
      </c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366" t="s">
        <v>364</v>
      </c>
      <c r="M27" s="366">
        <v>26</v>
      </c>
    </row>
    <row r="28" spans="1:13" s="374" customFormat="1" ht="30" customHeight="1">
      <c r="A28" s="681" t="s">
        <v>378</v>
      </c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366" t="s">
        <v>365</v>
      </c>
      <c r="M28" s="366">
        <v>27</v>
      </c>
    </row>
    <row r="29" spans="1:13" s="374" customFormat="1" ht="30" customHeight="1">
      <c r="A29" s="681" t="s">
        <v>379</v>
      </c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366" t="s">
        <v>366</v>
      </c>
      <c r="M29" s="366">
        <v>28</v>
      </c>
    </row>
    <row r="30" spans="1:13" s="374" customFormat="1" ht="30" customHeight="1">
      <c r="A30" s="681" t="s">
        <v>367</v>
      </c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366" t="s">
        <v>368</v>
      </c>
      <c r="M30" s="366">
        <v>29</v>
      </c>
    </row>
    <row r="31" spans="1:13" s="374" customFormat="1" ht="30" customHeight="1">
      <c r="A31" s="681" t="s">
        <v>367</v>
      </c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375" t="s">
        <v>445</v>
      </c>
      <c r="M31" s="366">
        <v>30</v>
      </c>
    </row>
    <row r="32" spans="1:13" s="374" customFormat="1" ht="30" customHeight="1">
      <c r="A32" s="681" t="s">
        <v>411</v>
      </c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366" t="s">
        <v>369</v>
      </c>
      <c r="M32" s="366">
        <v>31</v>
      </c>
    </row>
    <row r="33" spans="1:13" s="374" customFormat="1" ht="30" customHeight="1">
      <c r="A33" s="681" t="s">
        <v>380</v>
      </c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366" t="s">
        <v>370</v>
      </c>
      <c r="M33" s="366">
        <v>32</v>
      </c>
    </row>
    <row r="34" spans="1:13" s="374" customFormat="1" ht="30" customHeight="1">
      <c r="A34" s="682" t="s">
        <v>381</v>
      </c>
      <c r="B34" s="682"/>
      <c r="C34" s="682"/>
      <c r="D34" s="682"/>
      <c r="E34" s="682"/>
      <c r="F34" s="682"/>
      <c r="G34" s="682"/>
      <c r="H34" s="682"/>
      <c r="I34" s="682"/>
      <c r="J34" s="682"/>
      <c r="K34" s="682"/>
      <c r="L34" s="366" t="s">
        <v>371</v>
      </c>
      <c r="M34" s="366">
        <v>33</v>
      </c>
    </row>
    <row r="35" spans="1:13" s="374" customFormat="1" ht="30" customHeight="1">
      <c r="A35" s="681" t="s">
        <v>382</v>
      </c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366" t="s">
        <v>372</v>
      </c>
      <c r="M35" s="366">
        <v>34</v>
      </c>
    </row>
    <row r="36" spans="1:13" s="374" customFormat="1" ht="30" customHeight="1">
      <c r="A36" s="681" t="s">
        <v>383</v>
      </c>
      <c r="B36" s="681"/>
      <c r="C36" s="681"/>
      <c r="D36" s="681"/>
      <c r="E36" s="681"/>
      <c r="F36" s="681"/>
      <c r="G36" s="681"/>
      <c r="H36" s="681"/>
      <c r="I36" s="681"/>
      <c r="J36" s="681"/>
      <c r="K36" s="681"/>
      <c r="L36" s="366" t="s">
        <v>373</v>
      </c>
      <c r="M36" s="366">
        <v>35</v>
      </c>
    </row>
    <row r="37" spans="1:13" s="374" customFormat="1" ht="30" customHeight="1">
      <c r="A37" s="681" t="s">
        <v>384</v>
      </c>
      <c r="B37" s="681"/>
      <c r="C37" s="681"/>
      <c r="D37" s="681"/>
      <c r="E37" s="681"/>
      <c r="F37" s="681"/>
      <c r="G37" s="681"/>
      <c r="H37" s="681"/>
      <c r="I37" s="681"/>
      <c r="J37" s="681"/>
      <c r="K37" s="681"/>
      <c r="L37" s="366" t="s">
        <v>374</v>
      </c>
      <c r="M37" s="366">
        <v>36</v>
      </c>
    </row>
    <row r="38" spans="1:13" s="374" customFormat="1" ht="30" customHeight="1">
      <c r="A38" s="681" t="s">
        <v>390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366" t="s">
        <v>375</v>
      </c>
      <c r="M38" s="366">
        <v>37</v>
      </c>
    </row>
    <row r="39" spans="1:13" s="374" customFormat="1" ht="30" customHeight="1">
      <c r="A39" s="681" t="s">
        <v>391</v>
      </c>
      <c r="B39" s="681"/>
      <c r="C39" s="681"/>
      <c r="D39" s="681"/>
      <c r="E39" s="681"/>
      <c r="F39" s="681"/>
      <c r="G39" s="681"/>
      <c r="H39" s="681"/>
      <c r="I39" s="681"/>
      <c r="J39" s="681"/>
      <c r="K39" s="681"/>
      <c r="L39" s="366" t="s">
        <v>376</v>
      </c>
      <c r="M39" s="366">
        <v>38</v>
      </c>
    </row>
    <row r="40" spans="1:13" s="374" customFormat="1" ht="30" customHeight="1">
      <c r="A40" s="681" t="s">
        <v>392</v>
      </c>
      <c r="B40" s="681"/>
      <c r="C40" s="681"/>
      <c r="D40" s="681"/>
      <c r="E40" s="681"/>
      <c r="F40" s="681"/>
      <c r="G40" s="681"/>
      <c r="H40" s="681"/>
      <c r="I40" s="681"/>
      <c r="J40" s="681"/>
      <c r="K40" s="681"/>
      <c r="L40" s="366" t="s">
        <v>377</v>
      </c>
      <c r="M40" s="366">
        <v>39</v>
      </c>
    </row>
    <row r="41" spans="1:13" s="374" customFormat="1" ht="30" customHeight="1">
      <c r="A41" s="681" t="s">
        <v>393</v>
      </c>
      <c r="B41" s="681"/>
      <c r="C41" s="681"/>
      <c r="D41" s="681"/>
      <c r="E41" s="681"/>
      <c r="F41" s="681"/>
      <c r="G41" s="681"/>
      <c r="H41" s="681"/>
      <c r="I41" s="681"/>
      <c r="J41" s="681"/>
      <c r="K41" s="681"/>
      <c r="L41" s="366" t="s">
        <v>394</v>
      </c>
      <c r="M41" s="366">
        <v>40</v>
      </c>
    </row>
    <row r="42" spans="1:13" s="374" customFormat="1" ht="30" customHeight="1">
      <c r="A42" s="681" t="s">
        <v>396</v>
      </c>
      <c r="B42" s="681"/>
      <c r="C42" s="681"/>
      <c r="D42" s="681"/>
      <c r="E42" s="681"/>
      <c r="F42" s="681"/>
      <c r="G42" s="681"/>
      <c r="H42" s="681"/>
      <c r="I42" s="681"/>
      <c r="J42" s="681"/>
      <c r="K42" s="681"/>
      <c r="L42" s="366" t="s">
        <v>395</v>
      </c>
      <c r="M42" s="366">
        <v>41</v>
      </c>
    </row>
    <row r="43" spans="1:13" s="374" customFormat="1" ht="30" customHeight="1">
      <c r="A43" s="681" t="s">
        <v>398</v>
      </c>
      <c r="B43" s="681"/>
      <c r="C43" s="681"/>
      <c r="D43" s="681"/>
      <c r="E43" s="681"/>
      <c r="F43" s="681"/>
      <c r="G43" s="681"/>
      <c r="H43" s="681"/>
      <c r="I43" s="681"/>
      <c r="J43" s="681"/>
      <c r="K43" s="681"/>
      <c r="L43" s="366" t="s">
        <v>397</v>
      </c>
      <c r="M43" s="366">
        <v>42</v>
      </c>
    </row>
    <row r="44" spans="1:13" s="374" customFormat="1" ht="30" customHeight="1">
      <c r="A44" s="681" t="s">
        <v>440</v>
      </c>
      <c r="B44" s="681"/>
      <c r="C44" s="681"/>
      <c r="D44" s="681"/>
      <c r="E44" s="681"/>
      <c r="F44" s="681"/>
      <c r="G44" s="681"/>
      <c r="H44" s="681"/>
      <c r="I44" s="681"/>
      <c r="J44" s="681"/>
      <c r="K44" s="681"/>
      <c r="L44" s="366" t="s">
        <v>400</v>
      </c>
      <c r="M44" s="366">
        <v>43</v>
      </c>
    </row>
    <row r="45" spans="1:13" s="374" customFormat="1" ht="30" customHeight="1">
      <c r="A45" s="681" t="s">
        <v>399</v>
      </c>
      <c r="B45" s="681"/>
      <c r="C45" s="681"/>
      <c r="D45" s="681"/>
      <c r="E45" s="681"/>
      <c r="F45" s="681"/>
      <c r="G45" s="681"/>
      <c r="H45" s="681"/>
      <c r="I45" s="681"/>
      <c r="J45" s="681"/>
      <c r="K45" s="681"/>
      <c r="L45" s="366" t="s">
        <v>441</v>
      </c>
      <c r="M45" s="366">
        <v>44</v>
      </c>
    </row>
    <row r="46" ht="18">
      <c r="M46" s="372"/>
    </row>
    <row r="47" ht="18">
      <c r="M47" s="372"/>
    </row>
    <row r="48" ht="18">
      <c r="M48" s="372"/>
    </row>
    <row r="49" ht="18">
      <c r="M49" s="372"/>
    </row>
    <row r="50" ht="18">
      <c r="M50" s="372"/>
    </row>
  </sheetData>
  <sheetProtection/>
  <mergeCells count="45">
    <mergeCell ref="A42:K42"/>
    <mergeCell ref="A43:K43"/>
    <mergeCell ref="A44:K44"/>
    <mergeCell ref="A45:K45"/>
    <mergeCell ref="A39:K39"/>
    <mergeCell ref="A40:K40"/>
    <mergeCell ref="A41:K41"/>
    <mergeCell ref="A35:K35"/>
    <mergeCell ref="A36:K36"/>
    <mergeCell ref="A37:K37"/>
    <mergeCell ref="A38:K38"/>
    <mergeCell ref="A31:K31"/>
    <mergeCell ref="A32:K32"/>
    <mergeCell ref="A33:K33"/>
    <mergeCell ref="A34:K34"/>
    <mergeCell ref="A28:K28"/>
    <mergeCell ref="A29:K29"/>
    <mergeCell ref="A30:K30"/>
    <mergeCell ref="A22:K22"/>
    <mergeCell ref="A23:K23"/>
    <mergeCell ref="A25:K25"/>
    <mergeCell ref="A26:K26"/>
    <mergeCell ref="A24:K24"/>
    <mergeCell ref="A18:K18"/>
    <mergeCell ref="A20:K20"/>
    <mergeCell ref="A21:K21"/>
    <mergeCell ref="A17:K17"/>
    <mergeCell ref="A19:K19"/>
    <mergeCell ref="A27:K27"/>
    <mergeCell ref="A12:K12"/>
    <mergeCell ref="A13:K13"/>
    <mergeCell ref="A15:K15"/>
    <mergeCell ref="A14:K14"/>
    <mergeCell ref="A3:K3"/>
    <mergeCell ref="A16:K16"/>
    <mergeCell ref="A1:B1"/>
    <mergeCell ref="A11:K11"/>
    <mergeCell ref="A8:K8"/>
    <mergeCell ref="A4:K4"/>
    <mergeCell ref="A2:K2"/>
    <mergeCell ref="A5:K5"/>
    <mergeCell ref="A6:K6"/>
    <mergeCell ref="A7:K7"/>
    <mergeCell ref="A9:K9"/>
    <mergeCell ref="A10:K10"/>
  </mergeCells>
  <printOptions verticalCentered="1"/>
  <pageMargins left="0.1968503937007874" right="0" top="0" bottom="0" header="0" footer="0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1"/>
  <sheetViews>
    <sheetView zoomScalePageLayoutView="0" workbookViewId="0" topLeftCell="A6">
      <selection activeCell="J17" sqref="J17"/>
    </sheetView>
  </sheetViews>
  <sheetFormatPr defaultColWidth="9.140625" defaultRowHeight="12.75"/>
  <cols>
    <col min="1" max="1" width="3.57421875" style="6" customWidth="1"/>
    <col min="2" max="2" width="32.140625" style="6" customWidth="1"/>
    <col min="3" max="4" width="12.7109375" style="6" customWidth="1"/>
    <col min="5" max="5" width="15.7109375" style="6" customWidth="1"/>
    <col min="6" max="8" width="12.7109375" style="6" customWidth="1"/>
    <col min="9" max="16384" width="9.140625" style="6" customWidth="1"/>
  </cols>
  <sheetData>
    <row r="1" spans="1:9" ht="30" customHeight="1">
      <c r="A1" s="727" t="s">
        <v>551</v>
      </c>
      <c r="B1" s="727"/>
      <c r="C1" s="727"/>
      <c r="D1" s="727"/>
      <c r="E1" s="727"/>
      <c r="F1" s="727"/>
      <c r="G1" s="727"/>
      <c r="H1" s="727"/>
      <c r="I1" s="727"/>
    </row>
    <row r="2" spans="1:9" s="40" customFormat="1" ht="15.75" customHeight="1">
      <c r="A2" s="706" t="s">
        <v>53</v>
      </c>
      <c r="B2" s="706"/>
      <c r="C2" s="706"/>
      <c r="D2" s="706"/>
      <c r="E2" s="706"/>
      <c r="F2" s="706"/>
      <c r="G2" s="706"/>
      <c r="H2" s="706"/>
      <c r="I2" s="706"/>
    </row>
    <row r="3" spans="1:9" s="40" customFormat="1" ht="15.7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8" s="40" customFormat="1" ht="14.25" customHeight="1" thickBot="1">
      <c r="A4" s="726"/>
      <c r="B4" s="726"/>
      <c r="C4" s="726"/>
      <c r="D4" s="726"/>
      <c r="E4" s="726"/>
      <c r="F4" s="726"/>
      <c r="G4" s="726"/>
      <c r="H4" s="19" t="s">
        <v>72</v>
      </c>
    </row>
    <row r="5" spans="1:8" ht="39.75" customHeight="1">
      <c r="A5" s="741" t="s">
        <v>57</v>
      </c>
      <c r="B5" s="720" t="s">
        <v>51</v>
      </c>
      <c r="C5" s="705" t="s">
        <v>55</v>
      </c>
      <c r="D5" s="705" t="s">
        <v>530</v>
      </c>
      <c r="E5" s="705" t="s">
        <v>531</v>
      </c>
      <c r="F5" s="705" t="s">
        <v>165</v>
      </c>
      <c r="G5" s="705" t="s">
        <v>54</v>
      </c>
      <c r="H5" s="737" t="s">
        <v>533</v>
      </c>
    </row>
    <row r="6" spans="1:8" ht="39.75" customHeight="1" thickBot="1">
      <c r="A6" s="742"/>
      <c r="B6" s="721"/>
      <c r="C6" s="690"/>
      <c r="D6" s="690"/>
      <c r="E6" s="690"/>
      <c r="F6" s="747"/>
      <c r="G6" s="690"/>
      <c r="H6" s="695"/>
    </row>
    <row r="7" spans="1:8" s="30" customFormat="1" ht="11.25" customHeight="1" thickBot="1" thickTop="1">
      <c r="A7" s="29">
        <v>0</v>
      </c>
      <c r="B7" s="60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6">
        <v>7</v>
      </c>
    </row>
    <row r="8" spans="1:8" ht="24.75" customHeight="1" thickTop="1">
      <c r="A8" s="39">
        <v>1</v>
      </c>
      <c r="B8" s="56" t="s">
        <v>527</v>
      </c>
      <c r="C8" s="200">
        <v>0</v>
      </c>
      <c r="D8" s="201">
        <v>0</v>
      </c>
      <c r="E8" s="200">
        <v>0</v>
      </c>
      <c r="F8" s="200">
        <v>0</v>
      </c>
      <c r="G8" s="76"/>
      <c r="H8" s="206">
        <v>0</v>
      </c>
    </row>
    <row r="9" spans="1:8" ht="24.75" customHeight="1">
      <c r="A9" s="39">
        <v>2</v>
      </c>
      <c r="B9" s="417" t="s">
        <v>272</v>
      </c>
      <c r="C9" s="200">
        <v>0</v>
      </c>
      <c r="D9" s="201">
        <v>0</v>
      </c>
      <c r="E9" s="200">
        <v>0</v>
      </c>
      <c r="F9" s="200">
        <v>0</v>
      </c>
      <c r="G9" s="76"/>
      <c r="H9" s="206">
        <v>0</v>
      </c>
    </row>
    <row r="10" spans="1:8" ht="24.75" customHeight="1">
      <c r="A10" s="39">
        <v>3</v>
      </c>
      <c r="B10" s="417" t="s">
        <v>499</v>
      </c>
      <c r="C10" s="200">
        <v>0</v>
      </c>
      <c r="D10" s="201">
        <v>0</v>
      </c>
      <c r="E10" s="200">
        <v>0</v>
      </c>
      <c r="F10" s="200">
        <v>0</v>
      </c>
      <c r="G10" s="76"/>
      <c r="H10" s="206">
        <v>0</v>
      </c>
    </row>
    <row r="11" spans="1:8" ht="24.75" customHeight="1">
      <c r="A11" s="39">
        <v>4</v>
      </c>
      <c r="B11" s="418" t="s">
        <v>502</v>
      </c>
      <c r="C11" s="200">
        <v>29</v>
      </c>
      <c r="D11" s="201">
        <v>9</v>
      </c>
      <c r="E11" s="200">
        <v>9</v>
      </c>
      <c r="F11" s="200">
        <v>9</v>
      </c>
      <c r="G11" s="76">
        <f aca="true" t="shared" si="0" ref="G11:G18">E11/F11*100</f>
        <v>100</v>
      </c>
      <c r="H11" s="206">
        <f>D11/C11*100</f>
        <v>31.03448275862069</v>
      </c>
    </row>
    <row r="12" spans="1:8" ht="24.75" customHeight="1">
      <c r="A12" s="39">
        <v>5</v>
      </c>
      <c r="B12" s="418" t="s">
        <v>520</v>
      </c>
      <c r="C12" s="200">
        <v>49</v>
      </c>
      <c r="D12" s="201">
        <v>20</v>
      </c>
      <c r="E12" s="200">
        <v>20</v>
      </c>
      <c r="F12" s="200">
        <v>20</v>
      </c>
      <c r="G12" s="76">
        <f t="shared" si="0"/>
        <v>100</v>
      </c>
      <c r="H12" s="206">
        <f>D12/C12*100</f>
        <v>40.816326530612244</v>
      </c>
    </row>
    <row r="13" spans="1:8" ht="24.75" customHeight="1">
      <c r="A13" s="39">
        <v>6</v>
      </c>
      <c r="B13" s="418" t="s">
        <v>521</v>
      </c>
      <c r="C13" s="200">
        <v>0</v>
      </c>
      <c r="D13" s="201">
        <v>0</v>
      </c>
      <c r="E13" s="200">
        <v>0</v>
      </c>
      <c r="F13" s="200">
        <v>0</v>
      </c>
      <c r="G13" s="76"/>
      <c r="H13" s="206">
        <v>0</v>
      </c>
    </row>
    <row r="14" spans="1:8" ht="24.75" customHeight="1">
      <c r="A14" s="39">
        <v>7</v>
      </c>
      <c r="B14" s="418" t="s">
        <v>506</v>
      </c>
      <c r="C14" s="200">
        <v>83</v>
      </c>
      <c r="D14" s="201">
        <v>83</v>
      </c>
      <c r="E14" s="200">
        <v>78</v>
      </c>
      <c r="F14" s="200">
        <v>78</v>
      </c>
      <c r="G14" s="76">
        <f t="shared" si="0"/>
        <v>100</v>
      </c>
      <c r="H14" s="206">
        <f>D14/C14*100</f>
        <v>100</v>
      </c>
    </row>
    <row r="15" spans="1:8" ht="24.75" customHeight="1">
      <c r="A15" s="39">
        <v>8</v>
      </c>
      <c r="B15" s="418" t="s">
        <v>535</v>
      </c>
      <c r="C15" s="200">
        <v>0</v>
      </c>
      <c r="D15" s="201">
        <v>0</v>
      </c>
      <c r="E15" s="200">
        <v>0</v>
      </c>
      <c r="F15" s="200">
        <v>0</v>
      </c>
      <c r="G15" s="76"/>
      <c r="H15" s="206">
        <v>0</v>
      </c>
    </row>
    <row r="16" spans="1:8" ht="26.25" customHeight="1">
      <c r="A16" s="39">
        <v>9</v>
      </c>
      <c r="B16" s="418" t="s">
        <v>528</v>
      </c>
      <c r="C16" s="200">
        <v>0</v>
      </c>
      <c r="D16" s="201">
        <v>0</v>
      </c>
      <c r="E16" s="200">
        <v>0</v>
      </c>
      <c r="F16" s="200">
        <v>0</v>
      </c>
      <c r="G16" s="76"/>
      <c r="H16" s="206">
        <v>0</v>
      </c>
    </row>
    <row r="17" spans="1:8" ht="26.25" customHeight="1" thickBot="1">
      <c r="A17" s="39">
        <v>10</v>
      </c>
      <c r="B17" s="419" t="s">
        <v>3</v>
      </c>
      <c r="C17" s="200">
        <v>0</v>
      </c>
      <c r="D17" s="209">
        <v>0</v>
      </c>
      <c r="E17" s="202">
        <v>0</v>
      </c>
      <c r="F17" s="202">
        <v>0</v>
      </c>
      <c r="G17" s="76"/>
      <c r="H17" s="206">
        <v>0</v>
      </c>
    </row>
    <row r="18" spans="1:8" ht="28.5" customHeight="1" thickBot="1" thickTop="1">
      <c r="A18" s="692" t="s">
        <v>497</v>
      </c>
      <c r="B18" s="693"/>
      <c r="C18" s="69">
        <f>SUM(C8:C16)</f>
        <v>161</v>
      </c>
      <c r="D18" s="69">
        <f>SUM(D8:D16)</f>
        <v>112</v>
      </c>
      <c r="E18" s="69">
        <f>SUM(E8:E16)</f>
        <v>107</v>
      </c>
      <c r="F18" s="69">
        <f>SUM(F8:F16)</f>
        <v>107</v>
      </c>
      <c r="G18" s="67">
        <f t="shared" si="0"/>
        <v>100</v>
      </c>
      <c r="H18" s="68">
        <f>D18/C18*100</f>
        <v>69.56521739130434</v>
      </c>
    </row>
    <row r="19" spans="1:10" s="28" customFormat="1" ht="15" customHeight="1">
      <c r="A19" s="699" t="s">
        <v>9</v>
      </c>
      <c r="B19" s="699"/>
      <c r="C19" s="699"/>
      <c r="D19" s="699"/>
      <c r="E19" s="699"/>
      <c r="F19" s="699"/>
      <c r="G19" s="699"/>
      <c r="H19" s="699"/>
      <c r="I19" s="699"/>
      <c r="J19" s="101"/>
    </row>
    <row r="20" spans="1:9" ht="15" customHeight="1">
      <c r="A20" s="730" t="s">
        <v>50</v>
      </c>
      <c r="B20" s="730"/>
      <c r="C20" s="730"/>
      <c r="D20" s="730"/>
      <c r="E20" s="730"/>
      <c r="F20" s="730"/>
      <c r="G20" s="730"/>
      <c r="H20" s="730"/>
      <c r="I20" s="730"/>
    </row>
    <row r="21" spans="1:9" ht="15.75" customHeight="1">
      <c r="A21" s="683" t="s">
        <v>298</v>
      </c>
      <c r="B21" s="683"/>
      <c r="C21" s="683"/>
      <c r="D21" s="683"/>
      <c r="E21" s="683"/>
      <c r="F21" s="683"/>
      <c r="G21" s="683"/>
      <c r="H21" s="683"/>
      <c r="I21" s="683"/>
    </row>
  </sheetData>
  <sheetProtection/>
  <mergeCells count="15">
    <mergeCell ref="A1:I1"/>
    <mergeCell ref="A2:I2"/>
    <mergeCell ref="A20:I20"/>
    <mergeCell ref="A19:I19"/>
    <mergeCell ref="F5:F6"/>
    <mergeCell ref="A18:B18"/>
    <mergeCell ref="A4:G4"/>
    <mergeCell ref="A5:A6"/>
    <mergeCell ref="H5:H6"/>
    <mergeCell ref="B5:B6"/>
    <mergeCell ref="D5:D6"/>
    <mergeCell ref="E5:E6"/>
    <mergeCell ref="G5:G6"/>
    <mergeCell ref="C5:C6"/>
    <mergeCell ref="A21:I21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1"/>
  <sheetViews>
    <sheetView zoomScalePageLayoutView="0" workbookViewId="0" topLeftCell="A9">
      <selection activeCell="A20" sqref="A20:J20"/>
    </sheetView>
  </sheetViews>
  <sheetFormatPr defaultColWidth="9.140625" defaultRowHeight="12.75"/>
  <cols>
    <col min="1" max="1" width="3.7109375" style="6" customWidth="1"/>
    <col min="2" max="2" width="36.421875" style="6" customWidth="1"/>
    <col min="3" max="6" width="11.7109375" style="6" customWidth="1"/>
    <col min="7" max="7" width="14.57421875" style="6" customWidth="1"/>
    <col min="8" max="8" width="15.140625" style="6" customWidth="1"/>
    <col min="9" max="10" width="11.7109375" style="6" customWidth="1"/>
    <col min="11" max="16384" width="9.140625" style="6" customWidth="1"/>
  </cols>
  <sheetData>
    <row r="1" spans="1:10" s="5" customFormat="1" ht="32.25" customHeight="1">
      <c r="A1" s="727" t="s">
        <v>554</v>
      </c>
      <c r="B1" s="750"/>
      <c r="C1" s="750"/>
      <c r="D1" s="750"/>
      <c r="E1" s="750"/>
      <c r="F1" s="750"/>
      <c r="G1" s="750"/>
      <c r="H1" s="751"/>
      <c r="I1" s="751"/>
      <c r="J1" s="751"/>
    </row>
    <row r="2" spans="1:10" s="191" customFormat="1" ht="15" customHeight="1">
      <c r="A2" s="752" t="s">
        <v>101</v>
      </c>
      <c r="B2" s="752"/>
      <c r="C2" s="752"/>
      <c r="D2" s="752"/>
      <c r="E2" s="752"/>
      <c r="F2" s="752"/>
      <c r="G2" s="752"/>
      <c r="H2" s="752"/>
      <c r="I2" s="752"/>
      <c r="J2" s="752"/>
    </row>
    <row r="3" spans="1:10" s="40" customFormat="1" ht="12" customHeight="1" thickBot="1">
      <c r="A3" s="731"/>
      <c r="B3" s="731"/>
      <c r="C3" s="731"/>
      <c r="D3" s="731"/>
      <c r="E3" s="731"/>
      <c r="F3" s="731"/>
      <c r="G3" s="732"/>
      <c r="H3" s="731"/>
      <c r="I3" s="731"/>
      <c r="J3" s="19" t="s">
        <v>77</v>
      </c>
    </row>
    <row r="4" spans="1:10" ht="35.25" customHeight="1">
      <c r="A4" s="741" t="s">
        <v>52</v>
      </c>
      <c r="B4" s="720" t="s">
        <v>51</v>
      </c>
      <c r="C4" s="705" t="s">
        <v>174</v>
      </c>
      <c r="D4" s="705" t="s">
        <v>510</v>
      </c>
      <c r="E4" s="705" t="s">
        <v>7</v>
      </c>
      <c r="F4" s="705" t="s">
        <v>175</v>
      </c>
      <c r="G4" s="720" t="s">
        <v>248</v>
      </c>
      <c r="H4" s="705" t="s">
        <v>176</v>
      </c>
      <c r="I4" s="705" t="s">
        <v>512</v>
      </c>
      <c r="J4" s="737" t="s">
        <v>173</v>
      </c>
    </row>
    <row r="5" spans="1:10" ht="69" customHeight="1" thickBot="1">
      <c r="A5" s="742"/>
      <c r="B5" s="721"/>
      <c r="C5" s="733"/>
      <c r="D5" s="733"/>
      <c r="E5" s="734"/>
      <c r="F5" s="734"/>
      <c r="G5" s="735"/>
      <c r="H5" s="733"/>
      <c r="I5" s="733"/>
      <c r="J5" s="738"/>
    </row>
    <row r="6" spans="1:10" s="30" customFormat="1" ht="9.75" customHeight="1" thickBot="1" thickTop="1">
      <c r="A6" s="29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6">
        <v>9</v>
      </c>
    </row>
    <row r="7" spans="1:10" ht="21.75" customHeight="1" thickTop="1">
      <c r="A7" s="425">
        <v>1</v>
      </c>
      <c r="B7" s="56" t="s">
        <v>527</v>
      </c>
      <c r="C7" s="153">
        <v>2007</v>
      </c>
      <c r="D7" s="151">
        <v>10076</v>
      </c>
      <c r="E7" s="236">
        <v>21</v>
      </c>
      <c r="F7" s="151">
        <v>421</v>
      </c>
      <c r="G7" s="153">
        <v>0</v>
      </c>
      <c r="H7" s="75">
        <f>G7/F7*100</f>
        <v>0</v>
      </c>
      <c r="I7" s="75">
        <f>D7/C7</f>
        <v>5.020428500249128</v>
      </c>
      <c r="J7" s="237">
        <f>E7*365/D7</f>
        <v>0.7607185391028186</v>
      </c>
    </row>
    <row r="8" spans="1:10" ht="21.75" customHeight="1">
      <c r="A8" s="425">
        <v>2</v>
      </c>
      <c r="B8" s="57" t="s">
        <v>498</v>
      </c>
      <c r="C8" s="148">
        <v>1723</v>
      </c>
      <c r="D8" s="148">
        <v>9735</v>
      </c>
      <c r="E8" s="212">
        <v>18</v>
      </c>
      <c r="F8" s="148">
        <v>50</v>
      </c>
      <c r="G8" s="148">
        <v>6</v>
      </c>
      <c r="H8" s="224">
        <f aca="true" t="shared" si="0" ref="H8:H17">G8/F8*100</f>
        <v>12</v>
      </c>
      <c r="I8" s="224">
        <f aca="true" t="shared" si="1" ref="I8:I17">D8/C8</f>
        <v>5.65002901915264</v>
      </c>
      <c r="J8" s="231">
        <f>E8*365/D8</f>
        <v>0.674884437596302</v>
      </c>
    </row>
    <row r="9" spans="1:10" ht="21.75" customHeight="1">
      <c r="A9" s="425">
        <v>3</v>
      </c>
      <c r="B9" s="57" t="s">
        <v>499</v>
      </c>
      <c r="C9" s="148">
        <v>1892</v>
      </c>
      <c r="D9" s="148">
        <v>9906</v>
      </c>
      <c r="E9" s="212">
        <v>16</v>
      </c>
      <c r="F9" s="148">
        <v>0</v>
      </c>
      <c r="G9" s="148">
        <v>0</v>
      </c>
      <c r="H9" s="224"/>
      <c r="I9" s="224">
        <f t="shared" si="1"/>
        <v>5.235729386892178</v>
      </c>
      <c r="J9" s="231">
        <f aca="true" t="shared" si="2" ref="J9:J16">E9*365/D9</f>
        <v>0.5895416919038966</v>
      </c>
    </row>
    <row r="10" spans="1:10" ht="21.75" customHeight="1">
      <c r="A10" s="425">
        <v>4</v>
      </c>
      <c r="B10" s="56" t="s">
        <v>502</v>
      </c>
      <c r="C10" s="148">
        <v>6752</v>
      </c>
      <c r="D10" s="148">
        <v>37597</v>
      </c>
      <c r="E10" s="212">
        <v>115</v>
      </c>
      <c r="F10" s="148">
        <v>319</v>
      </c>
      <c r="G10" s="148">
        <v>17</v>
      </c>
      <c r="H10" s="224">
        <f t="shared" si="0"/>
        <v>5.329153605015674</v>
      </c>
      <c r="I10" s="224">
        <f t="shared" si="1"/>
        <v>5.568276066350711</v>
      </c>
      <c r="J10" s="231">
        <f t="shared" si="2"/>
        <v>1.1164454610740218</v>
      </c>
    </row>
    <row r="11" spans="1:10" ht="28.5" customHeight="1">
      <c r="A11" s="425">
        <v>5</v>
      </c>
      <c r="B11" s="56" t="s">
        <v>520</v>
      </c>
      <c r="C11" s="148">
        <v>8614</v>
      </c>
      <c r="D11" s="148">
        <v>52258</v>
      </c>
      <c r="E11" s="212">
        <v>142</v>
      </c>
      <c r="F11" s="148">
        <v>777</v>
      </c>
      <c r="G11" s="148">
        <v>0</v>
      </c>
      <c r="H11" s="224">
        <f t="shared" si="0"/>
        <v>0</v>
      </c>
      <c r="I11" s="224">
        <f t="shared" si="1"/>
        <v>6.066635709310425</v>
      </c>
      <c r="J11" s="231">
        <f t="shared" si="2"/>
        <v>0.9918098664319339</v>
      </c>
    </row>
    <row r="12" spans="1:10" ht="26.25" customHeight="1">
      <c r="A12" s="425">
        <v>6</v>
      </c>
      <c r="B12" s="56" t="s">
        <v>521</v>
      </c>
      <c r="C12" s="148">
        <v>692</v>
      </c>
      <c r="D12" s="148">
        <v>9334</v>
      </c>
      <c r="E12" s="212">
        <v>19</v>
      </c>
      <c r="F12" s="148">
        <v>0</v>
      </c>
      <c r="G12" s="148">
        <v>0</v>
      </c>
      <c r="H12" s="224"/>
      <c r="I12" s="224">
        <f t="shared" si="1"/>
        <v>13.488439306358382</v>
      </c>
      <c r="J12" s="231">
        <f t="shared" si="2"/>
        <v>0.7429826440968502</v>
      </c>
    </row>
    <row r="13" spans="1:10" ht="21.75" customHeight="1">
      <c r="A13" s="425">
        <v>7</v>
      </c>
      <c r="B13" s="56" t="s">
        <v>528</v>
      </c>
      <c r="C13" s="148">
        <v>578</v>
      </c>
      <c r="D13" s="148">
        <v>3692</v>
      </c>
      <c r="E13" s="212">
        <v>15</v>
      </c>
      <c r="F13" s="148">
        <v>89</v>
      </c>
      <c r="G13" s="148">
        <v>0</v>
      </c>
      <c r="H13" s="224">
        <f t="shared" si="0"/>
        <v>0</v>
      </c>
      <c r="I13" s="224">
        <f t="shared" si="1"/>
        <v>6.387543252595155</v>
      </c>
      <c r="J13" s="231">
        <f t="shared" si="2"/>
        <v>1.4829360780065006</v>
      </c>
    </row>
    <row r="14" spans="1:10" ht="28.5" customHeight="1">
      <c r="A14" s="425">
        <v>8</v>
      </c>
      <c r="B14" s="56" t="s">
        <v>3</v>
      </c>
      <c r="C14" s="148">
        <v>612</v>
      </c>
      <c r="D14" s="148">
        <v>7950</v>
      </c>
      <c r="E14" s="212">
        <v>7</v>
      </c>
      <c r="F14" s="148">
        <v>0</v>
      </c>
      <c r="G14" s="148">
        <v>0</v>
      </c>
      <c r="H14" s="224"/>
      <c r="I14" s="224">
        <f t="shared" si="1"/>
        <v>12.990196078431373</v>
      </c>
      <c r="J14" s="231">
        <f t="shared" si="2"/>
        <v>0.3213836477987421</v>
      </c>
    </row>
    <row r="15" spans="1:10" ht="21.75" customHeight="1">
      <c r="A15" s="425">
        <v>9</v>
      </c>
      <c r="B15" s="56" t="s">
        <v>506</v>
      </c>
      <c r="C15" s="148">
        <v>750</v>
      </c>
      <c r="D15" s="148">
        <v>36149</v>
      </c>
      <c r="E15" s="212">
        <v>141</v>
      </c>
      <c r="F15" s="148">
        <v>553</v>
      </c>
      <c r="G15" s="148">
        <v>32</v>
      </c>
      <c r="H15" s="224">
        <f t="shared" si="0"/>
        <v>5.786618444846293</v>
      </c>
      <c r="I15" s="224">
        <f t="shared" si="1"/>
        <v>48.19866666666667</v>
      </c>
      <c r="J15" s="231">
        <f t="shared" si="2"/>
        <v>1.4236908351544995</v>
      </c>
    </row>
    <row r="16" spans="1:10" ht="30.75" customHeight="1" thickBot="1">
      <c r="A16" s="425">
        <v>10</v>
      </c>
      <c r="B16" s="56" t="s">
        <v>0</v>
      </c>
      <c r="C16" s="148">
        <v>246</v>
      </c>
      <c r="D16" s="229">
        <v>23986</v>
      </c>
      <c r="E16" s="212">
        <v>28</v>
      </c>
      <c r="F16" s="229">
        <v>0</v>
      </c>
      <c r="G16" s="148">
        <v>0</v>
      </c>
      <c r="H16" s="224"/>
      <c r="I16" s="222">
        <f t="shared" si="1"/>
        <v>97.5040650406504</v>
      </c>
      <c r="J16" s="231">
        <f t="shared" si="2"/>
        <v>0.42608188109730677</v>
      </c>
    </row>
    <row r="17" spans="1:10" ht="27.75" customHeight="1" thickBot="1" thickTop="1">
      <c r="A17" s="739" t="s">
        <v>497</v>
      </c>
      <c r="B17" s="749"/>
      <c r="C17" s="538">
        <f>SUM(C7:C16)</f>
        <v>23866</v>
      </c>
      <c r="D17" s="538">
        <f>SUM(D7:D16)</f>
        <v>200683</v>
      </c>
      <c r="E17" s="539">
        <f>SUM(E7:E16)</f>
        <v>522</v>
      </c>
      <c r="F17" s="538">
        <f>SUM(F7:F16)</f>
        <v>2209</v>
      </c>
      <c r="G17" s="538">
        <f>SUM(G7:G16)</f>
        <v>55</v>
      </c>
      <c r="H17" s="536">
        <f t="shared" si="0"/>
        <v>2.489814395654142</v>
      </c>
      <c r="I17" s="536">
        <f t="shared" si="1"/>
        <v>8.408740467610826</v>
      </c>
      <c r="J17" s="537">
        <f>E17*365/D17</f>
        <v>0.9494077724570591</v>
      </c>
    </row>
    <row r="18" spans="1:10" s="13" customFormat="1" ht="15" customHeight="1">
      <c r="A18" s="696" t="s">
        <v>289</v>
      </c>
      <c r="B18" s="696"/>
      <c r="C18" s="696"/>
      <c r="D18" s="696"/>
      <c r="E18" s="696"/>
      <c r="F18" s="696"/>
      <c r="G18" s="696"/>
      <c r="H18" s="748"/>
      <c r="I18" s="748"/>
      <c r="J18" s="748"/>
    </row>
    <row r="19" s="13" customFormat="1" ht="15" customHeight="1">
      <c r="A19" s="13" t="s">
        <v>50</v>
      </c>
    </row>
    <row r="20" spans="1:10" ht="15" customHeight="1">
      <c r="A20" s="746" t="s">
        <v>299</v>
      </c>
      <c r="B20" s="746"/>
      <c r="C20" s="746"/>
      <c r="D20" s="746"/>
      <c r="E20" s="746"/>
      <c r="F20" s="746"/>
      <c r="G20" s="746"/>
      <c r="H20" s="746"/>
      <c r="I20" s="746"/>
      <c r="J20" s="746"/>
    </row>
    <row r="21" spans="1:10" ht="90" customHeight="1">
      <c r="A21" s="192"/>
      <c r="B21" s="193"/>
      <c r="C21" s="193"/>
      <c r="D21" s="193"/>
      <c r="E21" s="193"/>
      <c r="F21" s="193"/>
      <c r="G21" s="193"/>
      <c r="H21" s="193"/>
      <c r="I21" s="193"/>
      <c r="J21" s="193"/>
    </row>
  </sheetData>
  <sheetProtection/>
  <mergeCells count="16">
    <mergeCell ref="A1:J1"/>
    <mergeCell ref="A4:A5"/>
    <mergeCell ref="B4:B5"/>
    <mergeCell ref="C4:C5"/>
    <mergeCell ref="D4:D5"/>
    <mergeCell ref="E4:E5"/>
    <mergeCell ref="F4:F5"/>
    <mergeCell ref="A3:I3"/>
    <mergeCell ref="A2:J2"/>
    <mergeCell ref="A20:J20"/>
    <mergeCell ref="A18:J18"/>
    <mergeCell ref="G4:G5"/>
    <mergeCell ref="H4:H5"/>
    <mergeCell ref="I4:I5"/>
    <mergeCell ref="J4:J5"/>
    <mergeCell ref="A17:B17"/>
  </mergeCells>
  <printOptions verticalCentered="1"/>
  <pageMargins left="0.5511811023622047" right="0.15748031496062992" top="0.5905511811023623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5"/>
  <sheetViews>
    <sheetView zoomScalePageLayoutView="0" workbookViewId="0" topLeftCell="A4">
      <selection activeCell="K11" sqref="K11"/>
    </sheetView>
  </sheetViews>
  <sheetFormatPr defaultColWidth="9.140625" defaultRowHeight="12.75"/>
  <cols>
    <col min="1" max="1" width="3.7109375" style="6" customWidth="1"/>
    <col min="2" max="2" width="26.00390625" style="6" customWidth="1"/>
    <col min="3" max="7" width="15.7109375" style="6" customWidth="1"/>
    <col min="8" max="16384" width="9.140625" style="6" customWidth="1"/>
  </cols>
  <sheetData>
    <row r="1" spans="1:7" ht="30" customHeight="1">
      <c r="A1" s="684" t="s">
        <v>555</v>
      </c>
      <c r="B1" s="684"/>
      <c r="C1" s="684"/>
      <c r="D1" s="684"/>
      <c r="E1" s="684"/>
      <c r="F1" s="684"/>
      <c r="G1" s="684"/>
    </row>
    <row r="2" spans="1:7" s="40" customFormat="1" ht="15" customHeight="1">
      <c r="A2" s="753" t="s">
        <v>6</v>
      </c>
      <c r="B2" s="754"/>
      <c r="C2" s="754"/>
      <c r="D2" s="754"/>
      <c r="E2" s="754"/>
      <c r="F2" s="754"/>
      <c r="G2" s="754"/>
    </row>
    <row r="3" spans="1:7" s="40" customFormat="1" ht="14.25" customHeight="1" thickBot="1">
      <c r="A3" s="21"/>
      <c r="B3" s="41"/>
      <c r="C3" s="41"/>
      <c r="D3" s="41"/>
      <c r="E3" s="41"/>
      <c r="F3" s="41"/>
      <c r="G3" s="19" t="s">
        <v>66</v>
      </c>
    </row>
    <row r="4" spans="1:7" ht="45" customHeight="1">
      <c r="A4" s="685" t="s">
        <v>57</v>
      </c>
      <c r="B4" s="755" t="s">
        <v>51</v>
      </c>
      <c r="C4" s="689" t="s">
        <v>505</v>
      </c>
      <c r="D4" s="689" t="s">
        <v>514</v>
      </c>
      <c r="E4" s="689" t="s">
        <v>102</v>
      </c>
      <c r="F4" s="689" t="s">
        <v>293</v>
      </c>
      <c r="G4" s="694" t="s">
        <v>516</v>
      </c>
    </row>
    <row r="5" spans="1:7" ht="45" customHeight="1" thickBot="1">
      <c r="A5" s="686"/>
      <c r="B5" s="756"/>
      <c r="C5" s="690"/>
      <c r="D5" s="690"/>
      <c r="E5" s="690"/>
      <c r="F5" s="690"/>
      <c r="G5" s="695"/>
    </row>
    <row r="6" spans="1:7" s="30" customFormat="1" ht="9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6">
        <v>6</v>
      </c>
    </row>
    <row r="7" spans="1:7" ht="30" customHeight="1" thickTop="1">
      <c r="A7" s="8">
        <v>1</v>
      </c>
      <c r="B7" s="444" t="s">
        <v>526</v>
      </c>
      <c r="C7" s="201">
        <v>15747</v>
      </c>
      <c r="D7" s="201">
        <v>0</v>
      </c>
      <c r="E7" s="200">
        <v>9</v>
      </c>
      <c r="F7" s="75">
        <f aca="true" t="shared" si="0" ref="F7:F13">E7/C7*100</f>
        <v>0.05715374357020385</v>
      </c>
      <c r="G7" s="203">
        <f>D7/E7*100</f>
        <v>0</v>
      </c>
    </row>
    <row r="8" spans="1:7" ht="30" customHeight="1">
      <c r="A8" s="9">
        <v>2</v>
      </c>
      <c r="B8" s="445" t="s">
        <v>527</v>
      </c>
      <c r="C8" s="201">
        <v>3178</v>
      </c>
      <c r="D8" s="201">
        <v>0</v>
      </c>
      <c r="E8" s="200">
        <v>0</v>
      </c>
      <c r="F8" s="76">
        <f t="shared" si="0"/>
        <v>0</v>
      </c>
      <c r="G8" s="206">
        <v>0</v>
      </c>
    </row>
    <row r="9" spans="1:7" ht="30" customHeight="1">
      <c r="A9" s="9">
        <v>3</v>
      </c>
      <c r="B9" s="446" t="s">
        <v>498</v>
      </c>
      <c r="C9" s="201">
        <v>4532</v>
      </c>
      <c r="D9" s="201">
        <v>0</v>
      </c>
      <c r="E9" s="200">
        <v>0</v>
      </c>
      <c r="F9" s="76">
        <f t="shared" si="0"/>
        <v>0</v>
      </c>
      <c r="G9" s="206">
        <v>0</v>
      </c>
    </row>
    <row r="10" spans="1:7" ht="30" customHeight="1">
      <c r="A10" s="9">
        <v>4</v>
      </c>
      <c r="B10" s="446" t="s">
        <v>499</v>
      </c>
      <c r="C10" s="200">
        <v>3145</v>
      </c>
      <c r="D10" s="200">
        <v>0</v>
      </c>
      <c r="E10" s="200">
        <v>0</v>
      </c>
      <c r="F10" s="76">
        <f t="shared" si="0"/>
        <v>0</v>
      </c>
      <c r="G10" s="206"/>
    </row>
    <row r="11" spans="1:7" ht="30" customHeight="1">
      <c r="A11" s="9">
        <v>5</v>
      </c>
      <c r="B11" s="446" t="s">
        <v>501</v>
      </c>
      <c r="C11" s="201">
        <v>15700</v>
      </c>
      <c r="D11" s="201">
        <v>0</v>
      </c>
      <c r="E11" s="200">
        <v>0</v>
      </c>
      <c r="F11" s="76">
        <f t="shared" si="0"/>
        <v>0</v>
      </c>
      <c r="G11" s="206"/>
    </row>
    <row r="12" spans="1:7" ht="25.5" thickBot="1">
      <c r="A12" s="9">
        <v>6</v>
      </c>
      <c r="B12" s="445" t="s">
        <v>520</v>
      </c>
      <c r="C12" s="234">
        <v>1597</v>
      </c>
      <c r="D12" s="234">
        <v>0</v>
      </c>
      <c r="E12" s="238">
        <v>0</v>
      </c>
      <c r="F12" s="77">
        <f t="shared" si="0"/>
        <v>0</v>
      </c>
      <c r="G12" s="232">
        <v>0</v>
      </c>
    </row>
    <row r="13" spans="1:7" ht="39.75" customHeight="1" thickBot="1" thickTop="1">
      <c r="A13" s="692" t="s">
        <v>497</v>
      </c>
      <c r="B13" s="693"/>
      <c r="C13" s="69">
        <f>SUM(C7:C12)</f>
        <v>43899</v>
      </c>
      <c r="D13" s="69">
        <f>SUM(D7:D12)</f>
        <v>0</v>
      </c>
      <c r="E13" s="69">
        <f>SUM(E7:E12)</f>
        <v>9</v>
      </c>
      <c r="F13" s="71">
        <f t="shared" si="0"/>
        <v>0.020501605959133466</v>
      </c>
      <c r="G13" s="70">
        <f>D13/E13*100</f>
        <v>0</v>
      </c>
    </row>
    <row r="14" spans="1:7" ht="24.75" customHeight="1">
      <c r="A14" s="104"/>
      <c r="B14" s="104"/>
      <c r="C14" s="31"/>
      <c r="D14" s="31"/>
      <c r="E14" s="31"/>
      <c r="F14" s="105"/>
      <c r="G14" s="105"/>
    </row>
    <row r="15" spans="1:7" ht="26.25" customHeight="1">
      <c r="A15" s="683" t="s">
        <v>302</v>
      </c>
      <c r="B15" s="683"/>
      <c r="C15" s="683"/>
      <c r="D15" s="683"/>
      <c r="E15" s="683"/>
      <c r="F15" s="683"/>
      <c r="G15" s="683"/>
    </row>
    <row r="16" s="28" customFormat="1" ht="15" customHeight="1"/>
    <row r="17" s="13" customFormat="1" ht="9.75"/>
  </sheetData>
  <sheetProtection/>
  <mergeCells count="11">
    <mergeCell ref="G4:G5"/>
    <mergeCell ref="A15:G15"/>
    <mergeCell ref="A13:B13"/>
    <mergeCell ref="A2:G2"/>
    <mergeCell ref="A1:G1"/>
    <mergeCell ref="A4:A5"/>
    <mergeCell ref="B4:B5"/>
    <mergeCell ref="C4:C5"/>
    <mergeCell ref="D4:D5"/>
    <mergeCell ref="E4:E5"/>
    <mergeCell ref="F4:F5"/>
  </mergeCells>
  <printOptions verticalCentered="1"/>
  <pageMargins left="0.984251968503937" right="0.4330708661417323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8"/>
  <sheetViews>
    <sheetView zoomScalePageLayoutView="0" workbookViewId="0" topLeftCell="A2">
      <selection activeCell="J7" sqref="J7"/>
    </sheetView>
  </sheetViews>
  <sheetFormatPr defaultColWidth="9.140625" defaultRowHeight="12.75"/>
  <cols>
    <col min="1" max="1" width="3.7109375" style="6" customWidth="1"/>
    <col min="2" max="2" width="25.8515625" style="6" customWidth="1"/>
    <col min="3" max="3" width="10.140625" style="6" customWidth="1"/>
    <col min="4" max="4" width="9.7109375" style="6" customWidth="1"/>
    <col min="5" max="5" width="10.8515625" style="6" customWidth="1"/>
    <col min="6" max="6" width="9.8515625" style="6" customWidth="1"/>
    <col min="7" max="7" width="14.140625" style="6" customWidth="1"/>
    <col min="8" max="8" width="13.57421875" style="6" customWidth="1"/>
    <col min="9" max="9" width="8.57421875" style="6" customWidth="1"/>
    <col min="10" max="10" width="10.57421875" style="6" customWidth="1"/>
    <col min="11" max="16384" width="9.140625" style="6" customWidth="1"/>
  </cols>
  <sheetData>
    <row r="1" spans="1:10" s="194" customFormat="1" ht="37.5" customHeight="1">
      <c r="A1" s="727" t="s">
        <v>556</v>
      </c>
      <c r="B1" s="750"/>
      <c r="C1" s="750"/>
      <c r="D1" s="750"/>
      <c r="E1" s="750"/>
      <c r="F1" s="750"/>
      <c r="G1" s="750"/>
      <c r="H1" s="750"/>
      <c r="I1" s="750"/>
      <c r="J1" s="750"/>
    </row>
    <row r="2" spans="1:10" s="15" customFormat="1" ht="13.5" customHeight="1">
      <c r="A2" s="727" t="s">
        <v>6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3:10" s="40" customFormat="1" ht="14.25" customHeight="1" thickBot="1">
      <c r="C3" s="171"/>
      <c r="D3" s="171"/>
      <c r="E3" s="171"/>
      <c r="F3" s="171"/>
      <c r="G3" s="4"/>
      <c r="H3" s="171"/>
      <c r="I3" s="171"/>
      <c r="J3" s="19" t="s">
        <v>76</v>
      </c>
    </row>
    <row r="4" spans="1:10" ht="49.5" customHeight="1">
      <c r="A4" s="741" t="s">
        <v>98</v>
      </c>
      <c r="B4" s="720" t="s">
        <v>51</v>
      </c>
      <c r="C4" s="757" t="s">
        <v>174</v>
      </c>
      <c r="D4" s="757" t="s">
        <v>510</v>
      </c>
      <c r="E4" s="757" t="s">
        <v>7</v>
      </c>
      <c r="F4" s="757" t="s">
        <v>175</v>
      </c>
      <c r="G4" s="757" t="s">
        <v>248</v>
      </c>
      <c r="H4" s="757" t="s">
        <v>176</v>
      </c>
      <c r="I4" s="757" t="s">
        <v>512</v>
      </c>
      <c r="J4" s="759" t="s">
        <v>173</v>
      </c>
    </row>
    <row r="5" spans="1:10" ht="48" customHeight="1" thickBot="1">
      <c r="A5" s="742"/>
      <c r="B5" s="721"/>
      <c r="C5" s="758"/>
      <c r="D5" s="758"/>
      <c r="E5" s="758"/>
      <c r="F5" s="758"/>
      <c r="G5" s="758"/>
      <c r="H5" s="758"/>
      <c r="I5" s="758"/>
      <c r="J5" s="760"/>
    </row>
    <row r="6" spans="1:10" s="30" customFormat="1" ht="9.75" customHeight="1" thickBot="1" thickTop="1">
      <c r="A6" s="29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6">
        <v>9</v>
      </c>
    </row>
    <row r="7" spans="1:10" ht="22.5" customHeight="1" thickTop="1">
      <c r="A7" s="426">
        <v>1</v>
      </c>
      <c r="B7" s="55" t="s">
        <v>526</v>
      </c>
      <c r="C7" s="239">
        <v>15747</v>
      </c>
      <c r="D7" s="239">
        <v>91238</v>
      </c>
      <c r="E7" s="240">
        <v>132</v>
      </c>
      <c r="F7" s="239">
        <v>9109</v>
      </c>
      <c r="G7" s="239">
        <v>20</v>
      </c>
      <c r="H7" s="224">
        <f>G7/F7*100</f>
        <v>0.21956306949171148</v>
      </c>
      <c r="I7" s="224">
        <f aca="true" t="shared" si="0" ref="I7:I13">D7/C7</f>
        <v>5.793992506509176</v>
      </c>
      <c r="J7" s="231">
        <f aca="true" t="shared" si="1" ref="J7:J13">E7*365/D7</f>
        <v>0.5280694447488985</v>
      </c>
    </row>
    <row r="8" spans="1:10" ht="22.5" customHeight="1">
      <c r="A8" s="425">
        <v>2</v>
      </c>
      <c r="B8" s="56" t="s">
        <v>527</v>
      </c>
      <c r="C8" s="148">
        <v>3178</v>
      </c>
      <c r="D8" s="148">
        <v>13708</v>
      </c>
      <c r="E8" s="212">
        <v>48</v>
      </c>
      <c r="F8" s="148">
        <v>936</v>
      </c>
      <c r="G8" s="148">
        <v>0</v>
      </c>
      <c r="H8" s="76">
        <f aca="true" t="shared" si="2" ref="H8:H13">G8/F8*100</f>
        <v>0</v>
      </c>
      <c r="I8" s="76">
        <f t="shared" si="0"/>
        <v>4.313404657016992</v>
      </c>
      <c r="J8" s="206">
        <f t="shared" si="1"/>
        <v>1.278085789320105</v>
      </c>
    </row>
    <row r="9" spans="1:10" ht="22.5" customHeight="1">
      <c r="A9" s="425">
        <v>3</v>
      </c>
      <c r="B9" s="57" t="s">
        <v>498</v>
      </c>
      <c r="C9" s="148">
        <v>4532</v>
      </c>
      <c r="D9" s="148">
        <v>17257</v>
      </c>
      <c r="E9" s="212">
        <v>38.9</v>
      </c>
      <c r="F9" s="148">
        <v>660</v>
      </c>
      <c r="G9" s="148">
        <v>1</v>
      </c>
      <c r="H9" s="76">
        <f t="shared" si="2"/>
        <v>0.15151515151515152</v>
      </c>
      <c r="I9" s="76">
        <f t="shared" si="0"/>
        <v>3.807811120917917</v>
      </c>
      <c r="J9" s="206">
        <f t="shared" si="1"/>
        <v>0.8227675725792432</v>
      </c>
    </row>
    <row r="10" spans="1:10" ht="22.5" customHeight="1">
      <c r="A10" s="425">
        <v>4</v>
      </c>
      <c r="B10" s="57" t="s">
        <v>499</v>
      </c>
      <c r="C10" s="148">
        <v>3145</v>
      </c>
      <c r="D10" s="148">
        <v>12391</v>
      </c>
      <c r="E10" s="212">
        <v>27</v>
      </c>
      <c r="F10" s="148">
        <v>397</v>
      </c>
      <c r="G10" s="148">
        <v>0</v>
      </c>
      <c r="H10" s="76">
        <f t="shared" si="2"/>
        <v>0</v>
      </c>
      <c r="I10" s="76">
        <f t="shared" si="0"/>
        <v>3.939904610492846</v>
      </c>
      <c r="J10" s="206">
        <f t="shared" si="1"/>
        <v>0.7953353240255023</v>
      </c>
    </row>
    <row r="11" spans="1:10" ht="22.5" customHeight="1">
      <c r="A11" s="425">
        <v>5</v>
      </c>
      <c r="B11" s="57" t="s">
        <v>501</v>
      </c>
      <c r="C11" s="148">
        <v>15700</v>
      </c>
      <c r="D11" s="148">
        <v>73037</v>
      </c>
      <c r="E11" s="200">
        <v>188</v>
      </c>
      <c r="F11" s="148">
        <v>2816</v>
      </c>
      <c r="G11" s="148">
        <v>0</v>
      </c>
      <c r="H11" s="76">
        <f t="shared" si="2"/>
        <v>0</v>
      </c>
      <c r="I11" s="76">
        <f t="shared" si="0"/>
        <v>4.652038216560509</v>
      </c>
      <c r="J11" s="206">
        <f t="shared" si="1"/>
        <v>0.9395238030039569</v>
      </c>
    </row>
    <row r="12" spans="1:10" ht="25.5" thickBot="1">
      <c r="A12" s="425">
        <v>6</v>
      </c>
      <c r="B12" s="56" t="s">
        <v>520</v>
      </c>
      <c r="C12" s="159">
        <v>1597</v>
      </c>
      <c r="D12" s="159">
        <v>4335</v>
      </c>
      <c r="E12" s="215">
        <v>10</v>
      </c>
      <c r="F12" s="159">
        <v>0</v>
      </c>
      <c r="G12" s="159">
        <v>0</v>
      </c>
      <c r="H12" s="76">
        <v>0</v>
      </c>
      <c r="I12" s="226">
        <f t="shared" si="0"/>
        <v>2.7144646211646837</v>
      </c>
      <c r="J12" s="206">
        <f t="shared" si="1"/>
        <v>0.8419838523644751</v>
      </c>
    </row>
    <row r="13" spans="1:10" ht="41.25" customHeight="1" thickBot="1" thickTop="1">
      <c r="A13" s="692" t="s">
        <v>497</v>
      </c>
      <c r="B13" s="693"/>
      <c r="C13" s="72">
        <f>SUM(C7:C12)</f>
        <v>43899</v>
      </c>
      <c r="D13" s="72">
        <f>SUM(D7:D12)</f>
        <v>211966</v>
      </c>
      <c r="E13" s="69">
        <f>SUM(E7:E12)</f>
        <v>443.9</v>
      </c>
      <c r="F13" s="72">
        <f>SUM(F7:F12)</f>
        <v>13918</v>
      </c>
      <c r="G13" s="72">
        <f>SUM(G7:G12)</f>
        <v>21</v>
      </c>
      <c r="H13" s="67">
        <f t="shared" si="2"/>
        <v>0.1508837476648944</v>
      </c>
      <c r="I13" s="67">
        <f t="shared" si="0"/>
        <v>4.82849267637076</v>
      </c>
      <c r="J13" s="68">
        <f t="shared" si="1"/>
        <v>0.7643843824009511</v>
      </c>
    </row>
    <row r="14" spans="1:10" ht="15" customHeight="1">
      <c r="A14" s="11"/>
      <c r="B14" s="31"/>
      <c r="C14" s="32"/>
      <c r="D14" s="37"/>
      <c r="E14" s="32"/>
      <c r="F14" s="37"/>
      <c r="G14" s="32"/>
      <c r="H14" s="37"/>
      <c r="I14" s="32"/>
      <c r="J14" s="195"/>
    </row>
    <row r="15" ht="15" customHeight="1"/>
    <row r="18" spans="1:10" ht="13.5">
      <c r="A18" s="683" t="s">
        <v>303</v>
      </c>
      <c r="B18" s="683"/>
      <c r="C18" s="683"/>
      <c r="D18" s="683"/>
      <c r="E18" s="683"/>
      <c r="F18" s="683"/>
      <c r="G18" s="683"/>
      <c r="H18" s="683"/>
      <c r="I18" s="683"/>
      <c r="J18" s="683"/>
    </row>
  </sheetData>
  <sheetProtection/>
  <mergeCells count="14">
    <mergeCell ref="A18:J18"/>
    <mergeCell ref="A13:B13"/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J2"/>
    <mergeCell ref="J4:J5"/>
  </mergeCells>
  <printOptions horizontalCentered="1"/>
  <pageMargins left="0.7874015748031497" right="0.15748031496062992" top="0.5905511811023623" bottom="0.984251968503937" header="0.7086614173228347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1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3.7109375" style="6" customWidth="1"/>
    <col min="2" max="2" width="26.57421875" style="6" customWidth="1"/>
    <col min="3" max="3" width="13.57421875" style="6" customWidth="1"/>
    <col min="4" max="7" width="15.7109375" style="6" customWidth="1"/>
    <col min="8" max="8" width="12.421875" style="6" customWidth="1"/>
    <col min="9" max="16384" width="9.140625" style="6" customWidth="1"/>
  </cols>
  <sheetData>
    <row r="1" spans="1:8" ht="30" customHeight="1">
      <c r="A1" s="727" t="s">
        <v>551</v>
      </c>
      <c r="B1" s="727"/>
      <c r="C1" s="727"/>
      <c r="D1" s="727"/>
      <c r="E1" s="727"/>
      <c r="F1" s="727"/>
      <c r="G1" s="727"/>
      <c r="H1" s="727"/>
    </row>
    <row r="2" spans="1:8" ht="19.5" customHeight="1">
      <c r="A2" s="753" t="s">
        <v>6</v>
      </c>
      <c r="B2" s="754"/>
      <c r="C2" s="754"/>
      <c r="D2" s="754"/>
      <c r="E2" s="754"/>
      <c r="F2" s="754"/>
      <c r="G2" s="754"/>
      <c r="H2" s="754"/>
    </row>
    <row r="3" spans="1:8" ht="19.5" customHeight="1">
      <c r="A3" s="102"/>
      <c r="B3" s="103"/>
      <c r="C3" s="103"/>
      <c r="D3" s="103"/>
      <c r="E3" s="103"/>
      <c r="F3" s="103"/>
      <c r="G3" s="103"/>
      <c r="H3" s="103"/>
    </row>
    <row r="4" spans="1:8" ht="19.5" customHeight="1">
      <c r="A4" s="102"/>
      <c r="B4" s="103"/>
      <c r="C4" s="103"/>
      <c r="D4" s="103"/>
      <c r="E4" s="103"/>
      <c r="F4" s="103"/>
      <c r="G4" s="103"/>
      <c r="H4" s="103"/>
    </row>
    <row r="5" spans="1:8" ht="19.5" customHeight="1" thickBot="1">
      <c r="A5" s="3"/>
      <c r="B5" s="2"/>
      <c r="C5" s="2"/>
      <c r="D5" s="2"/>
      <c r="E5" s="2"/>
      <c r="F5" s="2"/>
      <c r="G5" s="2"/>
      <c r="H5" s="19" t="s">
        <v>100</v>
      </c>
    </row>
    <row r="6" spans="1:8" ht="49.5" customHeight="1">
      <c r="A6" s="741" t="s">
        <v>98</v>
      </c>
      <c r="B6" s="761" t="s">
        <v>51</v>
      </c>
      <c r="C6" s="761" t="s">
        <v>102</v>
      </c>
      <c r="D6" s="705" t="s">
        <v>530</v>
      </c>
      <c r="E6" s="705" t="s">
        <v>531</v>
      </c>
      <c r="F6" s="705" t="s">
        <v>165</v>
      </c>
      <c r="G6" s="705" t="s">
        <v>54</v>
      </c>
      <c r="H6" s="737" t="s">
        <v>159</v>
      </c>
    </row>
    <row r="7" spans="1:8" ht="15.75" customHeight="1" thickBot="1">
      <c r="A7" s="742"/>
      <c r="B7" s="762"/>
      <c r="C7" s="763"/>
      <c r="D7" s="690"/>
      <c r="E7" s="690"/>
      <c r="F7" s="747"/>
      <c r="G7" s="690"/>
      <c r="H7" s="695"/>
    </row>
    <row r="8" spans="1:8" ht="9.75" customHeight="1" thickBot="1" thickTop="1">
      <c r="A8" s="23">
        <v>0</v>
      </c>
      <c r="B8" s="25">
        <v>1</v>
      </c>
      <c r="C8" s="25">
        <v>2</v>
      </c>
      <c r="D8" s="24">
        <v>3</v>
      </c>
      <c r="E8" s="24">
        <v>4</v>
      </c>
      <c r="F8" s="24">
        <v>5</v>
      </c>
      <c r="G8" s="24">
        <v>6</v>
      </c>
      <c r="H8" s="26">
        <v>7</v>
      </c>
    </row>
    <row r="9" spans="1:8" ht="24.75" customHeight="1" thickTop="1">
      <c r="A9" s="8">
        <v>1</v>
      </c>
      <c r="B9" s="420" t="s">
        <v>526</v>
      </c>
      <c r="C9" s="241">
        <v>9</v>
      </c>
      <c r="D9" s="241">
        <v>0</v>
      </c>
      <c r="E9" s="241">
        <v>0</v>
      </c>
      <c r="F9" s="241">
        <v>0</v>
      </c>
      <c r="G9" s="75"/>
      <c r="H9" s="203"/>
    </row>
    <row r="10" spans="1:8" ht="24.75" customHeight="1">
      <c r="A10" s="9">
        <v>2</v>
      </c>
      <c r="B10" s="421" t="s">
        <v>527</v>
      </c>
      <c r="C10" s="241">
        <f>'гин леталитет'!E8</f>
        <v>0</v>
      </c>
      <c r="D10" s="201">
        <v>0</v>
      </c>
      <c r="E10" s="200">
        <v>0</v>
      </c>
      <c r="F10" s="200">
        <v>0</v>
      </c>
      <c r="G10" s="76"/>
      <c r="H10" s="205"/>
    </row>
    <row r="11" spans="1:8" ht="24.75" customHeight="1">
      <c r="A11" s="9">
        <v>3</v>
      </c>
      <c r="B11" s="422" t="s">
        <v>498</v>
      </c>
      <c r="C11" s="241">
        <f>'гин леталитет'!E9</f>
        <v>0</v>
      </c>
      <c r="D11" s="201">
        <v>0</v>
      </c>
      <c r="E11" s="200">
        <v>0</v>
      </c>
      <c r="F11" s="200">
        <v>0</v>
      </c>
      <c r="G11" s="76"/>
      <c r="H11" s="206"/>
    </row>
    <row r="12" spans="1:8" ht="24.75" customHeight="1">
      <c r="A12" s="9">
        <v>4</v>
      </c>
      <c r="B12" s="422" t="s">
        <v>499</v>
      </c>
      <c r="C12" s="241">
        <f>'гин леталитет'!E10</f>
        <v>0</v>
      </c>
      <c r="D12" s="200">
        <v>0</v>
      </c>
      <c r="E12" s="200">
        <v>0</v>
      </c>
      <c r="F12" s="200">
        <v>0</v>
      </c>
      <c r="G12" s="76"/>
      <c r="H12" s="206"/>
    </row>
    <row r="13" spans="1:8" ht="24.75" customHeight="1">
      <c r="A13" s="9">
        <v>5</v>
      </c>
      <c r="B13" s="422" t="s">
        <v>501</v>
      </c>
      <c r="C13" s="241">
        <f>'гин леталитет'!E11</f>
        <v>0</v>
      </c>
      <c r="D13" s="201">
        <v>0</v>
      </c>
      <c r="E13" s="200">
        <v>0</v>
      </c>
      <c r="F13" s="200">
        <v>0</v>
      </c>
      <c r="G13" s="76"/>
      <c r="H13" s="206"/>
    </row>
    <row r="14" spans="1:8" ht="39" customHeight="1" thickBot="1">
      <c r="A14" s="27">
        <v>6</v>
      </c>
      <c r="B14" s="421" t="s">
        <v>520</v>
      </c>
      <c r="C14" s="241">
        <f>'гин леталитет'!E12</f>
        <v>0</v>
      </c>
      <c r="D14" s="201">
        <v>0</v>
      </c>
      <c r="E14" s="200">
        <v>0</v>
      </c>
      <c r="F14" s="225">
        <v>0</v>
      </c>
      <c r="G14" s="76"/>
      <c r="H14" s="206"/>
    </row>
    <row r="15" spans="1:8" ht="40.5" customHeight="1" thickBot="1" thickTop="1">
      <c r="A15" s="764" t="s">
        <v>497</v>
      </c>
      <c r="B15" s="765"/>
      <c r="C15" s="106">
        <f>SUM(C9:C14)</f>
        <v>9</v>
      </c>
      <c r="D15" s="69">
        <f>SUM(D9:D14)</f>
        <v>0</v>
      </c>
      <c r="E15" s="69">
        <f>SUM(E9:E14)</f>
        <v>0</v>
      </c>
      <c r="F15" s="69">
        <f>SUM(F9:F14)</f>
        <v>0</v>
      </c>
      <c r="G15" s="67">
        <v>0</v>
      </c>
      <c r="H15" s="68">
        <f>D15/C15*100</f>
        <v>0</v>
      </c>
    </row>
    <row r="16" spans="1:8" ht="15" customHeight="1">
      <c r="A16" s="31"/>
      <c r="B16" s="31"/>
      <c r="C16" s="32"/>
      <c r="D16" s="32"/>
      <c r="E16" s="32"/>
      <c r="F16" s="32"/>
      <c r="G16" s="37"/>
      <c r="H16" s="37"/>
    </row>
    <row r="17" s="13" customFormat="1" ht="9.75"/>
    <row r="21" spans="1:8" ht="13.5">
      <c r="A21" s="683" t="s">
        <v>401</v>
      </c>
      <c r="B21" s="683"/>
      <c r="C21" s="683"/>
      <c r="D21" s="683"/>
      <c r="E21" s="683"/>
      <c r="F21" s="683"/>
      <c r="G21" s="683"/>
      <c r="H21" s="683"/>
    </row>
  </sheetData>
  <sheetProtection/>
  <mergeCells count="12">
    <mergeCell ref="A21:H21"/>
    <mergeCell ref="A15:B15"/>
    <mergeCell ref="A2:H2"/>
    <mergeCell ref="A1:H1"/>
    <mergeCell ref="A6:A7"/>
    <mergeCell ref="B6:B7"/>
    <mergeCell ref="C6:C7"/>
    <mergeCell ref="D6:D7"/>
    <mergeCell ref="E6:E7"/>
    <mergeCell ref="G6:G7"/>
    <mergeCell ref="F6:F7"/>
    <mergeCell ref="H6:H7"/>
  </mergeCells>
  <printOptions horizontalCentered="1"/>
  <pageMargins left="0.5905511811023623" right="0.5511811023622047" top="0.5905511811023623" bottom="0.984251968503937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zoomScalePageLayoutView="0" workbookViewId="0" topLeftCell="A5">
      <selection activeCell="O16" sqref="O16"/>
    </sheetView>
  </sheetViews>
  <sheetFormatPr defaultColWidth="9.140625" defaultRowHeight="12.75"/>
  <cols>
    <col min="1" max="1" width="4.8515625" style="6" customWidth="1"/>
    <col min="2" max="2" width="41.421875" style="6" customWidth="1"/>
    <col min="3" max="7" width="12.7109375" style="6" customWidth="1"/>
    <col min="8" max="8" width="9.28125" style="6" customWidth="1"/>
    <col min="9" max="16384" width="9.140625" style="6" customWidth="1"/>
  </cols>
  <sheetData>
    <row r="1" spans="1:7" ht="30" customHeight="1">
      <c r="A1" s="684" t="s">
        <v>557</v>
      </c>
      <c r="B1" s="684"/>
      <c r="C1" s="684"/>
      <c r="D1" s="684"/>
      <c r="E1" s="684"/>
      <c r="F1" s="684"/>
      <c r="G1" s="684"/>
    </row>
    <row r="2" spans="1:7" ht="19.5" customHeight="1">
      <c r="A2" s="753" t="s">
        <v>5</v>
      </c>
      <c r="B2" s="754"/>
      <c r="C2" s="754"/>
      <c r="D2" s="754"/>
      <c r="E2" s="754"/>
      <c r="F2" s="754"/>
      <c r="G2" s="754"/>
    </row>
    <row r="3" spans="1:7" ht="19.5" customHeight="1" thickBot="1">
      <c r="A3" s="726"/>
      <c r="B3" s="726"/>
      <c r="C3" s="41"/>
      <c r="D3" s="41"/>
      <c r="E3" s="41"/>
      <c r="F3" s="41"/>
      <c r="G3" s="19" t="s">
        <v>65</v>
      </c>
    </row>
    <row r="4" spans="1:7" ht="45" customHeight="1">
      <c r="A4" s="741" t="s">
        <v>99</v>
      </c>
      <c r="B4" s="768" t="s">
        <v>51</v>
      </c>
      <c r="C4" s="705" t="s">
        <v>505</v>
      </c>
      <c r="D4" s="705" t="s">
        <v>514</v>
      </c>
      <c r="E4" s="705" t="s">
        <v>160</v>
      </c>
      <c r="F4" s="705" t="s">
        <v>508</v>
      </c>
      <c r="G4" s="737" t="s">
        <v>516</v>
      </c>
    </row>
    <row r="5" spans="1:7" ht="21" customHeight="1" thickBot="1">
      <c r="A5" s="742"/>
      <c r="B5" s="769"/>
      <c r="C5" s="690"/>
      <c r="D5" s="690"/>
      <c r="E5" s="690"/>
      <c r="F5" s="690"/>
      <c r="G5" s="695"/>
    </row>
    <row r="6" spans="1:7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6">
        <v>6</v>
      </c>
    </row>
    <row r="7" spans="1:7" ht="24.75" customHeight="1" thickTop="1">
      <c r="A7" s="8">
        <v>1</v>
      </c>
      <c r="B7" s="14" t="s">
        <v>269</v>
      </c>
      <c r="C7" s="201">
        <v>45867</v>
      </c>
      <c r="D7" s="201">
        <v>384</v>
      </c>
      <c r="E7" s="200">
        <v>1437</v>
      </c>
      <c r="F7" s="76">
        <f aca="true" t="shared" si="0" ref="F7:F17">E7/C7*100</f>
        <v>3.132971417358885</v>
      </c>
      <c r="G7" s="235">
        <f aca="true" t="shared" si="1" ref="G7:G16">D7/E7*100</f>
        <v>26.722338204592898</v>
      </c>
    </row>
    <row r="8" spans="1:7" ht="24.75" customHeight="1">
      <c r="A8" s="9">
        <v>2</v>
      </c>
      <c r="B8" s="58" t="s">
        <v>527</v>
      </c>
      <c r="C8" s="149">
        <v>5989</v>
      </c>
      <c r="D8" s="201">
        <v>1</v>
      </c>
      <c r="E8" s="200">
        <v>18</v>
      </c>
      <c r="F8" s="76">
        <f t="shared" si="0"/>
        <v>0.3005510101853398</v>
      </c>
      <c r="G8" s="206">
        <f t="shared" si="1"/>
        <v>5.555555555555555</v>
      </c>
    </row>
    <row r="9" spans="1:7" ht="24.75" customHeight="1">
      <c r="A9" s="9">
        <v>3</v>
      </c>
      <c r="B9" s="59" t="s">
        <v>498</v>
      </c>
      <c r="C9" s="149">
        <v>9302</v>
      </c>
      <c r="D9" s="201">
        <v>51</v>
      </c>
      <c r="E9" s="200">
        <v>272</v>
      </c>
      <c r="F9" s="76">
        <f t="shared" si="0"/>
        <v>2.9241023435820255</v>
      </c>
      <c r="G9" s="206">
        <f t="shared" si="1"/>
        <v>18.75</v>
      </c>
    </row>
    <row r="10" spans="1:7" ht="24.75" customHeight="1">
      <c r="A10" s="602">
        <v>4</v>
      </c>
      <c r="B10" s="603" t="s">
        <v>499</v>
      </c>
      <c r="C10" s="604">
        <v>6593</v>
      </c>
      <c r="D10" s="605">
        <v>59</v>
      </c>
      <c r="E10" s="605">
        <v>303</v>
      </c>
      <c r="F10" s="606">
        <f t="shared" si="0"/>
        <v>4.59578340664341</v>
      </c>
      <c r="G10" s="607">
        <f t="shared" si="1"/>
        <v>19.471947194719473</v>
      </c>
    </row>
    <row r="11" spans="1:7" ht="24.75" customHeight="1">
      <c r="A11" s="9">
        <v>5</v>
      </c>
      <c r="B11" s="58" t="s">
        <v>447</v>
      </c>
      <c r="C11" s="149">
        <v>6546</v>
      </c>
      <c r="D11" s="201">
        <v>31</v>
      </c>
      <c r="E11" s="200">
        <v>180</v>
      </c>
      <c r="F11" s="76">
        <f t="shared" si="0"/>
        <v>2.749770852428964</v>
      </c>
      <c r="G11" s="206">
        <f t="shared" si="1"/>
        <v>17.22222222222222</v>
      </c>
    </row>
    <row r="12" spans="1:7" ht="24.75" customHeight="1">
      <c r="A12" s="9">
        <v>6</v>
      </c>
      <c r="B12" s="58" t="s">
        <v>511</v>
      </c>
      <c r="C12" s="149">
        <v>4908</v>
      </c>
      <c r="D12" s="201">
        <v>4</v>
      </c>
      <c r="E12" s="200">
        <v>98</v>
      </c>
      <c r="F12" s="76">
        <f t="shared" si="0"/>
        <v>1.9967400162999183</v>
      </c>
      <c r="G12" s="206">
        <f t="shared" si="1"/>
        <v>4.081632653061225</v>
      </c>
    </row>
    <row r="13" spans="1:7" ht="24.75" customHeight="1">
      <c r="A13" s="9">
        <v>7</v>
      </c>
      <c r="B13" s="58" t="s">
        <v>502</v>
      </c>
      <c r="C13" s="149">
        <v>6436</v>
      </c>
      <c r="D13" s="201">
        <v>6</v>
      </c>
      <c r="E13" s="200">
        <v>30</v>
      </c>
      <c r="F13" s="76">
        <f t="shared" si="0"/>
        <v>0.4661280298321939</v>
      </c>
      <c r="G13" s="206">
        <f t="shared" si="1"/>
        <v>20</v>
      </c>
    </row>
    <row r="14" spans="1:7" ht="24.75" customHeight="1">
      <c r="A14" s="9">
        <v>8</v>
      </c>
      <c r="B14" s="58" t="s">
        <v>520</v>
      </c>
      <c r="C14" s="149">
        <v>6135</v>
      </c>
      <c r="D14" s="201">
        <v>6</v>
      </c>
      <c r="E14" s="200">
        <v>29</v>
      </c>
      <c r="F14" s="76">
        <f>E14/C14*100</f>
        <v>0.47269763651181745</v>
      </c>
      <c r="G14" s="206">
        <f t="shared" si="1"/>
        <v>20.689655172413794</v>
      </c>
    </row>
    <row r="15" spans="1:7" ht="24.75" customHeight="1">
      <c r="A15" s="9">
        <v>9</v>
      </c>
      <c r="B15" s="58" t="s">
        <v>528</v>
      </c>
      <c r="C15" s="149">
        <v>3493</v>
      </c>
      <c r="D15" s="201">
        <v>0</v>
      </c>
      <c r="E15" s="200">
        <v>6</v>
      </c>
      <c r="F15" s="76">
        <f t="shared" si="0"/>
        <v>0.17177211565989123</v>
      </c>
      <c r="G15" s="206">
        <f t="shared" si="1"/>
        <v>0</v>
      </c>
    </row>
    <row r="16" spans="1:7" ht="24.75" customHeight="1">
      <c r="A16" s="9">
        <v>10</v>
      </c>
      <c r="B16" s="58" t="s">
        <v>525</v>
      </c>
      <c r="C16" s="149">
        <v>9460</v>
      </c>
      <c r="D16" s="201">
        <v>2</v>
      </c>
      <c r="E16" s="200">
        <v>50</v>
      </c>
      <c r="F16" s="76">
        <f t="shared" si="0"/>
        <v>0.5285412262156448</v>
      </c>
      <c r="G16" s="206">
        <f t="shared" si="1"/>
        <v>4</v>
      </c>
    </row>
    <row r="17" spans="1:7" ht="24.75" customHeight="1" thickBot="1">
      <c r="A17" s="382">
        <v>11</v>
      </c>
      <c r="B17" s="56" t="s">
        <v>448</v>
      </c>
      <c r="C17" s="410">
        <v>279</v>
      </c>
      <c r="D17" s="209">
        <v>0</v>
      </c>
      <c r="E17" s="202">
        <v>0</v>
      </c>
      <c r="F17" s="233">
        <f t="shared" si="0"/>
        <v>0</v>
      </c>
      <c r="G17" s="242">
        <v>0</v>
      </c>
    </row>
    <row r="18" spans="1:7" ht="24.75" customHeight="1" thickBot="1" thickTop="1">
      <c r="A18" s="766" t="s">
        <v>497</v>
      </c>
      <c r="B18" s="767"/>
      <c r="C18" s="69">
        <f>SUM(C7:C17)</f>
        <v>105008</v>
      </c>
      <c r="D18" s="69">
        <f>SUM(D7:D17)</f>
        <v>544</v>
      </c>
      <c r="E18" s="69">
        <f>SUM(E7:E17)</f>
        <v>2423</v>
      </c>
      <c r="F18" s="67">
        <f>E18/C18*100</f>
        <v>2.3074432424196254</v>
      </c>
      <c r="G18" s="70">
        <f>D18/E18*100</f>
        <v>22.451506397028478</v>
      </c>
    </row>
    <row r="19" ht="15" customHeight="1">
      <c r="A19" s="13" t="s">
        <v>558</v>
      </c>
    </row>
    <row r="20" spans="1:8" ht="13.5">
      <c r="A20" s="210"/>
      <c r="B20" s="211"/>
      <c r="C20" s="211"/>
      <c r="D20" s="211"/>
      <c r="E20" s="211"/>
      <c r="F20" s="211"/>
      <c r="G20" s="211"/>
      <c r="H20" s="211"/>
    </row>
    <row r="21" spans="1:7" ht="13.5">
      <c r="A21" s="683" t="s">
        <v>304</v>
      </c>
      <c r="B21" s="683"/>
      <c r="C21" s="683"/>
      <c r="D21" s="683"/>
      <c r="E21" s="683"/>
      <c r="F21" s="683"/>
      <c r="G21" s="683"/>
    </row>
  </sheetData>
  <sheetProtection/>
  <mergeCells count="12">
    <mergeCell ref="E4:E5"/>
    <mergeCell ref="F4:F5"/>
    <mergeCell ref="G4:G5"/>
    <mergeCell ref="A3:B3"/>
    <mergeCell ref="A21:G21"/>
    <mergeCell ref="A18:B18"/>
    <mergeCell ref="A2:G2"/>
    <mergeCell ref="A1:G1"/>
    <mergeCell ref="A4:A5"/>
    <mergeCell ref="B4:B5"/>
    <mergeCell ref="C4:C5"/>
    <mergeCell ref="D4:D5"/>
  </mergeCells>
  <printOptions horizontalCentered="1"/>
  <pageMargins left="0.4724409448818898" right="0.31496062992125984" top="0.5905511811023623" bottom="0.4330708661417323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1"/>
  <sheetViews>
    <sheetView zoomScalePageLayoutView="0" workbookViewId="0" topLeftCell="A10">
      <selection activeCell="G15" sqref="G15"/>
    </sheetView>
  </sheetViews>
  <sheetFormatPr defaultColWidth="9.140625" defaultRowHeight="12.75"/>
  <cols>
    <col min="1" max="1" width="4.140625" style="6" customWidth="1"/>
    <col min="2" max="2" width="34.28125" style="6" customWidth="1"/>
    <col min="3" max="3" width="15.57421875" style="6" customWidth="1"/>
    <col min="4" max="4" width="15.421875" style="6" customWidth="1"/>
    <col min="5" max="6" width="15.8515625" style="6" customWidth="1"/>
    <col min="7" max="7" width="15.7109375" style="6" customWidth="1"/>
    <col min="8" max="8" width="15.8515625" style="6" customWidth="1"/>
    <col min="9" max="16384" width="9.140625" style="6" customWidth="1"/>
  </cols>
  <sheetData>
    <row r="1" spans="1:8" ht="30" customHeight="1">
      <c r="A1" s="727" t="s">
        <v>551</v>
      </c>
      <c r="B1" s="684"/>
      <c r="C1" s="684"/>
      <c r="D1" s="684"/>
      <c r="E1" s="684"/>
      <c r="F1" s="684"/>
      <c r="G1" s="684"/>
      <c r="H1" s="684"/>
    </row>
    <row r="2" spans="1:8" ht="19.5" customHeight="1">
      <c r="A2" s="691" t="s">
        <v>5</v>
      </c>
      <c r="B2" s="750"/>
      <c r="C2" s="750"/>
      <c r="D2" s="750"/>
      <c r="E2" s="750"/>
      <c r="F2" s="750"/>
      <c r="G2" s="750"/>
      <c r="H2" s="750"/>
    </row>
    <row r="3" spans="1:8" ht="12.75" customHeight="1" thickBot="1">
      <c r="A3" s="196"/>
      <c r="B3" s="197"/>
      <c r="C3" s="197"/>
      <c r="D3" s="197"/>
      <c r="E3" s="197"/>
      <c r="F3" s="197"/>
      <c r="G3" s="197"/>
      <c r="H3" s="198" t="s">
        <v>71</v>
      </c>
    </row>
    <row r="4" spans="1:8" ht="48" customHeight="1">
      <c r="A4" s="741" t="s">
        <v>98</v>
      </c>
      <c r="B4" s="768" t="s">
        <v>51</v>
      </c>
      <c r="C4" s="705" t="s">
        <v>70</v>
      </c>
      <c r="D4" s="705" t="s">
        <v>56</v>
      </c>
      <c r="E4" s="705" t="s">
        <v>531</v>
      </c>
      <c r="F4" s="705" t="s">
        <v>165</v>
      </c>
      <c r="G4" s="705" t="s">
        <v>532</v>
      </c>
      <c r="H4" s="737" t="s">
        <v>159</v>
      </c>
    </row>
    <row r="5" spans="1:8" ht="16.5" customHeight="1" thickBot="1">
      <c r="A5" s="742"/>
      <c r="B5" s="769"/>
      <c r="C5" s="733"/>
      <c r="D5" s="733"/>
      <c r="E5" s="733"/>
      <c r="F5" s="747"/>
      <c r="G5" s="733"/>
      <c r="H5" s="738"/>
    </row>
    <row r="6" spans="1:8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6">
        <v>7</v>
      </c>
    </row>
    <row r="7" spans="1:8" ht="30" customHeight="1" thickTop="1">
      <c r="A7" s="199">
        <v>1</v>
      </c>
      <c r="B7" s="14" t="s">
        <v>526</v>
      </c>
      <c r="C7" s="200">
        <v>1437</v>
      </c>
      <c r="D7" s="201">
        <v>274</v>
      </c>
      <c r="E7" s="200">
        <v>100</v>
      </c>
      <c r="F7" s="202">
        <v>121</v>
      </c>
      <c r="G7" s="75">
        <f>E7/F7*100</f>
        <v>82.64462809917356</v>
      </c>
      <c r="H7" s="203">
        <f>D7/C7*100</f>
        <v>19.067501739735558</v>
      </c>
    </row>
    <row r="8" spans="1:8" ht="30" customHeight="1">
      <c r="A8" s="204">
        <v>2</v>
      </c>
      <c r="B8" s="58" t="s">
        <v>527</v>
      </c>
      <c r="C8" s="200">
        <v>18</v>
      </c>
      <c r="D8" s="201">
        <v>2</v>
      </c>
      <c r="E8" s="200">
        <v>2</v>
      </c>
      <c r="F8" s="200">
        <v>2</v>
      </c>
      <c r="G8" s="76">
        <f aca="true" t="shared" si="0" ref="G8:G18">E8/F8*100</f>
        <v>100</v>
      </c>
      <c r="H8" s="205">
        <f aca="true" t="shared" si="1" ref="H8:H18">D8/C8*100</f>
        <v>11.11111111111111</v>
      </c>
    </row>
    <row r="9" spans="1:8" ht="30" customHeight="1">
      <c r="A9" s="204">
        <v>3</v>
      </c>
      <c r="B9" s="59" t="s">
        <v>498</v>
      </c>
      <c r="C9" s="200">
        <v>272</v>
      </c>
      <c r="D9" s="201">
        <v>13</v>
      </c>
      <c r="E9" s="200">
        <v>13</v>
      </c>
      <c r="F9" s="200">
        <v>13</v>
      </c>
      <c r="G9" s="76">
        <f t="shared" si="0"/>
        <v>100</v>
      </c>
      <c r="H9" s="206">
        <f t="shared" si="1"/>
        <v>4.779411764705882</v>
      </c>
    </row>
    <row r="10" spans="1:8" ht="30" customHeight="1">
      <c r="A10" s="204">
        <v>4</v>
      </c>
      <c r="B10" s="59" t="s">
        <v>499</v>
      </c>
      <c r="C10" s="200">
        <v>303</v>
      </c>
      <c r="D10" s="200">
        <v>51</v>
      </c>
      <c r="E10" s="200">
        <v>21</v>
      </c>
      <c r="F10" s="200">
        <v>24</v>
      </c>
      <c r="G10" s="76">
        <f t="shared" si="0"/>
        <v>87.5</v>
      </c>
      <c r="H10" s="206">
        <f t="shared" si="1"/>
        <v>16.831683168316832</v>
      </c>
    </row>
    <row r="11" spans="1:8" ht="30" customHeight="1">
      <c r="A11" s="204">
        <v>5</v>
      </c>
      <c r="B11" s="56" t="s">
        <v>416</v>
      </c>
      <c r="C11" s="200">
        <v>180</v>
      </c>
      <c r="D11" s="209">
        <v>44</v>
      </c>
      <c r="E11" s="202">
        <v>28</v>
      </c>
      <c r="F11" s="202">
        <v>35</v>
      </c>
      <c r="G11" s="76">
        <f t="shared" si="0"/>
        <v>80</v>
      </c>
      <c r="H11" s="206">
        <f t="shared" si="1"/>
        <v>24.444444444444443</v>
      </c>
    </row>
    <row r="12" spans="1:8" ht="30" customHeight="1">
      <c r="A12" s="204">
        <v>6</v>
      </c>
      <c r="B12" s="58" t="s">
        <v>511</v>
      </c>
      <c r="C12" s="200">
        <v>98</v>
      </c>
      <c r="D12" s="201">
        <v>8</v>
      </c>
      <c r="E12" s="200">
        <v>8</v>
      </c>
      <c r="F12" s="200">
        <v>8</v>
      </c>
      <c r="G12" s="76">
        <f t="shared" si="0"/>
        <v>100</v>
      </c>
      <c r="H12" s="206">
        <f t="shared" si="1"/>
        <v>8.16326530612245</v>
      </c>
    </row>
    <row r="13" spans="1:8" ht="30" customHeight="1">
      <c r="A13" s="204">
        <v>7</v>
      </c>
      <c r="B13" s="58" t="s">
        <v>502</v>
      </c>
      <c r="C13" s="200">
        <v>30</v>
      </c>
      <c r="D13" s="201">
        <v>10</v>
      </c>
      <c r="E13" s="200">
        <v>10</v>
      </c>
      <c r="F13" s="200">
        <v>10</v>
      </c>
      <c r="G13" s="76">
        <f t="shared" si="0"/>
        <v>100</v>
      </c>
      <c r="H13" s="206">
        <f t="shared" si="1"/>
        <v>33.33333333333333</v>
      </c>
    </row>
    <row r="14" spans="1:8" ht="30" customHeight="1">
      <c r="A14" s="204">
        <v>8</v>
      </c>
      <c r="B14" s="58" t="s">
        <v>520</v>
      </c>
      <c r="C14" s="200">
        <v>29</v>
      </c>
      <c r="D14" s="201">
        <v>15</v>
      </c>
      <c r="E14" s="200">
        <v>15</v>
      </c>
      <c r="F14" s="200">
        <v>15</v>
      </c>
      <c r="G14" s="76">
        <f t="shared" si="0"/>
        <v>100</v>
      </c>
      <c r="H14" s="206">
        <f t="shared" si="1"/>
        <v>51.724137931034484</v>
      </c>
    </row>
    <row r="15" spans="1:8" ht="30" customHeight="1">
      <c r="A15" s="204">
        <v>9</v>
      </c>
      <c r="B15" s="58" t="s">
        <v>528</v>
      </c>
      <c r="C15" s="200">
        <v>6</v>
      </c>
      <c r="D15" s="201">
        <v>0</v>
      </c>
      <c r="E15" s="200">
        <v>0</v>
      </c>
      <c r="F15" s="200">
        <v>0</v>
      </c>
      <c r="G15" s="76"/>
      <c r="H15" s="206">
        <f t="shared" si="1"/>
        <v>0</v>
      </c>
    </row>
    <row r="16" spans="1:8" ht="30" customHeight="1">
      <c r="A16" s="204">
        <v>10</v>
      </c>
      <c r="B16" s="58" t="s">
        <v>525</v>
      </c>
      <c r="C16" s="200">
        <v>50</v>
      </c>
      <c r="D16" s="201">
        <v>3</v>
      </c>
      <c r="E16" s="200">
        <v>2</v>
      </c>
      <c r="F16" s="200">
        <v>2</v>
      </c>
      <c r="G16" s="76">
        <f t="shared" si="0"/>
        <v>100</v>
      </c>
      <c r="H16" s="206">
        <f t="shared" si="1"/>
        <v>6</v>
      </c>
    </row>
    <row r="17" spans="1:8" ht="30" customHeight="1" thickBot="1">
      <c r="A17" s="434">
        <v>11</v>
      </c>
      <c r="B17" s="427" t="s">
        <v>448</v>
      </c>
      <c r="C17" s="200">
        <v>0</v>
      </c>
      <c r="D17" s="209">
        <v>0</v>
      </c>
      <c r="E17" s="202">
        <v>0</v>
      </c>
      <c r="F17" s="202">
        <v>0</v>
      </c>
      <c r="G17" s="76"/>
      <c r="H17" s="206"/>
    </row>
    <row r="18" spans="1:8" ht="44.25" customHeight="1" thickBot="1" thickTop="1">
      <c r="A18" s="770" t="s">
        <v>497</v>
      </c>
      <c r="B18" s="771"/>
      <c r="C18" s="539">
        <f>SUM(C7:C16)</f>
        <v>2423</v>
      </c>
      <c r="D18" s="539">
        <f>SUM(D7:D16)</f>
        <v>420</v>
      </c>
      <c r="E18" s="539">
        <f>SUM(E7:E16)</f>
        <v>199</v>
      </c>
      <c r="F18" s="539">
        <f>SUM(F7:F16)</f>
        <v>230</v>
      </c>
      <c r="G18" s="536">
        <f t="shared" si="0"/>
        <v>86.52173913043478</v>
      </c>
      <c r="H18" s="537">
        <f t="shared" si="1"/>
        <v>17.333883615352867</v>
      </c>
    </row>
    <row r="19" spans="1:8" ht="25.5" customHeight="1">
      <c r="A19" s="748" t="s">
        <v>559</v>
      </c>
      <c r="B19" s="679"/>
      <c r="C19" s="679"/>
      <c r="D19" s="679"/>
      <c r="E19" s="679"/>
      <c r="F19" s="679"/>
      <c r="G19" s="679"/>
      <c r="H19" s="679"/>
    </row>
    <row r="20" spans="1:8" ht="13.5">
      <c r="A20" s="699" t="s">
        <v>586</v>
      </c>
      <c r="B20" s="699"/>
      <c r="C20" s="699"/>
      <c r="D20" s="699"/>
      <c r="E20" s="699"/>
      <c r="F20" s="699"/>
      <c r="G20" s="699"/>
      <c r="H20" s="699"/>
    </row>
    <row r="21" spans="1:8" ht="13.5">
      <c r="A21" s="683" t="s">
        <v>305</v>
      </c>
      <c r="B21" s="683"/>
      <c r="C21" s="683"/>
      <c r="D21" s="683"/>
      <c r="E21" s="683"/>
      <c r="F21" s="683"/>
      <c r="G21" s="683"/>
      <c r="H21" s="683"/>
    </row>
  </sheetData>
  <sheetProtection/>
  <mergeCells count="14">
    <mergeCell ref="A1:H1"/>
    <mergeCell ref="A4:A5"/>
    <mergeCell ref="B4:B5"/>
    <mergeCell ref="C4:C5"/>
    <mergeCell ref="D4:D5"/>
    <mergeCell ref="E4:E5"/>
    <mergeCell ref="G4:G5"/>
    <mergeCell ref="H4:H5"/>
    <mergeCell ref="A2:H2"/>
    <mergeCell ref="F4:F5"/>
    <mergeCell ref="A20:H20"/>
    <mergeCell ref="A21:H21"/>
    <mergeCell ref="A18:B18"/>
    <mergeCell ref="A19:H19"/>
  </mergeCells>
  <printOptions horizontalCentered="1"/>
  <pageMargins left="0.2362204724409449" right="0.2362204724409449" top="0.5905511811023623" bottom="0.5118110236220472" header="0.5118110236220472" footer="0.5118110236220472"/>
  <pageSetup horizontalDpi="600" verticalDpi="60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1"/>
  <sheetViews>
    <sheetView zoomScalePageLayoutView="0" workbookViewId="0" topLeftCell="A9">
      <selection activeCell="I13" sqref="I13"/>
    </sheetView>
  </sheetViews>
  <sheetFormatPr defaultColWidth="9.140625" defaultRowHeight="12.75"/>
  <cols>
    <col min="1" max="1" width="4.28125" style="6" customWidth="1"/>
    <col min="2" max="2" width="23.7109375" style="6" customWidth="1"/>
    <col min="3" max="9" width="12.7109375" style="6" customWidth="1"/>
    <col min="10" max="10" width="13.7109375" style="6" customWidth="1"/>
    <col min="11" max="16384" width="9.140625" style="6" customWidth="1"/>
  </cols>
  <sheetData>
    <row r="1" spans="1:10" s="5" customFormat="1" ht="32.25" customHeight="1">
      <c r="A1" s="727" t="s">
        <v>560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s="5" customFormat="1" ht="15" customHeight="1">
      <c r="A2" s="774" t="s">
        <v>5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1"/>
      <c r="J3" s="19" t="s">
        <v>75</v>
      </c>
    </row>
    <row r="4" spans="1:10" ht="45" customHeight="1">
      <c r="A4" s="741" t="s">
        <v>57</v>
      </c>
      <c r="B4" s="768" t="s">
        <v>51</v>
      </c>
      <c r="C4" s="705" t="s">
        <v>174</v>
      </c>
      <c r="D4" s="705" t="s">
        <v>510</v>
      </c>
      <c r="E4" s="705" t="s">
        <v>7</v>
      </c>
      <c r="F4" s="705" t="s">
        <v>175</v>
      </c>
      <c r="G4" s="705" t="s">
        <v>172</v>
      </c>
      <c r="H4" s="705" t="s">
        <v>176</v>
      </c>
      <c r="I4" s="705" t="s">
        <v>512</v>
      </c>
      <c r="J4" s="737" t="s">
        <v>173</v>
      </c>
    </row>
    <row r="5" spans="1:10" ht="45" customHeight="1" thickBot="1">
      <c r="A5" s="742"/>
      <c r="B5" s="769"/>
      <c r="C5" s="690"/>
      <c r="D5" s="690"/>
      <c r="E5" s="690"/>
      <c r="F5" s="690"/>
      <c r="G5" s="690"/>
      <c r="H5" s="690"/>
      <c r="I5" s="690"/>
      <c r="J5" s="695"/>
    </row>
    <row r="6" spans="1:10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6">
        <v>9</v>
      </c>
    </row>
    <row r="7" spans="1:10" ht="22.5" customHeight="1" thickTop="1">
      <c r="A7" s="423">
        <v>1</v>
      </c>
      <c r="B7" s="14" t="s">
        <v>89</v>
      </c>
      <c r="C7" s="200">
        <v>45867</v>
      </c>
      <c r="D7" s="533">
        <v>365685</v>
      </c>
      <c r="E7" s="225">
        <v>599.9</v>
      </c>
      <c r="F7" s="533">
        <v>16812</v>
      </c>
      <c r="G7" s="225">
        <v>113</v>
      </c>
      <c r="H7" s="213">
        <f>G7/F7*100</f>
        <v>0.6721389483702118</v>
      </c>
      <c r="I7" s="213">
        <f>D7/C7</f>
        <v>7.972725488913598</v>
      </c>
      <c r="J7" s="214">
        <f>E7*365/D7</f>
        <v>0.5987762691934315</v>
      </c>
    </row>
    <row r="8" spans="1:10" ht="28.5" customHeight="1">
      <c r="A8" s="424">
        <v>2</v>
      </c>
      <c r="B8" s="58" t="s">
        <v>527</v>
      </c>
      <c r="C8" s="148">
        <v>5989</v>
      </c>
      <c r="D8" s="148">
        <v>18805</v>
      </c>
      <c r="E8" s="212">
        <v>32</v>
      </c>
      <c r="F8" s="148">
        <v>1731</v>
      </c>
      <c r="G8" s="148">
        <v>24</v>
      </c>
      <c r="H8" s="213">
        <f>G8/F8*100</f>
        <v>1.386481802426343</v>
      </c>
      <c r="I8" s="213">
        <f aca="true" t="shared" si="0" ref="I8:I18">D8/C8</f>
        <v>3.1399231925196194</v>
      </c>
      <c r="J8" s="214">
        <f>E8*365/D8</f>
        <v>0.6211114065408136</v>
      </c>
    </row>
    <row r="9" spans="1:10" ht="22.5" customHeight="1">
      <c r="A9" s="424">
        <v>3</v>
      </c>
      <c r="B9" s="59" t="s">
        <v>498</v>
      </c>
      <c r="C9" s="148">
        <v>9302</v>
      </c>
      <c r="D9" s="148">
        <v>55898</v>
      </c>
      <c r="E9" s="212">
        <v>134.4</v>
      </c>
      <c r="F9" s="148">
        <v>1268</v>
      </c>
      <c r="G9" s="148">
        <v>73</v>
      </c>
      <c r="H9" s="213">
        <f>G9/F9*100</f>
        <v>5.757097791798108</v>
      </c>
      <c r="I9" s="213">
        <f t="shared" si="0"/>
        <v>6.009245323586326</v>
      </c>
      <c r="J9" s="214">
        <f aca="true" t="shared" si="1" ref="J9:J17">E9*365/D9</f>
        <v>0.8775984829510894</v>
      </c>
    </row>
    <row r="10" spans="1:10" ht="22.5" customHeight="1">
      <c r="A10" s="424">
        <v>4</v>
      </c>
      <c r="B10" s="59" t="s">
        <v>499</v>
      </c>
      <c r="C10" s="148">
        <v>6593</v>
      </c>
      <c r="D10" s="148">
        <v>52630</v>
      </c>
      <c r="E10" s="212">
        <v>71</v>
      </c>
      <c r="F10" s="148">
        <v>996</v>
      </c>
      <c r="G10" s="148">
        <v>78</v>
      </c>
      <c r="H10" s="213">
        <f aca="true" t="shared" si="2" ref="H10:H18">G10/F10*100</f>
        <v>7.83132530120482</v>
      </c>
      <c r="I10" s="213">
        <f t="shared" si="0"/>
        <v>7.982708933717579</v>
      </c>
      <c r="J10" s="214">
        <f t="shared" si="1"/>
        <v>0.4923997719931598</v>
      </c>
    </row>
    <row r="11" spans="1:10" ht="22.5" customHeight="1">
      <c r="A11" s="424">
        <v>5</v>
      </c>
      <c r="B11" s="58" t="s">
        <v>500</v>
      </c>
      <c r="C11" s="148">
        <v>6546</v>
      </c>
      <c r="D11" s="148">
        <v>37884</v>
      </c>
      <c r="E11" s="228">
        <v>63</v>
      </c>
      <c r="F11" s="148">
        <v>1448</v>
      </c>
      <c r="G11" s="158">
        <v>61</v>
      </c>
      <c r="H11" s="213">
        <f t="shared" si="2"/>
        <v>4.212707182320442</v>
      </c>
      <c r="I11" s="213">
        <f t="shared" si="0"/>
        <v>5.787351054078827</v>
      </c>
      <c r="J11" s="214">
        <f t="shared" si="1"/>
        <v>0.6069844789356984</v>
      </c>
    </row>
    <row r="12" spans="1:10" ht="24.75">
      <c r="A12" s="424">
        <v>6</v>
      </c>
      <c r="B12" s="58" t="s">
        <v>511</v>
      </c>
      <c r="C12" s="148">
        <v>4908</v>
      </c>
      <c r="D12" s="148">
        <v>52414</v>
      </c>
      <c r="E12" s="212">
        <v>155</v>
      </c>
      <c r="F12" s="148">
        <v>3432</v>
      </c>
      <c r="G12" s="148">
        <v>60</v>
      </c>
      <c r="H12" s="213">
        <f t="shared" si="2"/>
        <v>1.7482517482517483</v>
      </c>
      <c r="I12" s="213">
        <f t="shared" si="0"/>
        <v>10.679299103504482</v>
      </c>
      <c r="J12" s="214">
        <f t="shared" si="1"/>
        <v>1.0793871866295264</v>
      </c>
    </row>
    <row r="13" spans="1:10" ht="28.5" customHeight="1">
      <c r="A13" s="424">
        <v>7</v>
      </c>
      <c r="B13" s="58" t="s">
        <v>502</v>
      </c>
      <c r="C13" s="148">
        <v>6436</v>
      </c>
      <c r="D13" s="148">
        <v>34958</v>
      </c>
      <c r="E13" s="212">
        <v>113</v>
      </c>
      <c r="F13" s="148">
        <v>563</v>
      </c>
      <c r="G13" s="148">
        <v>4</v>
      </c>
      <c r="H13" s="213">
        <f t="shared" si="2"/>
        <v>0.7104795737122558</v>
      </c>
      <c r="I13" s="213">
        <f t="shared" si="0"/>
        <v>5.431634555624612</v>
      </c>
      <c r="J13" s="214">
        <f t="shared" si="1"/>
        <v>1.1798443846901996</v>
      </c>
    </row>
    <row r="14" spans="1:10" ht="24.75">
      <c r="A14" s="424">
        <v>8</v>
      </c>
      <c r="B14" s="58" t="s">
        <v>90</v>
      </c>
      <c r="C14" s="148">
        <v>6135</v>
      </c>
      <c r="D14" s="148">
        <v>35837</v>
      </c>
      <c r="E14" s="212">
        <v>101</v>
      </c>
      <c r="F14" s="148">
        <v>623</v>
      </c>
      <c r="G14" s="148">
        <v>0</v>
      </c>
      <c r="H14" s="213">
        <f t="shared" si="2"/>
        <v>0</v>
      </c>
      <c r="I14" s="213">
        <f t="shared" si="0"/>
        <v>5.841401792991035</v>
      </c>
      <c r="J14" s="214">
        <f t="shared" si="1"/>
        <v>1.028685436839021</v>
      </c>
    </row>
    <row r="15" spans="1:10" ht="28.5" customHeight="1">
      <c r="A15" s="424">
        <v>9</v>
      </c>
      <c r="B15" s="58" t="s">
        <v>528</v>
      </c>
      <c r="C15" s="148">
        <v>3493</v>
      </c>
      <c r="D15" s="148">
        <v>24647</v>
      </c>
      <c r="E15" s="212">
        <v>40</v>
      </c>
      <c r="F15" s="148">
        <v>3617</v>
      </c>
      <c r="G15" s="148">
        <v>44</v>
      </c>
      <c r="H15" s="213">
        <f t="shared" si="2"/>
        <v>1.2164777439867294</v>
      </c>
      <c r="I15" s="213">
        <f t="shared" si="0"/>
        <v>7.056112224448897</v>
      </c>
      <c r="J15" s="214">
        <f t="shared" si="1"/>
        <v>0.5923641822534182</v>
      </c>
    </row>
    <row r="16" spans="1:10" ht="28.5" customHeight="1">
      <c r="A16" s="429">
        <v>10</v>
      </c>
      <c r="B16" s="436" t="s">
        <v>525</v>
      </c>
      <c r="C16" s="430">
        <v>9460</v>
      </c>
      <c r="D16" s="430">
        <v>141893</v>
      </c>
      <c r="E16" s="431">
        <v>376</v>
      </c>
      <c r="F16" s="430">
        <v>6817</v>
      </c>
      <c r="G16" s="430">
        <v>334</v>
      </c>
      <c r="H16" s="432">
        <f t="shared" si="2"/>
        <v>4.899515916092122</v>
      </c>
      <c r="I16" s="432">
        <f t="shared" si="0"/>
        <v>14.999260042283298</v>
      </c>
      <c r="J16" s="433">
        <f t="shared" si="1"/>
        <v>0.9672076846637959</v>
      </c>
    </row>
    <row r="17" spans="1:10" ht="28.5" customHeight="1" thickBot="1">
      <c r="A17" s="428">
        <v>11</v>
      </c>
      <c r="B17" s="427" t="s">
        <v>448</v>
      </c>
      <c r="C17" s="150">
        <v>279</v>
      </c>
      <c r="D17" s="229">
        <v>279</v>
      </c>
      <c r="E17" s="230">
        <v>2</v>
      </c>
      <c r="F17" s="229">
        <v>279</v>
      </c>
      <c r="G17" s="150">
        <v>0</v>
      </c>
      <c r="H17" s="218">
        <v>0</v>
      </c>
      <c r="I17" s="218">
        <f t="shared" si="0"/>
        <v>1</v>
      </c>
      <c r="J17" s="255">
        <f t="shared" si="1"/>
        <v>2.6164874551971327</v>
      </c>
    </row>
    <row r="18" spans="1:10" ht="33" customHeight="1" thickBot="1" thickTop="1">
      <c r="A18" s="764" t="s">
        <v>497</v>
      </c>
      <c r="B18" s="773"/>
      <c r="C18" s="72">
        <f>SUM(C7:C17)</f>
        <v>105008</v>
      </c>
      <c r="D18" s="72">
        <f>SUM(D7:D17)</f>
        <v>820930</v>
      </c>
      <c r="E18" s="601">
        <f>SUM(E7:E17)</f>
        <v>1687.3</v>
      </c>
      <c r="F18" s="72">
        <f>SUM(F7:F17)</f>
        <v>37586</v>
      </c>
      <c r="G18" s="72">
        <f>SUM(G7:G17)</f>
        <v>791</v>
      </c>
      <c r="H18" s="67">
        <f t="shared" si="2"/>
        <v>2.1045069972862236</v>
      </c>
      <c r="I18" s="67">
        <f t="shared" si="0"/>
        <v>7.817785311595307</v>
      </c>
      <c r="J18" s="68">
        <f>E18*365/D18</f>
        <v>0.750203427819668</v>
      </c>
    </row>
    <row r="19" ht="13.5">
      <c r="A19" s="13" t="s">
        <v>537</v>
      </c>
    </row>
    <row r="21" spans="1:10" ht="13.5">
      <c r="A21" s="691" t="s">
        <v>306</v>
      </c>
      <c r="B21" s="691"/>
      <c r="C21" s="691"/>
      <c r="D21" s="691"/>
      <c r="E21" s="691"/>
      <c r="F21" s="691"/>
      <c r="G21" s="691"/>
      <c r="H21" s="691"/>
      <c r="I21" s="691"/>
      <c r="J21" s="691"/>
    </row>
  </sheetData>
  <sheetProtection/>
  <mergeCells count="14">
    <mergeCell ref="A18:B18"/>
    <mergeCell ref="E4:E5"/>
    <mergeCell ref="F4:F5"/>
    <mergeCell ref="G4:G5"/>
    <mergeCell ref="A21:J21"/>
    <mergeCell ref="A2:J2"/>
    <mergeCell ref="J4:J5"/>
    <mergeCell ref="A1:J1"/>
    <mergeCell ref="A4:A5"/>
    <mergeCell ref="B4:B5"/>
    <mergeCell ref="C4:C5"/>
    <mergeCell ref="D4:D5"/>
    <mergeCell ref="H4:H5"/>
    <mergeCell ref="I4:I5"/>
  </mergeCells>
  <printOptions horizontalCentered="1"/>
  <pageMargins left="0.4330708661417323" right="0.15748031496062992" top="0.5905511811023623" bottom="0.984251968503937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1"/>
  <sheetViews>
    <sheetView zoomScalePageLayoutView="0" workbookViewId="0" topLeftCell="A9">
      <selection activeCell="K15" sqref="K15"/>
    </sheetView>
  </sheetViews>
  <sheetFormatPr defaultColWidth="9.140625" defaultRowHeight="12.75"/>
  <cols>
    <col min="1" max="1" width="4.140625" style="6" customWidth="1"/>
    <col min="2" max="2" width="28.7109375" style="6" customWidth="1"/>
    <col min="3" max="3" width="13.7109375" style="6" customWidth="1"/>
    <col min="4" max="4" width="15.57421875" style="6" customWidth="1"/>
    <col min="5" max="5" width="18.421875" style="6" customWidth="1"/>
    <col min="6" max="6" width="10.57421875" style="6" customWidth="1"/>
    <col min="7" max="7" width="13.140625" style="6" customWidth="1"/>
    <col min="8" max="8" width="18.7109375" style="6" customWidth="1"/>
    <col min="9" max="16384" width="9.140625" style="6" customWidth="1"/>
  </cols>
  <sheetData>
    <row r="1" spans="1:8" s="5" customFormat="1" ht="30.75" customHeight="1">
      <c r="A1" s="727" t="s">
        <v>562</v>
      </c>
      <c r="B1" s="750"/>
      <c r="C1" s="750"/>
      <c r="D1" s="750"/>
      <c r="E1" s="750"/>
      <c r="F1" s="750"/>
      <c r="G1" s="750"/>
      <c r="H1" s="750"/>
    </row>
    <row r="2" spans="1:8" s="5" customFormat="1" ht="19.5" customHeight="1">
      <c r="A2" s="777" t="s">
        <v>5</v>
      </c>
      <c r="B2" s="778"/>
      <c r="C2" s="778"/>
      <c r="D2" s="778"/>
      <c r="E2" s="778"/>
      <c r="F2" s="778"/>
      <c r="G2" s="778"/>
      <c r="H2" s="778"/>
    </row>
    <row r="3" spans="1:8" ht="10.5" customHeight="1" thickBot="1">
      <c r="A3" s="44"/>
      <c r="B3" s="45"/>
      <c r="C3" s="45"/>
      <c r="D3" s="45"/>
      <c r="E3" s="45"/>
      <c r="F3" s="45"/>
      <c r="G3" s="45"/>
      <c r="H3" s="19" t="s">
        <v>274</v>
      </c>
    </row>
    <row r="4" spans="1:8" ht="39.75" customHeight="1">
      <c r="A4" s="741" t="s">
        <v>57</v>
      </c>
      <c r="B4" s="768" t="s">
        <v>51</v>
      </c>
      <c r="C4" s="705" t="s">
        <v>12</v>
      </c>
      <c r="D4" s="705" t="s">
        <v>270</v>
      </c>
      <c r="E4" s="705" t="s">
        <v>13</v>
      </c>
      <c r="F4" s="705" t="s">
        <v>14</v>
      </c>
      <c r="G4" s="705" t="s">
        <v>91</v>
      </c>
      <c r="H4" s="737" t="s">
        <v>271</v>
      </c>
    </row>
    <row r="5" spans="1:8" ht="43.5" customHeight="1" thickBot="1">
      <c r="A5" s="742"/>
      <c r="B5" s="769"/>
      <c r="C5" s="690"/>
      <c r="D5" s="690"/>
      <c r="E5" s="690"/>
      <c r="F5" s="690"/>
      <c r="G5" s="690"/>
      <c r="H5" s="695"/>
    </row>
    <row r="6" spans="1:8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6">
        <v>7</v>
      </c>
    </row>
    <row r="7" spans="1:8" ht="30" customHeight="1" thickTop="1">
      <c r="A7" s="8">
        <v>1</v>
      </c>
      <c r="B7" s="14" t="s">
        <v>526</v>
      </c>
      <c r="C7" s="200">
        <v>63280</v>
      </c>
      <c r="D7" s="201">
        <v>46834</v>
      </c>
      <c r="E7" s="200">
        <v>105347</v>
      </c>
      <c r="F7" s="212">
        <v>245</v>
      </c>
      <c r="G7" s="226">
        <f aca="true" t="shared" si="0" ref="G7:G15">E7/C7</f>
        <v>1.664775600505689</v>
      </c>
      <c r="H7" s="223">
        <f aca="true" t="shared" si="1" ref="H7:H15">D7/F7</f>
        <v>191.15918367346939</v>
      </c>
    </row>
    <row r="8" spans="1:8" ht="30" customHeight="1">
      <c r="A8" s="9">
        <v>2</v>
      </c>
      <c r="B8" s="58" t="s">
        <v>527</v>
      </c>
      <c r="C8" s="200">
        <v>8684</v>
      </c>
      <c r="D8" s="201">
        <v>6962</v>
      </c>
      <c r="E8" s="200">
        <v>2956</v>
      </c>
      <c r="F8" s="212">
        <v>38</v>
      </c>
      <c r="G8" s="76">
        <f t="shared" si="0"/>
        <v>0.3403961308152925</v>
      </c>
      <c r="H8" s="206">
        <f t="shared" si="1"/>
        <v>183.21052631578948</v>
      </c>
    </row>
    <row r="9" spans="1:8" ht="30" customHeight="1">
      <c r="A9" s="9">
        <v>3</v>
      </c>
      <c r="B9" s="59" t="s">
        <v>498</v>
      </c>
      <c r="C9" s="200">
        <v>12775</v>
      </c>
      <c r="D9" s="201">
        <v>8098</v>
      </c>
      <c r="E9" s="200">
        <v>21572</v>
      </c>
      <c r="F9" s="212">
        <v>82.2</v>
      </c>
      <c r="G9" s="76">
        <f t="shared" si="0"/>
        <v>1.6886105675146772</v>
      </c>
      <c r="H9" s="206">
        <f t="shared" si="1"/>
        <v>98.51581508515815</v>
      </c>
    </row>
    <row r="10" spans="1:8" ht="30" customHeight="1">
      <c r="A10" s="9">
        <v>4</v>
      </c>
      <c r="B10" s="59" t="s">
        <v>499</v>
      </c>
      <c r="C10" s="200">
        <v>6731</v>
      </c>
      <c r="D10" s="200">
        <v>5488</v>
      </c>
      <c r="E10" s="200">
        <v>12298</v>
      </c>
      <c r="F10" s="212">
        <v>73</v>
      </c>
      <c r="G10" s="76">
        <f t="shared" si="0"/>
        <v>1.8270687862130441</v>
      </c>
      <c r="H10" s="206">
        <f t="shared" si="1"/>
        <v>75.17808219178082</v>
      </c>
    </row>
    <row r="11" spans="1:8" ht="30" customHeight="1">
      <c r="A11" s="9">
        <v>5</v>
      </c>
      <c r="B11" s="58" t="s">
        <v>500</v>
      </c>
      <c r="C11" s="200">
        <v>7611</v>
      </c>
      <c r="D11" s="207">
        <v>6167</v>
      </c>
      <c r="E11" s="208">
        <v>22046</v>
      </c>
      <c r="F11" s="228">
        <v>44</v>
      </c>
      <c r="G11" s="76">
        <f t="shared" si="0"/>
        <v>2.8965970306135858</v>
      </c>
      <c r="H11" s="206">
        <f t="shared" si="1"/>
        <v>140.1590909090909</v>
      </c>
    </row>
    <row r="12" spans="1:8" ht="30" customHeight="1">
      <c r="A12" s="9">
        <v>6</v>
      </c>
      <c r="B12" s="58" t="s">
        <v>511</v>
      </c>
      <c r="C12" s="200">
        <v>3696</v>
      </c>
      <c r="D12" s="201">
        <v>3696</v>
      </c>
      <c r="E12" s="200">
        <v>16484</v>
      </c>
      <c r="F12" s="212">
        <v>25</v>
      </c>
      <c r="G12" s="76">
        <f t="shared" si="0"/>
        <v>4.45995670995671</v>
      </c>
      <c r="H12" s="206">
        <f t="shared" si="1"/>
        <v>147.84</v>
      </c>
    </row>
    <row r="13" spans="1:8" ht="30" customHeight="1">
      <c r="A13" s="9">
        <v>7</v>
      </c>
      <c r="B13" s="58" t="s">
        <v>502</v>
      </c>
      <c r="C13" s="200">
        <v>5806</v>
      </c>
      <c r="D13" s="201">
        <v>4575</v>
      </c>
      <c r="E13" s="200">
        <v>5806</v>
      </c>
      <c r="F13" s="212">
        <v>42</v>
      </c>
      <c r="G13" s="76">
        <f t="shared" si="0"/>
        <v>1</v>
      </c>
      <c r="H13" s="206">
        <f t="shared" si="1"/>
        <v>108.92857142857143</v>
      </c>
    </row>
    <row r="14" spans="1:8" ht="35.25" customHeight="1">
      <c r="A14" s="9">
        <v>8</v>
      </c>
      <c r="B14" s="58" t="s">
        <v>520</v>
      </c>
      <c r="C14" s="200">
        <v>8935</v>
      </c>
      <c r="D14" s="201">
        <v>8075</v>
      </c>
      <c r="E14" s="200">
        <v>9950</v>
      </c>
      <c r="F14" s="212">
        <v>43</v>
      </c>
      <c r="G14" s="76">
        <f t="shared" si="0"/>
        <v>1.1135982092893117</v>
      </c>
      <c r="H14" s="206">
        <f t="shared" si="1"/>
        <v>187.7906976744186</v>
      </c>
    </row>
    <row r="15" spans="1:8" ht="30" customHeight="1">
      <c r="A15" s="9">
        <v>9</v>
      </c>
      <c r="B15" s="58" t="s">
        <v>528</v>
      </c>
      <c r="C15" s="200">
        <v>7830</v>
      </c>
      <c r="D15" s="201">
        <v>4680</v>
      </c>
      <c r="E15" s="200">
        <v>7488</v>
      </c>
      <c r="F15" s="212">
        <v>19</v>
      </c>
      <c r="G15" s="76">
        <f t="shared" si="0"/>
        <v>0.9563218390804598</v>
      </c>
      <c r="H15" s="206">
        <f t="shared" si="1"/>
        <v>246.31578947368422</v>
      </c>
    </row>
    <row r="16" spans="1:8" ht="30" customHeight="1">
      <c r="A16" s="9">
        <v>10</v>
      </c>
      <c r="B16" s="58" t="s">
        <v>561</v>
      </c>
      <c r="C16" s="200">
        <v>7196</v>
      </c>
      <c r="D16" s="201">
        <v>5930</v>
      </c>
      <c r="E16" s="200">
        <v>3713</v>
      </c>
      <c r="F16" s="212">
        <v>51</v>
      </c>
      <c r="G16" s="76">
        <f>E16/C16</f>
        <v>0.5159811006114509</v>
      </c>
      <c r="H16" s="206">
        <f>D16/F16</f>
        <v>116.27450980392157</v>
      </c>
    </row>
    <row r="17" spans="1:8" ht="30" customHeight="1">
      <c r="A17" s="10">
        <v>11</v>
      </c>
      <c r="B17" s="81" t="s">
        <v>525</v>
      </c>
      <c r="C17" s="225">
        <v>10092</v>
      </c>
      <c r="D17" s="221">
        <v>8355</v>
      </c>
      <c r="E17" s="225">
        <v>22662</v>
      </c>
      <c r="F17" s="215">
        <v>82</v>
      </c>
      <c r="G17" s="222">
        <f>E17/C17</f>
        <v>2.2455410225921524</v>
      </c>
      <c r="H17" s="235">
        <f>D17/F17</f>
        <v>101.89024390243902</v>
      </c>
    </row>
    <row r="18" spans="1:8" ht="30" customHeight="1" thickBot="1">
      <c r="A18" s="27">
        <v>12</v>
      </c>
      <c r="B18" s="190" t="s">
        <v>450</v>
      </c>
      <c r="C18" s="238">
        <v>279</v>
      </c>
      <c r="D18" s="234">
        <v>279</v>
      </c>
      <c r="E18" s="238">
        <v>279</v>
      </c>
      <c r="F18" s="460">
        <v>1</v>
      </c>
      <c r="G18" s="77">
        <f>E18/C18</f>
        <v>1</v>
      </c>
      <c r="H18" s="232">
        <f>D18/F18</f>
        <v>279</v>
      </c>
    </row>
    <row r="19" spans="1:8" ht="33.75" customHeight="1" thickBot="1" thickTop="1">
      <c r="A19" s="764" t="s">
        <v>497</v>
      </c>
      <c r="B19" s="773"/>
      <c r="C19" s="69">
        <f>SUM(C7:C18)</f>
        <v>142915</v>
      </c>
      <c r="D19" s="69">
        <f>SUM(D7:D18)</f>
        <v>109139</v>
      </c>
      <c r="E19" s="69">
        <f>SUM(E7:E18)</f>
        <v>230601</v>
      </c>
      <c r="F19" s="69">
        <f>SUM(F7:F18)</f>
        <v>745.2</v>
      </c>
      <c r="G19" s="67">
        <f>E19/C19</f>
        <v>1.6135535108281147</v>
      </c>
      <c r="H19" s="68">
        <f>D19/F19</f>
        <v>146.45598497047772</v>
      </c>
    </row>
    <row r="20" spans="1:8" ht="18.75" customHeight="1">
      <c r="A20" s="776"/>
      <c r="B20" s="776"/>
      <c r="C20" s="776"/>
      <c r="D20" s="776"/>
      <c r="E20" s="776"/>
      <c r="F20" s="776"/>
      <c r="G20" s="776"/>
      <c r="H20" s="776"/>
    </row>
    <row r="21" spans="1:8" ht="12" customHeight="1">
      <c r="A21" s="683" t="s">
        <v>307</v>
      </c>
      <c r="B21" s="683"/>
      <c r="C21" s="683"/>
      <c r="D21" s="683"/>
      <c r="E21" s="683"/>
      <c r="F21" s="683"/>
      <c r="G21" s="683"/>
      <c r="H21" s="683"/>
    </row>
    <row r="22" ht="12" customHeight="1"/>
    <row r="23" ht="12" customHeight="1"/>
  </sheetData>
  <sheetProtection/>
  <mergeCells count="13">
    <mergeCell ref="F4:F5"/>
    <mergeCell ref="G4:G5"/>
    <mergeCell ref="A2:H2"/>
    <mergeCell ref="A20:H20"/>
    <mergeCell ref="A21:H21"/>
    <mergeCell ref="H4:H5"/>
    <mergeCell ref="A19:B19"/>
    <mergeCell ref="A1:H1"/>
    <mergeCell ref="A4:A5"/>
    <mergeCell ref="B4:B5"/>
    <mergeCell ref="C4:C5"/>
    <mergeCell ref="D4:D5"/>
    <mergeCell ref="E4:E5"/>
  </mergeCells>
  <printOptions verticalCentered="1"/>
  <pageMargins left="0.5511811023622047" right="0.35433070866141736" top="0.5905511811023623" bottom="0.5118110236220472" header="0.5118110236220472" footer="0.5118110236220472"/>
  <pageSetup horizontalDpi="600" verticalDpi="600" orientation="landscape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0"/>
  <sheetViews>
    <sheetView zoomScalePageLayoutView="0" workbookViewId="0" topLeftCell="A9">
      <selection activeCell="C12" sqref="C12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14.57421875" style="0" customWidth="1"/>
    <col min="4" max="4" width="14.00390625" style="0" customWidth="1"/>
    <col min="5" max="5" width="11.00390625" style="0" customWidth="1"/>
    <col min="6" max="6" width="14.8515625" style="0" customWidth="1"/>
    <col min="7" max="7" width="15.57421875" style="0" customWidth="1"/>
    <col min="8" max="8" width="13.8515625" style="0" customWidth="1"/>
    <col min="9" max="9" width="14.57421875" style="0" customWidth="1"/>
  </cols>
  <sheetData>
    <row r="1" spans="1:9" ht="36.75" customHeight="1">
      <c r="A1" s="706" t="s">
        <v>563</v>
      </c>
      <c r="B1" s="706"/>
      <c r="C1" s="706"/>
      <c r="D1" s="706"/>
      <c r="E1" s="706"/>
      <c r="F1" s="706"/>
      <c r="G1" s="706"/>
      <c r="H1" s="706"/>
      <c r="I1" s="706"/>
    </row>
    <row r="2" spans="1:9" ht="14.25" customHeight="1" thickBot="1">
      <c r="A2" s="62"/>
      <c r="B2" s="87"/>
      <c r="C2" s="88"/>
      <c r="D2" s="88"/>
      <c r="E2" s="88"/>
      <c r="F2" s="88"/>
      <c r="G2" s="88"/>
      <c r="H2" s="89"/>
      <c r="I2" s="93" t="s">
        <v>80</v>
      </c>
    </row>
    <row r="3" spans="1:9" ht="12.75">
      <c r="A3" s="741" t="s">
        <v>57</v>
      </c>
      <c r="B3" s="720" t="s">
        <v>51</v>
      </c>
      <c r="C3" s="714" t="s">
        <v>10</v>
      </c>
      <c r="D3" s="714" t="s">
        <v>229</v>
      </c>
      <c r="E3" s="714" t="s">
        <v>230</v>
      </c>
      <c r="F3" s="714" t="s">
        <v>231</v>
      </c>
      <c r="G3" s="714" t="s">
        <v>232</v>
      </c>
      <c r="H3" s="714" t="s">
        <v>11</v>
      </c>
      <c r="I3" s="716" t="s">
        <v>233</v>
      </c>
    </row>
    <row r="4" spans="1:9" ht="48.75" customHeight="1" thickBot="1">
      <c r="A4" s="742"/>
      <c r="B4" s="721"/>
      <c r="C4" s="779"/>
      <c r="D4" s="779"/>
      <c r="E4" s="779"/>
      <c r="F4" s="779"/>
      <c r="G4" s="779"/>
      <c r="H4" s="780"/>
      <c r="I4" s="781"/>
    </row>
    <row r="5" spans="1:9" s="50" customFormat="1" ht="9" thickBot="1" thickTop="1">
      <c r="A5" s="23">
        <v>0</v>
      </c>
      <c r="B5" s="60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118">
        <v>7</v>
      </c>
      <c r="I5" s="119">
        <v>8</v>
      </c>
    </row>
    <row r="6" spans="1:9" ht="30" customHeight="1" thickTop="1">
      <c r="A6" s="8">
        <v>1</v>
      </c>
      <c r="B6" s="55" t="s">
        <v>526</v>
      </c>
      <c r="C6" s="153">
        <v>46834</v>
      </c>
      <c r="D6" s="149">
        <v>23</v>
      </c>
      <c r="E6" s="148">
        <v>574</v>
      </c>
      <c r="F6" s="148">
        <v>0</v>
      </c>
      <c r="G6" s="148">
        <v>1</v>
      </c>
      <c r="H6" s="213">
        <f>E6/C6*100</f>
        <v>1.2256053294615024</v>
      </c>
      <c r="I6" s="214">
        <f>D6/C6*100</f>
        <v>0.04910962121535636</v>
      </c>
    </row>
    <row r="7" spans="1:9" ht="30" customHeight="1">
      <c r="A7" s="9">
        <v>2</v>
      </c>
      <c r="B7" s="56" t="s">
        <v>527</v>
      </c>
      <c r="C7" s="148">
        <v>6962</v>
      </c>
      <c r="D7" s="149">
        <v>5</v>
      </c>
      <c r="E7" s="148">
        <v>18</v>
      </c>
      <c r="F7" s="148">
        <v>0</v>
      </c>
      <c r="G7" s="148">
        <v>0</v>
      </c>
      <c r="H7" s="213">
        <f aca="true" t="shared" si="0" ref="H7:H18">E7/C7*100</f>
        <v>0.25854639471416263</v>
      </c>
      <c r="I7" s="214">
        <f aca="true" t="shared" si="1" ref="I7:I18">D7/C7*100</f>
        <v>0.07181844297615628</v>
      </c>
    </row>
    <row r="8" spans="1:9" ht="30" customHeight="1">
      <c r="A8" s="9">
        <v>3</v>
      </c>
      <c r="B8" s="57" t="s">
        <v>498</v>
      </c>
      <c r="C8" s="148">
        <v>8098</v>
      </c>
      <c r="D8" s="149">
        <v>0</v>
      </c>
      <c r="E8" s="148">
        <v>116</v>
      </c>
      <c r="F8" s="148">
        <v>0</v>
      </c>
      <c r="G8" s="148">
        <v>0</v>
      </c>
      <c r="H8" s="213">
        <f t="shared" si="0"/>
        <v>1.4324524573968882</v>
      </c>
      <c r="I8" s="214">
        <f t="shared" si="1"/>
        <v>0</v>
      </c>
    </row>
    <row r="9" spans="1:9" ht="30" customHeight="1">
      <c r="A9" s="9">
        <v>4</v>
      </c>
      <c r="B9" s="57" t="s">
        <v>499</v>
      </c>
      <c r="C9" s="148">
        <v>5488</v>
      </c>
      <c r="D9" s="148">
        <v>2</v>
      </c>
      <c r="E9" s="148">
        <v>197</v>
      </c>
      <c r="F9" s="148">
        <v>0</v>
      </c>
      <c r="G9" s="148">
        <v>1</v>
      </c>
      <c r="H9" s="213">
        <f t="shared" si="0"/>
        <v>3.5896501457725947</v>
      </c>
      <c r="I9" s="214">
        <f t="shared" si="1"/>
        <v>0.03644314868804665</v>
      </c>
    </row>
    <row r="10" spans="1:9" ht="30" customHeight="1">
      <c r="A10" s="9">
        <v>5</v>
      </c>
      <c r="B10" s="56" t="s">
        <v>500</v>
      </c>
      <c r="C10" s="148">
        <v>6167</v>
      </c>
      <c r="D10" s="149">
        <v>14</v>
      </c>
      <c r="E10" s="148">
        <v>72</v>
      </c>
      <c r="F10" s="148">
        <v>0</v>
      </c>
      <c r="G10" s="148">
        <v>0</v>
      </c>
      <c r="H10" s="213">
        <f t="shared" si="0"/>
        <v>1.1675044592184207</v>
      </c>
      <c r="I10" s="214">
        <f t="shared" si="1"/>
        <v>0.22701475595913734</v>
      </c>
    </row>
    <row r="11" spans="1:9" ht="30" customHeight="1">
      <c r="A11" s="9">
        <v>6</v>
      </c>
      <c r="B11" s="56" t="s">
        <v>511</v>
      </c>
      <c r="C11" s="148">
        <v>3696</v>
      </c>
      <c r="D11" s="149">
        <v>2</v>
      </c>
      <c r="E11" s="148">
        <v>98</v>
      </c>
      <c r="F11" s="148">
        <v>0</v>
      </c>
      <c r="G11" s="148">
        <v>0</v>
      </c>
      <c r="H11" s="213">
        <f t="shared" si="0"/>
        <v>2.6515151515151514</v>
      </c>
      <c r="I11" s="214">
        <f t="shared" si="1"/>
        <v>0.05411255411255411</v>
      </c>
    </row>
    <row r="12" spans="1:9" ht="30" customHeight="1">
      <c r="A12" s="9">
        <v>7</v>
      </c>
      <c r="B12" s="57" t="s">
        <v>501</v>
      </c>
      <c r="C12" s="148">
        <v>5930</v>
      </c>
      <c r="D12" s="149">
        <v>0</v>
      </c>
      <c r="E12" s="148">
        <v>0</v>
      </c>
      <c r="F12" s="148">
        <v>0</v>
      </c>
      <c r="G12" s="148">
        <v>0</v>
      </c>
      <c r="H12" s="213">
        <f t="shared" si="0"/>
        <v>0</v>
      </c>
      <c r="I12" s="214">
        <f t="shared" si="1"/>
        <v>0</v>
      </c>
    </row>
    <row r="13" spans="1:9" ht="30" customHeight="1">
      <c r="A13" s="9">
        <v>8</v>
      </c>
      <c r="B13" s="56" t="s">
        <v>502</v>
      </c>
      <c r="C13" s="148">
        <v>4575</v>
      </c>
      <c r="D13" s="149">
        <v>0</v>
      </c>
      <c r="E13" s="148">
        <v>19</v>
      </c>
      <c r="F13" s="148">
        <v>0</v>
      </c>
      <c r="G13" s="148">
        <v>0</v>
      </c>
      <c r="H13" s="213">
        <f t="shared" si="0"/>
        <v>0.41530054644808745</v>
      </c>
      <c r="I13" s="214">
        <f t="shared" si="1"/>
        <v>0</v>
      </c>
    </row>
    <row r="14" spans="1:9" ht="30" customHeight="1">
      <c r="A14" s="9">
        <v>9</v>
      </c>
      <c r="B14" s="56" t="s">
        <v>520</v>
      </c>
      <c r="C14" s="148">
        <v>8075</v>
      </c>
      <c r="D14" s="149">
        <v>7</v>
      </c>
      <c r="E14" s="148">
        <v>25</v>
      </c>
      <c r="F14" s="148">
        <v>0</v>
      </c>
      <c r="G14" s="148">
        <v>0</v>
      </c>
      <c r="H14" s="213">
        <f t="shared" si="0"/>
        <v>0.30959752321981426</v>
      </c>
      <c r="I14" s="214">
        <f t="shared" si="1"/>
        <v>0.08668730650154799</v>
      </c>
    </row>
    <row r="15" spans="1:9" ht="30" customHeight="1">
      <c r="A15" s="9">
        <v>10</v>
      </c>
      <c r="B15" s="56" t="s">
        <v>528</v>
      </c>
      <c r="C15" s="148">
        <v>3493</v>
      </c>
      <c r="D15" s="149">
        <v>0</v>
      </c>
      <c r="E15" s="148">
        <v>6</v>
      </c>
      <c r="F15" s="148">
        <v>0</v>
      </c>
      <c r="G15" s="148">
        <v>0</v>
      </c>
      <c r="H15" s="213">
        <f t="shared" si="0"/>
        <v>0.17177211565989123</v>
      </c>
      <c r="I15" s="214">
        <f t="shared" si="1"/>
        <v>0</v>
      </c>
    </row>
    <row r="16" spans="1:9" ht="30" customHeight="1">
      <c r="A16" s="9">
        <v>11</v>
      </c>
      <c r="B16" s="56" t="s">
        <v>525</v>
      </c>
      <c r="C16" s="148">
        <v>8355</v>
      </c>
      <c r="D16" s="149">
        <v>2</v>
      </c>
      <c r="E16" s="149">
        <v>24</v>
      </c>
      <c r="F16" s="148">
        <v>0</v>
      </c>
      <c r="G16" s="148">
        <v>0</v>
      </c>
      <c r="H16" s="213">
        <f t="shared" si="0"/>
        <v>0.2872531418312388</v>
      </c>
      <c r="I16" s="214">
        <f t="shared" si="1"/>
        <v>0.023937761819269897</v>
      </c>
    </row>
    <row r="17" spans="1:9" ht="30" customHeight="1" thickBot="1">
      <c r="A17" s="27">
        <v>12</v>
      </c>
      <c r="B17" s="14" t="s">
        <v>450</v>
      </c>
      <c r="C17" s="161">
        <v>279</v>
      </c>
      <c r="D17" s="410">
        <v>0</v>
      </c>
      <c r="E17" s="410">
        <v>0</v>
      </c>
      <c r="F17" s="150">
        <v>0</v>
      </c>
      <c r="G17" s="150">
        <v>0</v>
      </c>
      <c r="H17" s="218">
        <f t="shared" si="0"/>
        <v>0</v>
      </c>
      <c r="I17" s="255">
        <f t="shared" si="1"/>
        <v>0</v>
      </c>
    </row>
    <row r="18" spans="1:9" ht="40.5" customHeight="1" thickBot="1" thickTop="1">
      <c r="A18" s="703" t="s">
        <v>497</v>
      </c>
      <c r="B18" s="704"/>
      <c r="C18" s="72">
        <f>SUM(C6:C17)</f>
        <v>107952</v>
      </c>
      <c r="D18" s="72">
        <f>SUM(D6:D17)</f>
        <v>55</v>
      </c>
      <c r="E18" s="72">
        <f>SUM(E6:E17)</f>
        <v>1149</v>
      </c>
      <c r="F18" s="72">
        <f>SUM(F6:F17)</f>
        <v>0</v>
      </c>
      <c r="G18" s="72">
        <f>SUM(G6:G17)</f>
        <v>2</v>
      </c>
      <c r="H18" s="67">
        <f t="shared" si="0"/>
        <v>1.0643619386393954</v>
      </c>
      <c r="I18" s="68">
        <f t="shared" si="1"/>
        <v>0.05094856973469691</v>
      </c>
    </row>
    <row r="19" spans="1:9" ht="12.75">
      <c r="A19" s="702"/>
      <c r="B19" s="702"/>
      <c r="C19" s="702"/>
      <c r="D19" s="702"/>
      <c r="E19" s="702"/>
      <c r="F19" s="702"/>
      <c r="G19" s="702"/>
      <c r="H19" s="702"/>
      <c r="I19" s="702"/>
    </row>
    <row r="20" spans="1:9" ht="12.75">
      <c r="A20" s="782" t="s">
        <v>308</v>
      </c>
      <c r="B20" s="782"/>
      <c r="C20" s="782"/>
      <c r="D20" s="782"/>
      <c r="E20" s="782"/>
      <c r="F20" s="782"/>
      <c r="G20" s="782"/>
      <c r="H20" s="782"/>
      <c r="I20" s="782"/>
    </row>
  </sheetData>
  <sheetProtection/>
  <mergeCells count="13">
    <mergeCell ref="A1:I1"/>
    <mergeCell ref="A19:I19"/>
    <mergeCell ref="A20:I20"/>
    <mergeCell ref="A18:B18"/>
    <mergeCell ref="C3:C4"/>
    <mergeCell ref="D3:D4"/>
    <mergeCell ref="F3:F4"/>
    <mergeCell ref="E3:E4"/>
    <mergeCell ref="A3:A4"/>
    <mergeCell ref="B3:B4"/>
    <mergeCell ref="G3:G4"/>
    <mergeCell ref="H3:H4"/>
    <mergeCell ref="I3:I4"/>
  </mergeCells>
  <printOptions horizontalCentered="1"/>
  <pageMargins left="0.6692913385826772" right="0.472440944881889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3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8515625" style="6" customWidth="1"/>
    <col min="2" max="2" width="41.7109375" style="6" customWidth="1"/>
    <col min="3" max="7" width="9.7109375" style="6" customWidth="1"/>
    <col min="8" max="16384" width="9.140625" style="6" customWidth="1"/>
  </cols>
  <sheetData>
    <row r="1" spans="1:7" ht="24" customHeight="1">
      <c r="A1" s="684" t="s">
        <v>542</v>
      </c>
      <c r="B1" s="684"/>
      <c r="C1" s="684"/>
      <c r="D1" s="684"/>
      <c r="E1" s="684"/>
      <c r="F1" s="684"/>
      <c r="G1" s="684"/>
    </row>
    <row r="2" spans="1:7" s="40" customFormat="1" ht="14.25" customHeight="1">
      <c r="A2" s="691" t="s">
        <v>529</v>
      </c>
      <c r="B2" s="691"/>
      <c r="C2" s="691"/>
      <c r="D2" s="691"/>
      <c r="E2" s="691"/>
      <c r="F2" s="691"/>
      <c r="G2" s="691"/>
    </row>
    <row r="3" spans="2:7" s="40" customFormat="1" ht="19.5" customHeight="1" thickBot="1">
      <c r="B3" s="42"/>
      <c r="C3" s="22"/>
      <c r="D3" s="22"/>
      <c r="G3" s="19" t="s">
        <v>63</v>
      </c>
    </row>
    <row r="4" spans="1:7" ht="39.75" customHeight="1">
      <c r="A4" s="685" t="s">
        <v>57</v>
      </c>
      <c r="B4" s="687" t="s">
        <v>51</v>
      </c>
      <c r="C4" s="689" t="s">
        <v>505</v>
      </c>
      <c r="D4" s="689" t="s">
        <v>514</v>
      </c>
      <c r="E4" s="689" t="s">
        <v>515</v>
      </c>
      <c r="F4" s="689" t="s">
        <v>508</v>
      </c>
      <c r="G4" s="694" t="s">
        <v>516</v>
      </c>
    </row>
    <row r="5" spans="1:7" ht="33" customHeight="1" thickBot="1">
      <c r="A5" s="686"/>
      <c r="B5" s="688"/>
      <c r="C5" s="690"/>
      <c r="D5" s="690"/>
      <c r="E5" s="690"/>
      <c r="F5" s="690"/>
      <c r="G5" s="695"/>
    </row>
    <row r="6" spans="1:7" ht="9.75" customHeight="1" thickBot="1" thickTop="1">
      <c r="A6" s="23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6">
        <v>6</v>
      </c>
    </row>
    <row r="7" spans="1:7" ht="17.25" customHeight="1" thickTop="1">
      <c r="A7" s="8">
        <v>1</v>
      </c>
      <c r="B7" s="55" t="s">
        <v>104</v>
      </c>
      <c r="C7" s="202">
        <v>94388</v>
      </c>
      <c r="D7" s="201">
        <v>844</v>
      </c>
      <c r="E7" s="200">
        <v>3077</v>
      </c>
      <c r="F7" s="220">
        <f>E7/C7*100</f>
        <v>3.259948298512523</v>
      </c>
      <c r="G7" s="203">
        <f>D7/E7*100</f>
        <v>27.429314267143322</v>
      </c>
    </row>
    <row r="8" spans="1:7" ht="17.25" customHeight="1">
      <c r="A8" s="9">
        <v>2</v>
      </c>
      <c r="B8" s="56" t="s">
        <v>527</v>
      </c>
      <c r="C8" s="201">
        <v>14032</v>
      </c>
      <c r="D8" s="201">
        <v>60</v>
      </c>
      <c r="E8" s="200">
        <v>207</v>
      </c>
      <c r="F8" s="226">
        <f aca="true" t="shared" si="0" ref="F8:F31">E8/C8*100</f>
        <v>1.475199543899658</v>
      </c>
      <c r="G8" s="206">
        <f aca="true" t="shared" si="1" ref="G8:G29">D8/E8*100</f>
        <v>28.985507246376812</v>
      </c>
    </row>
    <row r="9" spans="1:7" ht="17.25" customHeight="1">
      <c r="A9" s="9">
        <v>3</v>
      </c>
      <c r="B9" s="57" t="s">
        <v>498</v>
      </c>
      <c r="C9" s="201">
        <v>25657</v>
      </c>
      <c r="D9" s="201">
        <v>258</v>
      </c>
      <c r="E9" s="200">
        <v>792</v>
      </c>
      <c r="F9" s="76">
        <f t="shared" si="0"/>
        <v>3.086876875706435</v>
      </c>
      <c r="G9" s="206">
        <f t="shared" si="1"/>
        <v>32.57575757575758</v>
      </c>
    </row>
    <row r="10" spans="1:7" ht="17.25" customHeight="1">
      <c r="A10" s="9">
        <v>4</v>
      </c>
      <c r="B10" s="57" t="s">
        <v>499</v>
      </c>
      <c r="C10" s="200">
        <v>20436</v>
      </c>
      <c r="D10" s="200">
        <v>280</v>
      </c>
      <c r="E10" s="200">
        <v>994</v>
      </c>
      <c r="F10" s="76">
        <f t="shared" si="0"/>
        <v>4.863965550988452</v>
      </c>
      <c r="G10" s="206">
        <f t="shared" si="1"/>
        <v>28.169014084507044</v>
      </c>
    </row>
    <row r="11" spans="1:7" ht="17.25" customHeight="1">
      <c r="A11" s="9">
        <v>5</v>
      </c>
      <c r="B11" s="56" t="s">
        <v>500</v>
      </c>
      <c r="C11" s="201">
        <v>17140</v>
      </c>
      <c r="D11" s="201">
        <v>203</v>
      </c>
      <c r="E11" s="200">
        <v>725</v>
      </c>
      <c r="F11" s="76">
        <f t="shared" si="0"/>
        <v>4.229871645274212</v>
      </c>
      <c r="G11" s="206">
        <f t="shared" si="1"/>
        <v>28.000000000000004</v>
      </c>
    </row>
    <row r="12" spans="1:7" ht="18" customHeight="1">
      <c r="A12" s="9">
        <v>6</v>
      </c>
      <c r="B12" s="56" t="s">
        <v>511</v>
      </c>
      <c r="C12" s="201">
        <v>9232</v>
      </c>
      <c r="D12" s="201">
        <v>17</v>
      </c>
      <c r="E12" s="200">
        <v>136</v>
      </c>
      <c r="F12" s="76">
        <f t="shared" si="0"/>
        <v>1.4731369150779896</v>
      </c>
      <c r="G12" s="206">
        <f t="shared" si="1"/>
        <v>12.5</v>
      </c>
    </row>
    <row r="13" spans="1:7" ht="17.25" customHeight="1">
      <c r="A13" s="9">
        <v>7</v>
      </c>
      <c r="B13" s="57" t="s">
        <v>501</v>
      </c>
      <c r="C13" s="201">
        <v>15700</v>
      </c>
      <c r="D13" s="201">
        <v>0</v>
      </c>
      <c r="E13" s="200">
        <v>0</v>
      </c>
      <c r="F13" s="76">
        <f t="shared" si="0"/>
        <v>0</v>
      </c>
      <c r="G13" s="206"/>
    </row>
    <row r="14" spans="1:7" ht="18" customHeight="1">
      <c r="A14" s="9">
        <v>8</v>
      </c>
      <c r="B14" s="56" t="s">
        <v>502</v>
      </c>
      <c r="C14" s="201">
        <v>13188</v>
      </c>
      <c r="D14" s="201">
        <v>12</v>
      </c>
      <c r="E14" s="200">
        <v>59</v>
      </c>
      <c r="F14" s="76">
        <f t="shared" si="0"/>
        <v>0.4473764027904155</v>
      </c>
      <c r="G14" s="206">
        <f t="shared" si="1"/>
        <v>20.33898305084746</v>
      </c>
    </row>
    <row r="15" spans="1:7" ht="21" customHeight="1">
      <c r="A15" s="9">
        <v>9</v>
      </c>
      <c r="B15" s="56" t="s">
        <v>520</v>
      </c>
      <c r="C15" s="201">
        <v>16346</v>
      </c>
      <c r="D15" s="201">
        <v>18</v>
      </c>
      <c r="E15" s="200">
        <v>78</v>
      </c>
      <c r="F15" s="76">
        <f t="shared" si="0"/>
        <v>0.477180961703169</v>
      </c>
      <c r="G15" s="206">
        <f t="shared" si="1"/>
        <v>23.076923076923077</v>
      </c>
    </row>
    <row r="16" spans="1:7" ht="18" customHeight="1">
      <c r="A16" s="9">
        <v>10</v>
      </c>
      <c r="B16" s="56" t="s">
        <v>521</v>
      </c>
      <c r="C16" s="201">
        <v>692</v>
      </c>
      <c r="D16" s="201">
        <v>0</v>
      </c>
      <c r="E16" s="200">
        <v>0</v>
      </c>
      <c r="F16" s="76">
        <f t="shared" si="0"/>
        <v>0</v>
      </c>
      <c r="G16" s="206">
        <v>0</v>
      </c>
    </row>
    <row r="17" spans="1:7" ht="18" customHeight="1">
      <c r="A17" s="9">
        <v>11</v>
      </c>
      <c r="B17" s="56" t="s">
        <v>528</v>
      </c>
      <c r="C17" s="201">
        <v>10915</v>
      </c>
      <c r="D17" s="201">
        <v>8</v>
      </c>
      <c r="E17" s="200">
        <v>59</v>
      </c>
      <c r="F17" s="76">
        <f t="shared" si="0"/>
        <v>0.5405405405405406</v>
      </c>
      <c r="G17" s="206">
        <f t="shared" si="1"/>
        <v>13.559322033898304</v>
      </c>
    </row>
    <row r="18" spans="1:7" ht="18" customHeight="1">
      <c r="A18" s="9">
        <v>12</v>
      </c>
      <c r="B18" s="56" t="s">
        <v>503</v>
      </c>
      <c r="C18" s="201">
        <v>1107</v>
      </c>
      <c r="D18" s="201">
        <v>0</v>
      </c>
      <c r="E18" s="200">
        <v>2</v>
      </c>
      <c r="F18" s="76">
        <f t="shared" si="0"/>
        <v>0.18066847335140018</v>
      </c>
      <c r="G18" s="206">
        <v>0</v>
      </c>
    </row>
    <row r="19" spans="1:7" ht="18" customHeight="1">
      <c r="A19" s="9">
        <v>13</v>
      </c>
      <c r="B19" s="56" t="s">
        <v>504</v>
      </c>
      <c r="C19" s="221">
        <v>6945</v>
      </c>
      <c r="D19" s="221">
        <v>0</v>
      </c>
      <c r="E19" s="225">
        <v>2</v>
      </c>
      <c r="F19" s="76">
        <f t="shared" si="0"/>
        <v>0.028797696184305253</v>
      </c>
      <c r="G19" s="206">
        <f t="shared" si="1"/>
        <v>0</v>
      </c>
    </row>
    <row r="20" spans="1:7" ht="24" customHeight="1">
      <c r="A20" s="10">
        <v>14</v>
      </c>
      <c r="B20" s="55" t="s">
        <v>534</v>
      </c>
      <c r="C20" s="201">
        <v>6199</v>
      </c>
      <c r="D20" s="201">
        <v>235</v>
      </c>
      <c r="E20" s="201">
        <v>1019</v>
      </c>
      <c r="F20" s="76">
        <f t="shared" si="0"/>
        <v>16.438135183094047</v>
      </c>
      <c r="G20" s="206">
        <f t="shared" si="1"/>
        <v>23.061825318940137</v>
      </c>
    </row>
    <row r="21" spans="1:7" ht="19.5" customHeight="1">
      <c r="A21" s="10">
        <v>15</v>
      </c>
      <c r="B21" s="61" t="s">
        <v>420</v>
      </c>
      <c r="C21" s="201">
        <v>2625</v>
      </c>
      <c r="D21" s="201">
        <v>0</v>
      </c>
      <c r="E21" s="201">
        <v>4</v>
      </c>
      <c r="F21" s="76">
        <f t="shared" si="0"/>
        <v>0.1523809523809524</v>
      </c>
      <c r="G21" s="206">
        <f t="shared" si="1"/>
        <v>0</v>
      </c>
    </row>
    <row r="22" spans="1:7" ht="19.5" customHeight="1">
      <c r="A22" s="9">
        <v>16</v>
      </c>
      <c r="B22" s="56" t="s">
        <v>525</v>
      </c>
      <c r="C22" s="201">
        <v>9460</v>
      </c>
      <c r="D22" s="201">
        <v>2</v>
      </c>
      <c r="E22" s="201">
        <v>50</v>
      </c>
      <c r="F22" s="76">
        <f t="shared" si="0"/>
        <v>0.5285412262156448</v>
      </c>
      <c r="G22" s="206">
        <f t="shared" si="1"/>
        <v>4</v>
      </c>
    </row>
    <row r="23" spans="1:7" ht="17.25" customHeight="1">
      <c r="A23" s="9">
        <v>17</v>
      </c>
      <c r="B23" s="56" t="s">
        <v>506</v>
      </c>
      <c r="C23" s="201">
        <v>750</v>
      </c>
      <c r="D23" s="201">
        <v>32</v>
      </c>
      <c r="E23" s="201">
        <v>83</v>
      </c>
      <c r="F23" s="76">
        <f t="shared" si="0"/>
        <v>11.066666666666666</v>
      </c>
      <c r="G23" s="206">
        <f t="shared" si="1"/>
        <v>38.55421686746988</v>
      </c>
    </row>
    <row r="24" spans="1:7" ht="17.25" customHeight="1">
      <c r="A24" s="9">
        <v>18</v>
      </c>
      <c r="B24" s="56" t="s">
        <v>524</v>
      </c>
      <c r="C24" s="200">
        <v>4394</v>
      </c>
      <c r="D24" s="200">
        <v>103</v>
      </c>
      <c r="E24" s="200">
        <v>216</v>
      </c>
      <c r="F24" s="76">
        <f t="shared" si="0"/>
        <v>4.91579426490669</v>
      </c>
      <c r="G24" s="206">
        <f t="shared" si="1"/>
        <v>47.68518518518518</v>
      </c>
    </row>
    <row r="25" spans="1:7" ht="17.25" customHeight="1">
      <c r="A25" s="9">
        <v>19</v>
      </c>
      <c r="B25" s="56" t="s">
        <v>517</v>
      </c>
      <c r="C25" s="201">
        <v>966</v>
      </c>
      <c r="D25" s="201">
        <v>0</v>
      </c>
      <c r="E25" s="201">
        <v>0</v>
      </c>
      <c r="F25" s="76">
        <f t="shared" si="0"/>
        <v>0</v>
      </c>
      <c r="G25" s="206">
        <v>0</v>
      </c>
    </row>
    <row r="26" spans="1:7" ht="17.25" customHeight="1">
      <c r="A26" s="9">
        <v>20</v>
      </c>
      <c r="B26" s="56" t="s">
        <v>507</v>
      </c>
      <c r="C26" s="201">
        <v>5102</v>
      </c>
      <c r="D26" s="201">
        <v>0</v>
      </c>
      <c r="E26" s="201">
        <v>17</v>
      </c>
      <c r="F26" s="76">
        <f t="shared" si="0"/>
        <v>0.33320266562132494</v>
      </c>
      <c r="G26" s="206">
        <f t="shared" si="1"/>
        <v>0</v>
      </c>
    </row>
    <row r="27" spans="1:7" ht="17.25" customHeight="1">
      <c r="A27" s="9">
        <v>21</v>
      </c>
      <c r="B27" s="56" t="s">
        <v>522</v>
      </c>
      <c r="C27" s="201">
        <v>2359</v>
      </c>
      <c r="D27" s="201">
        <v>0</v>
      </c>
      <c r="E27" s="201">
        <v>10</v>
      </c>
      <c r="F27" s="76">
        <f t="shared" si="0"/>
        <v>0.42390843577787196</v>
      </c>
      <c r="G27" s="206">
        <f t="shared" si="1"/>
        <v>0</v>
      </c>
    </row>
    <row r="28" spans="1:7" ht="19.5" customHeight="1">
      <c r="A28" s="9">
        <v>22</v>
      </c>
      <c r="B28" s="56" t="s">
        <v>518</v>
      </c>
      <c r="C28" s="201">
        <v>246</v>
      </c>
      <c r="D28" s="201">
        <v>0</v>
      </c>
      <c r="E28" s="201">
        <v>0</v>
      </c>
      <c r="F28" s="76">
        <f t="shared" si="0"/>
        <v>0</v>
      </c>
      <c r="G28" s="206">
        <v>0</v>
      </c>
    </row>
    <row r="29" spans="1:7" ht="19.5" customHeight="1">
      <c r="A29" s="9">
        <v>23</v>
      </c>
      <c r="B29" s="56" t="s">
        <v>519</v>
      </c>
      <c r="C29" s="201">
        <v>588</v>
      </c>
      <c r="D29" s="201">
        <v>0</v>
      </c>
      <c r="E29" s="201">
        <v>1</v>
      </c>
      <c r="F29" s="76">
        <f t="shared" si="0"/>
        <v>0.17006802721088435</v>
      </c>
      <c r="G29" s="206">
        <f t="shared" si="1"/>
        <v>0</v>
      </c>
    </row>
    <row r="30" spans="1:7" ht="19.5" customHeight="1">
      <c r="A30" s="9">
        <v>24</v>
      </c>
      <c r="B30" s="56" t="s">
        <v>3</v>
      </c>
      <c r="C30" s="201">
        <v>612</v>
      </c>
      <c r="D30" s="201">
        <v>0</v>
      </c>
      <c r="E30" s="201">
        <v>0</v>
      </c>
      <c r="F30" s="76">
        <f t="shared" si="0"/>
        <v>0</v>
      </c>
      <c r="G30" s="206">
        <v>0</v>
      </c>
    </row>
    <row r="31" spans="1:7" ht="19.5" customHeight="1">
      <c r="A31" s="9">
        <v>25</v>
      </c>
      <c r="B31" s="562" t="s">
        <v>544</v>
      </c>
      <c r="C31" s="221">
        <v>861</v>
      </c>
      <c r="D31" s="221">
        <v>0</v>
      </c>
      <c r="E31" s="221">
        <v>0</v>
      </c>
      <c r="F31" s="76">
        <f t="shared" si="0"/>
        <v>0</v>
      </c>
      <c r="G31" s="206">
        <v>0</v>
      </c>
    </row>
    <row r="32" spans="1:7" ht="19.5" customHeight="1" thickBot="1">
      <c r="A32" s="9">
        <v>26</v>
      </c>
      <c r="B32" s="56" t="s">
        <v>523</v>
      </c>
      <c r="C32" s="221">
        <v>1012</v>
      </c>
      <c r="D32" s="221">
        <v>23</v>
      </c>
      <c r="E32" s="221">
        <v>76</v>
      </c>
      <c r="F32" s="222">
        <f>E32/C32*100</f>
        <v>7.5098814229249005</v>
      </c>
      <c r="G32" s="227">
        <f>D32/E32*100</f>
        <v>30.263157894736842</v>
      </c>
    </row>
    <row r="33" spans="1:7" ht="36" customHeight="1" thickBot="1" thickTop="1">
      <c r="A33" s="692" t="s">
        <v>497</v>
      </c>
      <c r="B33" s="693"/>
      <c r="C33" s="69">
        <f>SUM(C7:C32)</f>
        <v>280952</v>
      </c>
      <c r="D33" s="69">
        <f>SUM(D7:D32)</f>
        <v>2095</v>
      </c>
      <c r="E33" s="69">
        <f>SUM(E7:E32)</f>
        <v>7607</v>
      </c>
      <c r="F33" s="67">
        <f>E33/C33*100</f>
        <v>2.707579942481278</v>
      </c>
      <c r="G33" s="68">
        <f>D33/E33*100</f>
        <v>27.540423294334165</v>
      </c>
    </row>
    <row r="34" spans="1:7" s="28" customFormat="1" ht="26.25" customHeight="1">
      <c r="A34" s="696" t="s">
        <v>1</v>
      </c>
      <c r="B34" s="697"/>
      <c r="C34" s="697"/>
      <c r="D34" s="697"/>
      <c r="E34" s="697"/>
      <c r="F34" s="697"/>
      <c r="G34" s="697"/>
    </row>
    <row r="35" spans="1:8" ht="24" customHeight="1">
      <c r="A35" s="698" t="s">
        <v>543</v>
      </c>
      <c r="B35" s="698"/>
      <c r="C35" s="698"/>
      <c r="D35" s="698"/>
      <c r="E35" s="698"/>
      <c r="F35" s="698"/>
      <c r="G35" s="698"/>
      <c r="H35" s="517"/>
    </row>
    <row r="36" ht="15" customHeight="1">
      <c r="A36" s="13"/>
    </row>
    <row r="37" spans="1:7" ht="13.5">
      <c r="A37" s="683" t="s">
        <v>291</v>
      </c>
      <c r="B37" s="683"/>
      <c r="C37" s="683"/>
      <c r="D37" s="683"/>
      <c r="E37" s="683"/>
      <c r="F37" s="683"/>
      <c r="G37" s="683"/>
    </row>
    <row r="38" ht="11.25" customHeight="1"/>
  </sheetData>
  <sheetProtection/>
  <mergeCells count="13">
    <mergeCell ref="G4:G5"/>
    <mergeCell ref="A34:G34"/>
    <mergeCell ref="A35:G35"/>
    <mergeCell ref="A37:G37"/>
    <mergeCell ref="A1:G1"/>
    <mergeCell ref="A4:A5"/>
    <mergeCell ref="B4:B5"/>
    <mergeCell ref="C4:C5"/>
    <mergeCell ref="D4:D5"/>
    <mergeCell ref="E4:E5"/>
    <mergeCell ref="A2:G2"/>
    <mergeCell ref="A33:B33"/>
    <mergeCell ref="F4:F5"/>
  </mergeCells>
  <printOptions verticalCentered="1"/>
  <pageMargins left="0.5905511811023623" right="0.2755905511811024" top="0.35433070866141736" bottom="0.7874015748031497" header="0.31496062992125984" footer="0.31496062992125984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7"/>
  <sheetViews>
    <sheetView zoomScalePageLayoutView="0" workbookViewId="0" topLeftCell="A8">
      <selection activeCell="I19" sqref="I19"/>
    </sheetView>
  </sheetViews>
  <sheetFormatPr defaultColWidth="9.140625" defaultRowHeight="12.75"/>
  <cols>
    <col min="1" max="1" width="2.421875" style="6" customWidth="1"/>
    <col min="2" max="2" width="18.140625" style="6" customWidth="1"/>
    <col min="3" max="3" width="11.8515625" style="6" customWidth="1"/>
    <col min="4" max="4" width="11.140625" style="6" customWidth="1"/>
    <col min="5" max="5" width="7.57421875" style="6" customWidth="1"/>
    <col min="6" max="6" width="8.140625" style="6" customWidth="1"/>
    <col min="7" max="7" width="10.28125" style="6" customWidth="1"/>
    <col min="8" max="9" width="8.57421875" style="6" customWidth="1"/>
    <col min="10" max="10" width="9.140625" style="6" customWidth="1"/>
    <col min="11" max="11" width="12.8515625" style="6" customWidth="1"/>
    <col min="12" max="12" width="11.8515625" style="6" customWidth="1"/>
    <col min="13" max="13" width="12.7109375" style="6" customWidth="1"/>
    <col min="14" max="16384" width="9.140625" style="6" customWidth="1"/>
  </cols>
  <sheetData>
    <row r="1" spans="1:13" s="5" customFormat="1" ht="30" customHeight="1">
      <c r="A1" s="727" t="s">
        <v>564</v>
      </c>
      <c r="B1" s="786"/>
      <c r="C1" s="786"/>
      <c r="D1" s="786"/>
      <c r="E1" s="786"/>
      <c r="F1" s="786"/>
      <c r="G1" s="786"/>
      <c r="H1" s="786"/>
      <c r="I1" s="786"/>
      <c r="J1" s="787"/>
      <c r="K1" s="787"/>
      <c r="L1" s="787"/>
      <c r="M1" s="787"/>
    </row>
    <row r="2" spans="1:13" ht="19.5" customHeight="1" thickBot="1">
      <c r="A2" s="3"/>
      <c r="B2" s="2"/>
      <c r="C2" s="2"/>
      <c r="D2" s="2"/>
      <c r="E2" s="2"/>
      <c r="F2" s="2"/>
      <c r="G2" s="2"/>
      <c r="H2" s="2"/>
      <c r="I2" s="4"/>
      <c r="M2" s="19" t="s">
        <v>79</v>
      </c>
    </row>
    <row r="3" spans="1:13" ht="45" customHeight="1">
      <c r="A3" s="741" t="s">
        <v>608</v>
      </c>
      <c r="B3" s="768" t="s">
        <v>58</v>
      </c>
      <c r="C3" s="705" t="s">
        <v>243</v>
      </c>
      <c r="D3" s="705" t="s">
        <v>242</v>
      </c>
      <c r="E3" s="705" t="s">
        <v>241</v>
      </c>
      <c r="F3" s="705" t="s">
        <v>240</v>
      </c>
      <c r="G3" s="705" t="s">
        <v>239</v>
      </c>
      <c r="H3" s="705" t="s">
        <v>238</v>
      </c>
      <c r="I3" s="705" t="s">
        <v>237</v>
      </c>
      <c r="J3" s="705" t="s">
        <v>234</v>
      </c>
      <c r="K3" s="705" t="s">
        <v>235</v>
      </c>
      <c r="L3" s="705" t="s">
        <v>249</v>
      </c>
      <c r="M3" s="737" t="s">
        <v>236</v>
      </c>
    </row>
    <row r="4" spans="1:13" ht="36" customHeight="1" thickBot="1">
      <c r="A4" s="742"/>
      <c r="B4" s="769"/>
      <c r="C4" s="690"/>
      <c r="D4" s="690"/>
      <c r="E4" s="690"/>
      <c r="F4" s="690"/>
      <c r="G4" s="690"/>
      <c r="H4" s="690"/>
      <c r="I4" s="690"/>
      <c r="J4" s="788"/>
      <c r="K4" s="788"/>
      <c r="L4" s="788"/>
      <c r="M4" s="785"/>
    </row>
    <row r="5" spans="1:13" s="30" customFormat="1" ht="9.75" customHeight="1" thickBot="1" thickTop="1">
      <c r="A5" s="23">
        <v>0</v>
      </c>
      <c r="B5" s="33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116">
        <v>9</v>
      </c>
      <c r="K5" s="116">
        <v>10</v>
      </c>
      <c r="L5" s="116">
        <v>11</v>
      </c>
      <c r="M5" s="117">
        <v>12</v>
      </c>
    </row>
    <row r="6" spans="1:13" ht="34.5" customHeight="1" thickTop="1">
      <c r="A6" s="8">
        <v>1</v>
      </c>
      <c r="B6" s="14" t="s">
        <v>526</v>
      </c>
      <c r="C6" s="200">
        <v>2684</v>
      </c>
      <c r="D6" s="201">
        <v>133</v>
      </c>
      <c r="E6" s="200">
        <v>228</v>
      </c>
      <c r="F6" s="224">
        <v>8.49</v>
      </c>
      <c r="G6" s="243">
        <v>58.33</v>
      </c>
      <c r="H6" s="148">
        <v>18736</v>
      </c>
      <c r="I6" s="224">
        <v>6.98</v>
      </c>
      <c r="J6" s="244">
        <v>32</v>
      </c>
      <c r="K6" s="244">
        <v>15</v>
      </c>
      <c r="L6" s="245">
        <f aca="true" t="shared" si="0" ref="L6:L12">J6/C6*100</f>
        <v>1.1922503725782414</v>
      </c>
      <c r="M6" s="246">
        <f aca="true" t="shared" si="1" ref="M6:M12">K6/C6*100</f>
        <v>0.5588673621460507</v>
      </c>
    </row>
    <row r="7" spans="1:13" ht="34.5" customHeight="1">
      <c r="A7" s="9">
        <v>2</v>
      </c>
      <c r="B7" s="58" t="s">
        <v>527</v>
      </c>
      <c r="C7" s="200">
        <v>37</v>
      </c>
      <c r="D7" s="200">
        <v>3</v>
      </c>
      <c r="E7" s="200">
        <v>4</v>
      </c>
      <c r="F7" s="224">
        <v>10.81</v>
      </c>
      <c r="G7" s="243">
        <v>75</v>
      </c>
      <c r="H7" s="148">
        <v>266</v>
      </c>
      <c r="I7" s="224">
        <v>7.19</v>
      </c>
      <c r="J7" s="201">
        <v>0</v>
      </c>
      <c r="K7" s="201">
        <v>0</v>
      </c>
      <c r="L7" s="245">
        <f t="shared" si="0"/>
        <v>0</v>
      </c>
      <c r="M7" s="246">
        <f t="shared" si="1"/>
        <v>0</v>
      </c>
    </row>
    <row r="8" spans="1:13" ht="34.5" customHeight="1">
      <c r="A8" s="9">
        <v>3</v>
      </c>
      <c r="B8" s="59" t="s">
        <v>498</v>
      </c>
      <c r="C8" s="200">
        <v>1142</v>
      </c>
      <c r="D8" s="201">
        <v>48</v>
      </c>
      <c r="E8" s="200">
        <v>78</v>
      </c>
      <c r="F8" s="224">
        <v>6.83</v>
      </c>
      <c r="G8" s="243">
        <v>61.54</v>
      </c>
      <c r="H8" s="148">
        <v>5847</v>
      </c>
      <c r="I8" s="224">
        <v>5.12</v>
      </c>
      <c r="J8" s="201">
        <v>15</v>
      </c>
      <c r="K8" s="201">
        <v>20</v>
      </c>
      <c r="L8" s="245">
        <f t="shared" si="0"/>
        <v>1.3134851138353765</v>
      </c>
      <c r="M8" s="246">
        <f t="shared" si="1"/>
        <v>1.7513134851138354</v>
      </c>
    </row>
    <row r="9" spans="1:13" ht="34.5" customHeight="1">
      <c r="A9" s="9">
        <v>4</v>
      </c>
      <c r="B9" s="59" t="s">
        <v>499</v>
      </c>
      <c r="C9" s="200">
        <v>393</v>
      </c>
      <c r="D9" s="200">
        <v>21</v>
      </c>
      <c r="E9" s="200">
        <v>28</v>
      </c>
      <c r="F9" s="224">
        <v>7.12</v>
      </c>
      <c r="G9" s="243">
        <v>75</v>
      </c>
      <c r="H9" s="148">
        <v>1103</v>
      </c>
      <c r="I9" s="224">
        <v>2.81</v>
      </c>
      <c r="J9" s="201">
        <v>0</v>
      </c>
      <c r="K9" s="201">
        <v>1</v>
      </c>
      <c r="L9" s="245">
        <f t="shared" si="0"/>
        <v>0</v>
      </c>
      <c r="M9" s="246">
        <f t="shared" si="1"/>
        <v>0.2544529262086514</v>
      </c>
    </row>
    <row r="10" spans="1:13" ht="34.5" customHeight="1">
      <c r="A10" s="9">
        <v>5</v>
      </c>
      <c r="B10" s="58" t="s">
        <v>500</v>
      </c>
      <c r="C10" s="200">
        <v>675</v>
      </c>
      <c r="D10" s="207">
        <v>16</v>
      </c>
      <c r="E10" s="208">
        <v>44</v>
      </c>
      <c r="F10" s="224">
        <v>6.52</v>
      </c>
      <c r="G10" s="243">
        <v>36.36</v>
      </c>
      <c r="H10" s="158">
        <v>3375</v>
      </c>
      <c r="I10" s="224">
        <v>5</v>
      </c>
      <c r="J10" s="201">
        <v>12</v>
      </c>
      <c r="K10" s="201">
        <v>0</v>
      </c>
      <c r="L10" s="245">
        <f t="shared" si="0"/>
        <v>1.7777777777777777</v>
      </c>
      <c r="M10" s="246">
        <f t="shared" si="1"/>
        <v>0</v>
      </c>
    </row>
    <row r="11" spans="1:13" ht="40.5" customHeight="1">
      <c r="A11" s="9">
        <v>6</v>
      </c>
      <c r="B11" s="58" t="s">
        <v>524</v>
      </c>
      <c r="C11" s="200">
        <v>29</v>
      </c>
      <c r="D11" s="201">
        <v>4</v>
      </c>
      <c r="E11" s="200">
        <v>4</v>
      </c>
      <c r="F11" s="224">
        <v>13.8</v>
      </c>
      <c r="G11" s="247">
        <v>100</v>
      </c>
      <c r="H11" s="148">
        <v>200</v>
      </c>
      <c r="I11" s="224">
        <v>6.9</v>
      </c>
      <c r="J11" s="201">
        <v>0</v>
      </c>
      <c r="K11" s="201">
        <v>0</v>
      </c>
      <c r="L11" s="245">
        <f t="shared" si="0"/>
        <v>0</v>
      </c>
      <c r="M11" s="246">
        <f t="shared" si="1"/>
        <v>0</v>
      </c>
    </row>
    <row r="12" spans="1:13" ht="40.5" customHeight="1" thickBot="1">
      <c r="A12" s="52">
        <v>7</v>
      </c>
      <c r="B12" s="14" t="s">
        <v>538</v>
      </c>
      <c r="C12" s="202">
        <v>5</v>
      </c>
      <c r="D12" s="209">
        <v>0</v>
      </c>
      <c r="E12" s="202">
        <v>0</v>
      </c>
      <c r="F12" s="222">
        <v>0</v>
      </c>
      <c r="G12" s="247">
        <v>0</v>
      </c>
      <c r="H12" s="150">
        <v>24</v>
      </c>
      <c r="I12" s="222">
        <v>4.8</v>
      </c>
      <c r="J12" s="209">
        <v>0</v>
      </c>
      <c r="K12" s="209">
        <v>0</v>
      </c>
      <c r="L12" s="245">
        <f t="shared" si="0"/>
        <v>0</v>
      </c>
      <c r="M12" s="246">
        <f t="shared" si="1"/>
        <v>0</v>
      </c>
    </row>
    <row r="13" spans="1:13" ht="39.75" customHeight="1" thickBot="1" thickTop="1">
      <c r="A13" s="783" t="s">
        <v>497</v>
      </c>
      <c r="B13" s="784"/>
      <c r="C13" s="72">
        <f>SUM(C6:C11)</f>
        <v>4960</v>
      </c>
      <c r="D13" s="72">
        <f>SUM(D6:D11)</f>
        <v>225</v>
      </c>
      <c r="E13" s="72">
        <f>SUM(E6:E11)</f>
        <v>386</v>
      </c>
      <c r="F13" s="67">
        <f>E13/C13*100</f>
        <v>7.782258064516129</v>
      </c>
      <c r="G13" s="67">
        <f>D13/E13*100</f>
        <v>58.2901554404145</v>
      </c>
      <c r="H13" s="72">
        <f>SUM(H6:H11)</f>
        <v>29527</v>
      </c>
      <c r="I13" s="67">
        <f>H13/C13</f>
        <v>5.953024193548387</v>
      </c>
      <c r="J13" s="51">
        <f>SUM(J6:J11)</f>
        <v>59</v>
      </c>
      <c r="K13" s="51">
        <f>SUM(K6:K11)</f>
        <v>36</v>
      </c>
      <c r="L13" s="79">
        <f>J13/C13*100</f>
        <v>1.189516129032258</v>
      </c>
      <c r="M13" s="80">
        <f>K13/C13*100</f>
        <v>0.7258064516129032</v>
      </c>
    </row>
    <row r="14" spans="1:6" ht="9.75" customHeight="1">
      <c r="A14" s="13"/>
      <c r="E14" s="43"/>
      <c r="F14" s="43"/>
    </row>
    <row r="17" spans="1:13" ht="13.5">
      <c r="A17" s="683" t="s">
        <v>309</v>
      </c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</row>
  </sheetData>
  <sheetProtection/>
  <mergeCells count="16">
    <mergeCell ref="A17:M17"/>
    <mergeCell ref="M3:M4"/>
    <mergeCell ref="A1:M1"/>
    <mergeCell ref="I3:I4"/>
    <mergeCell ref="J3:J4"/>
    <mergeCell ref="K3:K4"/>
    <mergeCell ref="L3:L4"/>
    <mergeCell ref="D3:D4"/>
    <mergeCell ref="E3:E4"/>
    <mergeCell ref="F3:F4"/>
    <mergeCell ref="G3:G4"/>
    <mergeCell ref="H3:H4"/>
    <mergeCell ref="A13:B13"/>
    <mergeCell ref="A3:A4"/>
    <mergeCell ref="B3:B4"/>
    <mergeCell ref="C3:C4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20"/>
  <sheetViews>
    <sheetView zoomScalePageLayoutView="0" workbookViewId="0" topLeftCell="A8">
      <selection activeCell="J14" sqref="J14"/>
    </sheetView>
  </sheetViews>
  <sheetFormatPr defaultColWidth="9.140625" defaultRowHeight="12.75"/>
  <cols>
    <col min="1" max="1" width="3.57421875" style="6" customWidth="1"/>
    <col min="2" max="2" width="28.7109375" style="6" customWidth="1"/>
    <col min="3" max="3" width="10.421875" style="6" customWidth="1"/>
    <col min="4" max="4" width="9.421875" style="6" customWidth="1"/>
    <col min="5" max="5" width="7.28125" style="6" customWidth="1"/>
    <col min="6" max="6" width="9.28125" style="6" customWidth="1"/>
    <col min="7" max="7" width="9.8515625" style="6" customWidth="1"/>
    <col min="8" max="8" width="8.57421875" style="120" customWidth="1"/>
    <col min="9" max="9" width="8.00390625" style="6" customWidth="1"/>
    <col min="10" max="10" width="9.28125" style="6" customWidth="1"/>
    <col min="11" max="11" width="14.00390625" style="6" customWidth="1"/>
    <col min="12" max="12" width="11.8515625" style="6" customWidth="1"/>
    <col min="13" max="13" width="13.28125" style="6" customWidth="1"/>
    <col min="14" max="16384" width="9.140625" style="6" customWidth="1"/>
  </cols>
  <sheetData>
    <row r="1" spans="1:13" s="5" customFormat="1" ht="30.75" customHeight="1">
      <c r="A1" s="727" t="s">
        <v>565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</row>
    <row r="2" spans="2:13" ht="17.25" customHeight="1" thickBot="1">
      <c r="B2" s="2"/>
      <c r="C2" s="2"/>
      <c r="D2" s="2"/>
      <c r="E2" s="2"/>
      <c r="F2" s="2"/>
      <c r="G2" s="2"/>
      <c r="H2" s="2"/>
      <c r="I2" s="4"/>
      <c r="M2" s="19" t="s">
        <v>273</v>
      </c>
    </row>
    <row r="3" spans="1:13" ht="45.75" customHeight="1">
      <c r="A3" s="741" t="s">
        <v>57</v>
      </c>
      <c r="B3" s="768" t="s">
        <v>51</v>
      </c>
      <c r="C3" s="705" t="s">
        <v>458</v>
      </c>
      <c r="D3" s="705" t="s">
        <v>459</v>
      </c>
      <c r="E3" s="705" t="s">
        <v>460</v>
      </c>
      <c r="F3" s="705" t="s">
        <v>461</v>
      </c>
      <c r="G3" s="705" t="s">
        <v>462</v>
      </c>
      <c r="H3" s="789" t="s">
        <v>463</v>
      </c>
      <c r="I3" s="705" t="s">
        <v>464</v>
      </c>
      <c r="J3" s="757" t="s">
        <v>246</v>
      </c>
      <c r="K3" s="757" t="s">
        <v>244</v>
      </c>
      <c r="L3" s="757" t="s">
        <v>250</v>
      </c>
      <c r="M3" s="759" t="s">
        <v>245</v>
      </c>
    </row>
    <row r="4" spans="1:13" ht="54" customHeight="1" thickBot="1">
      <c r="A4" s="742"/>
      <c r="B4" s="769"/>
      <c r="C4" s="722"/>
      <c r="D4" s="722"/>
      <c r="E4" s="722"/>
      <c r="F4" s="722"/>
      <c r="G4" s="722"/>
      <c r="H4" s="790"/>
      <c r="I4" s="722"/>
      <c r="J4" s="791"/>
      <c r="K4" s="791"/>
      <c r="L4" s="791"/>
      <c r="M4" s="792"/>
    </row>
    <row r="5" spans="1:13" s="30" customFormat="1" ht="9.75" customHeight="1" thickBot="1" thickTop="1">
      <c r="A5" s="23">
        <v>0</v>
      </c>
      <c r="B5" s="33">
        <v>1</v>
      </c>
      <c r="C5" s="24">
        <v>643</v>
      </c>
      <c r="D5" s="24">
        <v>44</v>
      </c>
      <c r="E5" s="24">
        <v>4</v>
      </c>
      <c r="F5" s="24">
        <v>5</v>
      </c>
      <c r="G5" s="24">
        <v>6</v>
      </c>
      <c r="H5" s="127">
        <v>7</v>
      </c>
      <c r="I5" s="24">
        <v>8</v>
      </c>
      <c r="J5" s="116">
        <v>9</v>
      </c>
      <c r="K5" s="116">
        <v>10</v>
      </c>
      <c r="L5" s="116">
        <v>11</v>
      </c>
      <c r="M5" s="117">
        <v>12</v>
      </c>
    </row>
    <row r="6" spans="1:13" ht="30" customHeight="1" thickTop="1">
      <c r="A6" s="8">
        <v>1</v>
      </c>
      <c r="B6" s="14" t="s">
        <v>526</v>
      </c>
      <c r="C6" s="200">
        <v>1009</v>
      </c>
      <c r="D6" s="201">
        <v>68</v>
      </c>
      <c r="E6" s="200">
        <v>230</v>
      </c>
      <c r="F6" s="220">
        <v>22.79</v>
      </c>
      <c r="G6" s="243">
        <v>29.57</v>
      </c>
      <c r="H6" s="148">
        <v>9546</v>
      </c>
      <c r="I6" s="220">
        <f aca="true" t="shared" si="0" ref="I6:I14">H6/C6</f>
        <v>9.460852329038651</v>
      </c>
      <c r="J6" s="248">
        <v>0</v>
      </c>
      <c r="K6" s="248">
        <v>0</v>
      </c>
      <c r="L6" s="245">
        <f aca="true" t="shared" si="1" ref="L6:L12">J6/C6*100</f>
        <v>0</v>
      </c>
      <c r="M6" s="246">
        <f aca="true" t="shared" si="2" ref="M6:M12">K6/C6*100</f>
        <v>0</v>
      </c>
    </row>
    <row r="7" spans="1:13" ht="30" customHeight="1">
      <c r="A7" s="9">
        <v>2</v>
      </c>
      <c r="B7" s="58" t="s">
        <v>527</v>
      </c>
      <c r="C7" s="200">
        <v>16</v>
      </c>
      <c r="D7" s="201">
        <v>0</v>
      </c>
      <c r="E7" s="200">
        <v>2</v>
      </c>
      <c r="F7" s="76">
        <v>12.5</v>
      </c>
      <c r="G7" s="243">
        <v>0</v>
      </c>
      <c r="H7" s="148">
        <v>179</v>
      </c>
      <c r="I7" s="76">
        <f t="shared" si="0"/>
        <v>11.1875</v>
      </c>
      <c r="J7" s="201">
        <v>0</v>
      </c>
      <c r="K7" s="201">
        <v>0</v>
      </c>
      <c r="L7" s="245">
        <f t="shared" si="1"/>
        <v>0</v>
      </c>
      <c r="M7" s="246">
        <f t="shared" si="2"/>
        <v>0</v>
      </c>
    </row>
    <row r="8" spans="1:13" ht="30" customHeight="1">
      <c r="A8" s="9">
        <v>3</v>
      </c>
      <c r="B8" s="59" t="s">
        <v>498</v>
      </c>
      <c r="C8" s="200">
        <v>84</v>
      </c>
      <c r="D8" s="201">
        <v>5</v>
      </c>
      <c r="E8" s="200">
        <v>23</v>
      </c>
      <c r="F8" s="76">
        <v>27.38</v>
      </c>
      <c r="G8" s="243">
        <v>21.74</v>
      </c>
      <c r="H8" s="148">
        <v>879</v>
      </c>
      <c r="I8" s="76">
        <f t="shared" si="0"/>
        <v>10.464285714285714</v>
      </c>
      <c r="J8" s="201">
        <v>0</v>
      </c>
      <c r="K8" s="201">
        <v>3</v>
      </c>
      <c r="L8" s="245">
        <f t="shared" si="1"/>
        <v>0</v>
      </c>
      <c r="M8" s="246">
        <f t="shared" si="2"/>
        <v>3.571428571428571</v>
      </c>
    </row>
    <row r="9" spans="1:13" ht="30" customHeight="1">
      <c r="A9" s="9">
        <v>4</v>
      </c>
      <c r="B9" s="59" t="s">
        <v>499</v>
      </c>
      <c r="C9" s="200">
        <v>643</v>
      </c>
      <c r="D9" s="200">
        <v>44</v>
      </c>
      <c r="E9" s="200">
        <v>141</v>
      </c>
      <c r="F9" s="76">
        <v>21.93</v>
      </c>
      <c r="G9" s="243">
        <v>31.21</v>
      </c>
      <c r="H9" s="148">
        <v>5569</v>
      </c>
      <c r="I9" s="76">
        <v>8.660964230171073</v>
      </c>
      <c r="J9" s="201">
        <v>0</v>
      </c>
      <c r="K9" s="201">
        <v>0</v>
      </c>
      <c r="L9" s="245">
        <f t="shared" si="1"/>
        <v>0</v>
      </c>
      <c r="M9" s="246">
        <f t="shared" si="2"/>
        <v>0</v>
      </c>
    </row>
    <row r="10" spans="1:13" ht="30" customHeight="1">
      <c r="A10" s="9">
        <v>5</v>
      </c>
      <c r="B10" s="58" t="s">
        <v>500</v>
      </c>
      <c r="C10" s="200">
        <v>30</v>
      </c>
      <c r="D10" s="207">
        <v>6</v>
      </c>
      <c r="E10" s="208">
        <v>7</v>
      </c>
      <c r="F10" s="76">
        <v>23.33</v>
      </c>
      <c r="G10" s="243">
        <v>85.71</v>
      </c>
      <c r="H10" s="158">
        <v>105</v>
      </c>
      <c r="I10" s="76">
        <f t="shared" si="0"/>
        <v>3.5</v>
      </c>
      <c r="J10" s="201">
        <v>0</v>
      </c>
      <c r="K10" s="201">
        <v>0</v>
      </c>
      <c r="L10" s="245">
        <f t="shared" si="1"/>
        <v>0</v>
      </c>
      <c r="M10" s="246">
        <f t="shared" si="2"/>
        <v>0</v>
      </c>
    </row>
    <row r="11" spans="1:13" ht="30" customHeight="1">
      <c r="A11" s="9">
        <v>6</v>
      </c>
      <c r="B11" s="58" t="s">
        <v>524</v>
      </c>
      <c r="C11" s="200">
        <v>11</v>
      </c>
      <c r="D11" s="201">
        <v>2</v>
      </c>
      <c r="E11" s="200">
        <v>2</v>
      </c>
      <c r="F11" s="76">
        <v>18.18</v>
      </c>
      <c r="G11" s="243">
        <v>100</v>
      </c>
      <c r="H11" s="148">
        <v>36</v>
      </c>
      <c r="I11" s="76">
        <f t="shared" si="0"/>
        <v>3.272727272727273</v>
      </c>
      <c r="J11" s="201">
        <v>0</v>
      </c>
      <c r="K11" s="201">
        <v>0</v>
      </c>
      <c r="L11" s="245">
        <f t="shared" si="1"/>
        <v>0</v>
      </c>
      <c r="M11" s="246">
        <f t="shared" si="2"/>
        <v>0</v>
      </c>
    </row>
    <row r="12" spans="1:13" ht="33.75" customHeight="1">
      <c r="A12" s="9">
        <v>7</v>
      </c>
      <c r="B12" s="58" t="s">
        <v>534</v>
      </c>
      <c r="C12" s="200">
        <v>5257</v>
      </c>
      <c r="D12" s="201">
        <v>235</v>
      </c>
      <c r="E12" s="200">
        <v>971</v>
      </c>
      <c r="F12" s="76">
        <v>18.47</v>
      </c>
      <c r="G12" s="243">
        <v>24.2</v>
      </c>
      <c r="H12" s="148">
        <v>63084</v>
      </c>
      <c r="I12" s="76">
        <f t="shared" si="0"/>
        <v>12</v>
      </c>
      <c r="J12" s="249">
        <v>27</v>
      </c>
      <c r="K12" s="249">
        <v>7</v>
      </c>
      <c r="L12" s="245">
        <f t="shared" si="1"/>
        <v>0.5136009130682899</v>
      </c>
      <c r="M12" s="246">
        <f t="shared" si="2"/>
        <v>0.13315579227696406</v>
      </c>
    </row>
    <row r="13" spans="1:13" ht="33.75" customHeight="1" thickBot="1">
      <c r="A13" s="34">
        <v>8</v>
      </c>
      <c r="B13" s="541" t="s">
        <v>538</v>
      </c>
      <c r="C13" s="202">
        <v>12</v>
      </c>
      <c r="D13" s="209">
        <v>3</v>
      </c>
      <c r="E13" s="202">
        <v>10</v>
      </c>
      <c r="F13" s="226">
        <v>83.33</v>
      </c>
      <c r="G13" s="247">
        <v>30</v>
      </c>
      <c r="H13" s="150">
        <v>92</v>
      </c>
      <c r="I13" s="226">
        <f t="shared" si="0"/>
        <v>7.666666666666667</v>
      </c>
      <c r="J13" s="542">
        <v>0</v>
      </c>
      <c r="K13" s="542">
        <v>0</v>
      </c>
      <c r="L13" s="560">
        <f>J13/C13*100</f>
        <v>0</v>
      </c>
      <c r="M13" s="546">
        <f>K13/C13*100</f>
        <v>0</v>
      </c>
    </row>
    <row r="14" spans="1:13" ht="39" customHeight="1" thickBot="1" thickTop="1">
      <c r="A14" s="783" t="s">
        <v>497</v>
      </c>
      <c r="B14" s="784"/>
      <c r="C14" s="72">
        <f>SUM(C6:C13)</f>
        <v>7062</v>
      </c>
      <c r="D14" s="548">
        <f aca="true" t="shared" si="3" ref="D14:K14">SUM(D6:D13)</f>
        <v>363</v>
      </c>
      <c r="E14" s="538">
        <f t="shared" si="3"/>
        <v>1386</v>
      </c>
      <c r="F14" s="545">
        <f>E14/C14*100</f>
        <v>19.626168224299064</v>
      </c>
      <c r="G14" s="545">
        <f>D14/E14*100</f>
        <v>26.190476190476193</v>
      </c>
      <c r="H14" s="538">
        <f t="shared" si="3"/>
        <v>79490</v>
      </c>
      <c r="I14" s="545">
        <f t="shared" si="0"/>
        <v>11.256018125177004</v>
      </c>
      <c r="J14" s="535">
        <f t="shared" si="3"/>
        <v>27</v>
      </c>
      <c r="K14" s="518">
        <f t="shared" si="3"/>
        <v>10</v>
      </c>
      <c r="L14" s="561">
        <f>J14/C14*100</f>
        <v>0.3823279524214104</v>
      </c>
      <c r="M14" s="547">
        <f>K14/C14*100</f>
        <v>0.1416029453412631</v>
      </c>
    </row>
    <row r="15" ht="6.75" customHeight="1"/>
    <row r="16" spans="1:6" ht="9.75" customHeight="1">
      <c r="A16" s="121"/>
      <c r="B16" s="43"/>
      <c r="C16" s="43"/>
      <c r="D16" s="43"/>
      <c r="E16" s="43"/>
      <c r="F16" s="43"/>
    </row>
    <row r="17" spans="1:13" ht="13.5">
      <c r="A17" s="683" t="s">
        <v>310</v>
      </c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</row>
    <row r="20" spans="3:5" ht="13.5">
      <c r="C20" s="120"/>
      <c r="D20" s="120"/>
      <c r="E20" s="120"/>
    </row>
  </sheetData>
  <sheetProtection/>
  <mergeCells count="16">
    <mergeCell ref="A17:M17"/>
    <mergeCell ref="L3:L4"/>
    <mergeCell ref="M3:M4"/>
    <mergeCell ref="A1:M1"/>
    <mergeCell ref="A14:B14"/>
    <mergeCell ref="J3:J4"/>
    <mergeCell ref="K3:K4"/>
    <mergeCell ref="A3:A4"/>
    <mergeCell ref="B3:B4"/>
    <mergeCell ref="C3:C4"/>
    <mergeCell ref="H3:H4"/>
    <mergeCell ref="I3:I4"/>
    <mergeCell ref="D3:D4"/>
    <mergeCell ref="E3:E4"/>
    <mergeCell ref="F3:F4"/>
    <mergeCell ref="G3:G4"/>
  </mergeCells>
  <printOptions horizontalCentered="1"/>
  <pageMargins left="0.35433070866141736" right="0.2755905511811024" top="0.5905511811023623" bottom="0.6692913385826772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140625" style="18" customWidth="1"/>
    <col min="2" max="2" width="21.57421875" style="18" customWidth="1"/>
    <col min="3" max="6" width="12.7109375" style="18" customWidth="1"/>
    <col min="7" max="7" width="16.7109375" style="18" customWidth="1"/>
    <col min="8" max="8" width="18.57421875" style="18" customWidth="1"/>
    <col min="9" max="9" width="20.8515625" style="18" customWidth="1"/>
    <col min="10" max="16384" width="9.140625" style="18" customWidth="1"/>
  </cols>
  <sheetData>
    <row r="1" spans="1:11" s="133" customFormat="1" ht="35.25" customHeight="1">
      <c r="A1" s="706" t="s">
        <v>567</v>
      </c>
      <c r="B1" s="706"/>
      <c r="C1" s="706"/>
      <c r="D1" s="706"/>
      <c r="E1" s="706"/>
      <c r="F1" s="706"/>
      <c r="G1" s="706"/>
      <c r="H1" s="706"/>
      <c r="I1" s="706"/>
      <c r="J1" s="122"/>
      <c r="K1" s="122"/>
    </row>
    <row r="2" spans="2:9" s="140" customFormat="1" ht="12" customHeight="1" thickBot="1">
      <c r="B2" s="114"/>
      <c r="C2" s="114"/>
      <c r="D2" s="141"/>
      <c r="E2" s="141"/>
      <c r="F2" s="141"/>
      <c r="G2" s="141"/>
      <c r="I2" s="142" t="s">
        <v>275</v>
      </c>
    </row>
    <row r="3" spans="1:9" s="133" customFormat="1" ht="11.25" customHeight="1">
      <c r="A3" s="741" t="s">
        <v>57</v>
      </c>
      <c r="B3" s="720" t="s">
        <v>51</v>
      </c>
      <c r="C3" s="705" t="s">
        <v>484</v>
      </c>
      <c r="D3" s="705" t="s">
        <v>15</v>
      </c>
      <c r="E3" s="705" t="s">
        <v>188</v>
      </c>
      <c r="F3" s="705" t="s">
        <v>189</v>
      </c>
      <c r="G3" s="705" t="s">
        <v>18</v>
      </c>
      <c r="H3" s="705" t="s">
        <v>190</v>
      </c>
      <c r="I3" s="716" t="s">
        <v>191</v>
      </c>
    </row>
    <row r="4" spans="1:9" s="133" customFormat="1" ht="56.25" customHeight="1" thickBot="1">
      <c r="A4" s="742"/>
      <c r="B4" s="721"/>
      <c r="C4" s="793"/>
      <c r="D4" s="722"/>
      <c r="E4" s="690"/>
      <c r="F4" s="690"/>
      <c r="G4" s="690"/>
      <c r="H4" s="690"/>
      <c r="I4" s="717"/>
    </row>
    <row r="5" spans="1:9" s="131" customFormat="1" ht="10.5" customHeight="1" thickBot="1" thickTop="1">
      <c r="A5" s="23">
        <v>0</v>
      </c>
      <c r="B5" s="60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126">
        <v>8</v>
      </c>
    </row>
    <row r="6" spans="1:9" s="133" customFormat="1" ht="34.5" customHeight="1" thickTop="1">
      <c r="A6" s="8">
        <v>1</v>
      </c>
      <c r="B6" s="55" t="s">
        <v>526</v>
      </c>
      <c r="C6" s="209">
        <v>6202</v>
      </c>
      <c r="D6" s="202">
        <v>2280</v>
      </c>
      <c r="E6" s="201">
        <v>606</v>
      </c>
      <c r="F6" s="200">
        <v>165</v>
      </c>
      <c r="G6" s="76">
        <f aca="true" t="shared" si="0" ref="G6:G11">D6/C6*100</f>
        <v>36.76233473073202</v>
      </c>
      <c r="H6" s="76">
        <f aca="true" t="shared" si="1" ref="H6:H11">E6/C6*100</f>
        <v>9.771041599484038</v>
      </c>
      <c r="I6" s="250">
        <f aca="true" t="shared" si="2" ref="I6:I11">F6/C6*100</f>
        <v>2.6604321186713964</v>
      </c>
    </row>
    <row r="7" spans="1:9" s="133" customFormat="1" ht="34.5" customHeight="1">
      <c r="A7" s="9">
        <v>2</v>
      </c>
      <c r="B7" s="56" t="s">
        <v>527</v>
      </c>
      <c r="C7" s="201">
        <v>2116</v>
      </c>
      <c r="D7" s="201">
        <v>641</v>
      </c>
      <c r="E7" s="201">
        <v>1261</v>
      </c>
      <c r="F7" s="200">
        <v>0</v>
      </c>
      <c r="G7" s="76">
        <f t="shared" si="0"/>
        <v>30.293005671077506</v>
      </c>
      <c r="H7" s="76">
        <f t="shared" si="1"/>
        <v>59.593572778827976</v>
      </c>
      <c r="I7" s="251">
        <f t="shared" si="2"/>
        <v>0</v>
      </c>
    </row>
    <row r="8" spans="1:9" s="133" customFormat="1" ht="34.5" customHeight="1">
      <c r="A8" s="9">
        <v>3</v>
      </c>
      <c r="B8" s="57" t="s">
        <v>498</v>
      </c>
      <c r="C8" s="200">
        <v>2145</v>
      </c>
      <c r="D8" s="201">
        <v>423</v>
      </c>
      <c r="E8" s="201">
        <v>86</v>
      </c>
      <c r="F8" s="200">
        <v>110</v>
      </c>
      <c r="G8" s="76">
        <f t="shared" si="0"/>
        <v>19.72027972027972</v>
      </c>
      <c r="H8" s="76">
        <f t="shared" si="1"/>
        <v>4.0093240093240095</v>
      </c>
      <c r="I8" s="251">
        <f t="shared" si="2"/>
        <v>5.128205128205128</v>
      </c>
    </row>
    <row r="9" spans="1:9" ht="34.5" customHeight="1">
      <c r="A9" s="9">
        <v>4</v>
      </c>
      <c r="B9" s="57" t="s">
        <v>499</v>
      </c>
      <c r="C9" s="200">
        <v>1608</v>
      </c>
      <c r="D9" s="200">
        <v>228</v>
      </c>
      <c r="E9" s="200">
        <v>132</v>
      </c>
      <c r="F9" s="200">
        <v>0</v>
      </c>
      <c r="G9" s="76">
        <f t="shared" si="0"/>
        <v>14.17910447761194</v>
      </c>
      <c r="H9" s="76">
        <f t="shared" si="1"/>
        <v>8.208955223880597</v>
      </c>
      <c r="I9" s="251">
        <f t="shared" si="2"/>
        <v>0</v>
      </c>
    </row>
    <row r="10" spans="1:9" ht="34.5" customHeight="1" thickBot="1">
      <c r="A10" s="9">
        <v>5</v>
      </c>
      <c r="B10" s="57" t="s">
        <v>501</v>
      </c>
      <c r="C10" s="200">
        <v>7214</v>
      </c>
      <c r="D10" s="201">
        <v>2326</v>
      </c>
      <c r="E10" s="201">
        <v>2144</v>
      </c>
      <c r="F10" s="200">
        <v>206</v>
      </c>
      <c r="G10" s="226">
        <f t="shared" si="0"/>
        <v>32.242861103410036</v>
      </c>
      <c r="H10" s="226">
        <f t="shared" si="1"/>
        <v>29.7199889104519</v>
      </c>
      <c r="I10" s="219">
        <f t="shared" si="2"/>
        <v>2.8555586359855836</v>
      </c>
    </row>
    <row r="11" spans="1:9" ht="39.75" customHeight="1" thickBot="1" thickTop="1">
      <c r="A11" s="703" t="s">
        <v>497</v>
      </c>
      <c r="B11" s="704"/>
      <c r="C11" s="51">
        <f>SUM(C6:C10)</f>
        <v>19285</v>
      </c>
      <c r="D11" s="69">
        <f>SUM(D6:D10)</f>
        <v>5898</v>
      </c>
      <c r="E11" s="69">
        <f>SUM(E6:E10)</f>
        <v>4229</v>
      </c>
      <c r="F11" s="69">
        <f>SUM(F6:F10)</f>
        <v>481</v>
      </c>
      <c r="G11" s="67">
        <f t="shared" si="0"/>
        <v>30.583354939071818</v>
      </c>
      <c r="H11" s="67">
        <f t="shared" si="1"/>
        <v>21.928960331864143</v>
      </c>
      <c r="I11" s="68">
        <f t="shared" si="2"/>
        <v>2.4941664506092818</v>
      </c>
    </row>
    <row r="14" spans="1:13" ht="13.5">
      <c r="A14" s="683" t="s">
        <v>311</v>
      </c>
      <c r="B14" s="683"/>
      <c r="C14" s="683"/>
      <c r="D14" s="683"/>
      <c r="E14" s="683"/>
      <c r="F14" s="683"/>
      <c r="G14" s="683"/>
      <c r="H14" s="683"/>
      <c r="I14" s="683"/>
      <c r="J14" s="109"/>
      <c r="K14" s="109"/>
      <c r="L14" s="109"/>
      <c r="M14" s="109"/>
    </row>
  </sheetData>
  <sheetProtection/>
  <mergeCells count="12">
    <mergeCell ref="A11:B11"/>
    <mergeCell ref="I3:I4"/>
    <mergeCell ref="A14:I14"/>
    <mergeCell ref="A1:I1"/>
    <mergeCell ref="C3:C4"/>
    <mergeCell ref="A3:A4"/>
    <mergeCell ref="B3:B4"/>
    <mergeCell ref="D3:D4"/>
    <mergeCell ref="E3:E4"/>
    <mergeCell ref="F3:F4"/>
    <mergeCell ref="G3:G4"/>
    <mergeCell ref="H3:H4"/>
  </mergeCells>
  <printOptions horizontalCentered="1"/>
  <pageMargins left="0.5905511811023623" right="0.31496062992125984" top="0.787401574803149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"/>
  <sheetViews>
    <sheetView zoomScalePageLayoutView="0" workbookViewId="0" topLeftCell="A3">
      <selection activeCell="L10" sqref="L10"/>
    </sheetView>
  </sheetViews>
  <sheetFormatPr defaultColWidth="9.140625" defaultRowHeight="12.75"/>
  <cols>
    <col min="1" max="1" width="4.00390625" style="18" customWidth="1"/>
    <col min="2" max="2" width="21.140625" style="18" customWidth="1"/>
    <col min="3" max="4" width="9.140625" style="18" customWidth="1"/>
    <col min="5" max="5" width="10.57421875" style="18" customWidth="1"/>
    <col min="6" max="6" width="11.28125" style="18" customWidth="1"/>
    <col min="7" max="7" width="10.00390625" style="18" customWidth="1"/>
    <col min="8" max="8" width="13.8515625" style="18" customWidth="1"/>
    <col min="9" max="9" width="12.140625" style="18" customWidth="1"/>
    <col min="10" max="10" width="13.28125" style="18" customWidth="1"/>
    <col min="11" max="11" width="11.140625" style="18" customWidth="1"/>
    <col min="12" max="16384" width="9.140625" style="18" customWidth="1"/>
  </cols>
  <sheetData>
    <row r="1" spans="1:11" ht="40.5" customHeight="1">
      <c r="A1" s="706" t="s">
        <v>568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</row>
    <row r="2" spans="1:11" ht="15" customHeight="1" thickBot="1">
      <c r="A2" s="133"/>
      <c r="B2" s="134"/>
      <c r="C2" s="134"/>
      <c r="D2" s="135"/>
      <c r="E2" s="135"/>
      <c r="F2" s="135"/>
      <c r="G2" s="135"/>
      <c r="H2" s="135"/>
      <c r="I2" s="136"/>
      <c r="J2" s="136"/>
      <c r="K2" s="137" t="s">
        <v>276</v>
      </c>
    </row>
    <row r="3" spans="1:12" ht="13.5" customHeight="1">
      <c r="A3" s="741" t="s">
        <v>57</v>
      </c>
      <c r="B3" s="705" t="s">
        <v>51</v>
      </c>
      <c r="C3" s="705" t="s">
        <v>193</v>
      </c>
      <c r="D3" s="705" t="s">
        <v>192</v>
      </c>
      <c r="E3" s="705" t="s">
        <v>194</v>
      </c>
      <c r="F3" s="705" t="s">
        <v>195</v>
      </c>
      <c r="G3" s="705" t="s">
        <v>196</v>
      </c>
      <c r="H3" s="705" t="s">
        <v>197</v>
      </c>
      <c r="I3" s="714" t="s">
        <v>198</v>
      </c>
      <c r="J3" s="714" t="s">
        <v>199</v>
      </c>
      <c r="K3" s="716" t="s">
        <v>200</v>
      </c>
      <c r="L3" s="131"/>
    </row>
    <row r="4" spans="1:12" ht="85.5" customHeight="1" thickBot="1">
      <c r="A4" s="742"/>
      <c r="B4" s="794"/>
      <c r="C4" s="794"/>
      <c r="D4" s="794"/>
      <c r="E4" s="794"/>
      <c r="F4" s="794"/>
      <c r="G4" s="794"/>
      <c r="H4" s="794"/>
      <c r="I4" s="715"/>
      <c r="J4" s="715"/>
      <c r="K4" s="717"/>
      <c r="L4" s="131"/>
    </row>
    <row r="5" spans="1:11" s="131" customFormat="1" ht="9" thickBot="1" thickTop="1">
      <c r="A5" s="23">
        <v>0</v>
      </c>
      <c r="B5" s="60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125">
        <v>8</v>
      </c>
      <c r="J5" s="125">
        <v>9</v>
      </c>
      <c r="K5" s="126">
        <v>10</v>
      </c>
    </row>
    <row r="6" spans="1:11" ht="30" customHeight="1" thickTop="1">
      <c r="A6" s="8">
        <v>1</v>
      </c>
      <c r="B6" s="55" t="s">
        <v>526</v>
      </c>
      <c r="C6" s="600">
        <f>'царски рез и партнер'!C6</f>
        <v>6202</v>
      </c>
      <c r="D6" s="202">
        <v>3922</v>
      </c>
      <c r="E6" s="201">
        <v>1652</v>
      </c>
      <c r="F6" s="200">
        <v>18502</v>
      </c>
      <c r="G6" s="148">
        <v>6828</v>
      </c>
      <c r="H6" s="148">
        <v>13</v>
      </c>
      <c r="I6" s="252">
        <f aca="true" t="shared" si="0" ref="I6:I11">E6/C6*100</f>
        <v>26.63656884875846</v>
      </c>
      <c r="J6" s="213">
        <f aca="true" t="shared" si="1" ref="J6:J11">H6/G6*100</f>
        <v>0.1903925014645577</v>
      </c>
      <c r="K6" s="214">
        <f aca="true" t="shared" si="2" ref="K6:K11">F6/D6</f>
        <v>4.717491075981642</v>
      </c>
    </row>
    <row r="7" spans="1:11" ht="30" customHeight="1">
      <c r="A7" s="9">
        <v>2</v>
      </c>
      <c r="B7" s="56" t="s">
        <v>527</v>
      </c>
      <c r="C7" s="201">
        <f>'царски рез и партнер'!C7</f>
        <v>2116</v>
      </c>
      <c r="D7" s="201">
        <v>1475</v>
      </c>
      <c r="E7" s="201">
        <v>285</v>
      </c>
      <c r="F7" s="200">
        <v>5015</v>
      </c>
      <c r="G7" s="148">
        <v>2136</v>
      </c>
      <c r="H7" s="148">
        <v>126</v>
      </c>
      <c r="I7" s="253">
        <f t="shared" si="0"/>
        <v>13.468809073724008</v>
      </c>
      <c r="J7" s="213">
        <f t="shared" si="1"/>
        <v>5.8988764044943816</v>
      </c>
      <c r="K7" s="214">
        <f t="shared" si="2"/>
        <v>3.4</v>
      </c>
    </row>
    <row r="8" spans="1:11" ht="30" customHeight="1">
      <c r="A8" s="9">
        <v>3</v>
      </c>
      <c r="B8" s="57" t="s">
        <v>498</v>
      </c>
      <c r="C8" s="201">
        <f>'царски рез и партнер'!C8</f>
        <v>2145</v>
      </c>
      <c r="D8" s="201">
        <v>1723</v>
      </c>
      <c r="E8" s="201">
        <v>287</v>
      </c>
      <c r="F8" s="200">
        <v>5169</v>
      </c>
      <c r="G8" s="148">
        <v>2154</v>
      </c>
      <c r="H8" s="148">
        <v>107</v>
      </c>
      <c r="I8" s="253">
        <f t="shared" si="0"/>
        <v>13.37995337995338</v>
      </c>
      <c r="J8" s="213">
        <f t="shared" si="1"/>
        <v>4.967502321262767</v>
      </c>
      <c r="K8" s="214">
        <f t="shared" si="2"/>
        <v>3</v>
      </c>
    </row>
    <row r="9" spans="1:11" ht="30" customHeight="1">
      <c r="A9" s="9">
        <v>4</v>
      </c>
      <c r="B9" s="57" t="s">
        <v>499</v>
      </c>
      <c r="C9" s="201">
        <f>'царски рез и партнер'!C9</f>
        <v>1608</v>
      </c>
      <c r="D9" s="200">
        <v>1248</v>
      </c>
      <c r="E9" s="200">
        <v>111</v>
      </c>
      <c r="F9" s="200">
        <v>2541</v>
      </c>
      <c r="G9" s="148">
        <v>1615</v>
      </c>
      <c r="H9" s="148">
        <v>68</v>
      </c>
      <c r="I9" s="253">
        <f t="shared" si="0"/>
        <v>6.902985074626866</v>
      </c>
      <c r="J9" s="213">
        <f t="shared" si="1"/>
        <v>4.2105263157894735</v>
      </c>
      <c r="K9" s="214">
        <f t="shared" si="2"/>
        <v>2.0360576923076925</v>
      </c>
    </row>
    <row r="10" spans="1:11" ht="30" customHeight="1" thickBot="1">
      <c r="A10" s="9">
        <v>5</v>
      </c>
      <c r="B10" s="57" t="s">
        <v>501</v>
      </c>
      <c r="C10" s="248">
        <f>'царски рез и партнер'!C10</f>
        <v>7214</v>
      </c>
      <c r="D10" s="201">
        <v>3959</v>
      </c>
      <c r="E10" s="201">
        <v>794</v>
      </c>
      <c r="F10" s="200">
        <v>15031</v>
      </c>
      <c r="G10" s="159">
        <v>7380</v>
      </c>
      <c r="H10" s="159">
        <v>337</v>
      </c>
      <c r="I10" s="254">
        <f t="shared" si="0"/>
        <v>11.006376490158026</v>
      </c>
      <c r="J10" s="218">
        <f t="shared" si="1"/>
        <v>4.56639566395664</v>
      </c>
      <c r="K10" s="255">
        <f t="shared" si="2"/>
        <v>3.796665824703208</v>
      </c>
    </row>
    <row r="11" spans="1:11" ht="39.75" customHeight="1" thickBot="1" thickTop="1">
      <c r="A11" s="710" t="s">
        <v>497</v>
      </c>
      <c r="B11" s="711"/>
      <c r="C11" s="51">
        <f aca="true" t="shared" si="3" ref="C11:H11">SUM(C6:C10)</f>
        <v>19285</v>
      </c>
      <c r="D11" s="69">
        <f t="shared" si="3"/>
        <v>12327</v>
      </c>
      <c r="E11" s="69">
        <f t="shared" si="3"/>
        <v>3129</v>
      </c>
      <c r="F11" s="69">
        <f t="shared" si="3"/>
        <v>46258</v>
      </c>
      <c r="G11" s="72">
        <f t="shared" si="3"/>
        <v>20113</v>
      </c>
      <c r="H11" s="72">
        <f t="shared" si="3"/>
        <v>651</v>
      </c>
      <c r="I11" s="67">
        <f t="shared" si="0"/>
        <v>16.22504537205082</v>
      </c>
      <c r="J11" s="67">
        <f t="shared" si="1"/>
        <v>3.236712573957142</v>
      </c>
      <c r="K11" s="68">
        <f t="shared" si="2"/>
        <v>3.7525756469538414</v>
      </c>
    </row>
    <row r="12" spans="7:8" ht="13.5">
      <c r="G12" s="138"/>
      <c r="H12" s="139"/>
    </row>
    <row r="13" spans="1:11" ht="13.5">
      <c r="A13" s="782" t="s">
        <v>312</v>
      </c>
      <c r="B13" s="782"/>
      <c r="C13" s="782"/>
      <c r="D13" s="782"/>
      <c r="E13" s="782"/>
      <c r="F13" s="782"/>
      <c r="G13" s="782"/>
      <c r="H13" s="782"/>
      <c r="I13" s="782"/>
      <c r="J13" s="782"/>
      <c r="K13" s="782"/>
    </row>
  </sheetData>
  <sheetProtection/>
  <mergeCells count="14">
    <mergeCell ref="D3:D4"/>
    <mergeCell ref="E3:E4"/>
    <mergeCell ref="F3:F4"/>
    <mergeCell ref="G3:G4"/>
    <mergeCell ref="H3:H4"/>
    <mergeCell ref="I3:I4"/>
    <mergeCell ref="A11:B11"/>
    <mergeCell ref="J3:J4"/>
    <mergeCell ref="A13:K13"/>
    <mergeCell ref="A1:K1"/>
    <mergeCell ref="K3:K4"/>
    <mergeCell ref="A3:A4"/>
    <mergeCell ref="B3:B4"/>
    <mergeCell ref="C3:C4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K13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4.140625" style="18" customWidth="1"/>
    <col min="2" max="5" width="25.7109375" style="18" customWidth="1"/>
    <col min="6" max="16384" width="9.140625" style="18" customWidth="1"/>
  </cols>
  <sheetData>
    <row r="1" spans="1:11" ht="35.25" customHeight="1">
      <c r="A1" s="706" t="s">
        <v>569</v>
      </c>
      <c r="B1" s="706"/>
      <c r="C1" s="706"/>
      <c r="D1" s="706"/>
      <c r="E1" s="706"/>
      <c r="F1" s="122"/>
      <c r="G1" s="122"/>
      <c r="H1" s="129"/>
      <c r="I1" s="129"/>
      <c r="J1" s="129"/>
      <c r="K1" s="129"/>
    </row>
    <row r="2" spans="1:5" ht="22.5" customHeight="1" thickBot="1">
      <c r="A2" s="130"/>
      <c r="B2" s="130"/>
      <c r="C2" s="130"/>
      <c r="D2" s="41"/>
      <c r="E2" s="113" t="s">
        <v>81</v>
      </c>
    </row>
    <row r="3" spans="1:5" ht="13.5">
      <c r="A3" s="741" t="s">
        <v>57</v>
      </c>
      <c r="B3" s="720" t="s">
        <v>51</v>
      </c>
      <c r="C3" s="705" t="s">
        <v>16</v>
      </c>
      <c r="D3" s="714" t="s">
        <v>17</v>
      </c>
      <c r="E3" s="716" t="s">
        <v>476</v>
      </c>
    </row>
    <row r="4" spans="1:5" ht="41.25" customHeight="1" thickBot="1">
      <c r="A4" s="742"/>
      <c r="B4" s="721"/>
      <c r="C4" s="796"/>
      <c r="D4" s="793"/>
      <c r="E4" s="795"/>
    </row>
    <row r="5" spans="1:5" s="131" customFormat="1" ht="9" thickBot="1" thickTop="1">
      <c r="A5" s="23">
        <v>0</v>
      </c>
      <c r="B5" s="60">
        <v>1</v>
      </c>
      <c r="C5" s="24">
        <v>2</v>
      </c>
      <c r="D5" s="123">
        <v>3</v>
      </c>
      <c r="E5" s="124">
        <v>4</v>
      </c>
    </row>
    <row r="6" spans="1:5" ht="34.5" customHeight="1" thickTop="1">
      <c r="A6" s="8">
        <v>1</v>
      </c>
      <c r="B6" s="55" t="s">
        <v>526</v>
      </c>
      <c r="C6" s="209">
        <v>0</v>
      </c>
      <c r="D6" s="256">
        <v>20</v>
      </c>
      <c r="E6" s="257" t="s">
        <v>412</v>
      </c>
    </row>
    <row r="7" spans="1:5" ht="34.5" customHeight="1">
      <c r="A7" s="9">
        <v>2</v>
      </c>
      <c r="B7" s="56" t="s">
        <v>227</v>
      </c>
      <c r="C7" s="201">
        <v>0</v>
      </c>
      <c r="D7" s="258">
        <v>12</v>
      </c>
      <c r="E7" s="257" t="s">
        <v>414</v>
      </c>
    </row>
    <row r="8" spans="1:5" ht="34.5" customHeight="1">
      <c r="A8" s="9">
        <v>3</v>
      </c>
      <c r="B8" s="57" t="s">
        <v>498</v>
      </c>
      <c r="C8" s="201">
        <v>0</v>
      </c>
      <c r="D8" s="258">
        <v>4</v>
      </c>
      <c r="E8" s="257" t="s">
        <v>414</v>
      </c>
    </row>
    <row r="9" spans="1:5" ht="34.5" customHeight="1">
      <c r="A9" s="9">
        <v>4</v>
      </c>
      <c r="B9" s="57" t="s">
        <v>499</v>
      </c>
      <c r="C9" s="201">
        <v>0</v>
      </c>
      <c r="D9" s="258">
        <v>0</v>
      </c>
      <c r="E9" s="257" t="s">
        <v>414</v>
      </c>
    </row>
    <row r="10" spans="1:5" ht="34.5" customHeight="1" thickBot="1">
      <c r="A10" s="63">
        <v>5</v>
      </c>
      <c r="B10" s="435" t="s">
        <v>228</v>
      </c>
      <c r="C10" s="259">
        <v>0</v>
      </c>
      <c r="D10" s="260">
        <v>0</v>
      </c>
      <c r="E10" s="257" t="s">
        <v>414</v>
      </c>
    </row>
    <row r="11" spans="1:6" ht="39.75" customHeight="1" thickBot="1" thickTop="1">
      <c r="A11" s="710" t="s">
        <v>497</v>
      </c>
      <c r="B11" s="711"/>
      <c r="C11" s="72">
        <f>C6+C7+C8+C9+C10</f>
        <v>0</v>
      </c>
      <c r="D11" s="72">
        <f>D6+D7+D8+D9+D10</f>
        <v>36</v>
      </c>
      <c r="E11" s="261"/>
      <c r="F11" s="132"/>
    </row>
    <row r="13" spans="1:5" ht="13.5">
      <c r="A13" s="782" t="s">
        <v>313</v>
      </c>
      <c r="B13" s="782"/>
      <c r="C13" s="782"/>
      <c r="D13" s="782"/>
      <c r="E13" s="782"/>
    </row>
  </sheetData>
  <sheetProtection/>
  <mergeCells count="8">
    <mergeCell ref="A1:E1"/>
    <mergeCell ref="A13:E13"/>
    <mergeCell ref="A11:B11"/>
    <mergeCell ref="D3:D4"/>
    <mergeCell ref="E3:E4"/>
    <mergeCell ref="A3:A4"/>
    <mergeCell ref="B3:B4"/>
    <mergeCell ref="C3:C4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T1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28125" style="6" customWidth="1"/>
    <col min="2" max="2" width="19.7109375" style="6" customWidth="1"/>
    <col min="3" max="3" width="12.8515625" style="6" customWidth="1"/>
    <col min="4" max="4" width="13.8515625" style="6" customWidth="1"/>
    <col min="5" max="5" width="17.57421875" style="6" customWidth="1"/>
    <col min="6" max="6" width="17.7109375" style="6" customWidth="1"/>
    <col min="7" max="7" width="14.140625" style="6" customWidth="1"/>
    <col min="8" max="8" width="17.57421875" style="6" customWidth="1"/>
    <col min="9" max="16384" width="9.140625" style="6" customWidth="1"/>
  </cols>
  <sheetData>
    <row r="1" spans="1:8" s="5" customFormat="1" ht="30.75" customHeight="1">
      <c r="A1" s="727" t="s">
        <v>570</v>
      </c>
      <c r="B1" s="750"/>
      <c r="C1" s="750"/>
      <c r="D1" s="750"/>
      <c r="E1" s="750"/>
      <c r="F1" s="750"/>
      <c r="G1" s="750"/>
      <c r="H1" s="750"/>
    </row>
    <row r="2" spans="1:8" ht="19.5" customHeight="1" thickBot="1">
      <c r="A2" s="21"/>
      <c r="B2" s="41"/>
      <c r="C2" s="41"/>
      <c r="D2" s="41"/>
      <c r="E2" s="41"/>
      <c r="F2" s="41"/>
      <c r="G2" s="41"/>
      <c r="H2" s="19" t="s">
        <v>163</v>
      </c>
    </row>
    <row r="3" spans="1:8" ht="35.25" customHeight="1">
      <c r="A3" s="741" t="s">
        <v>97</v>
      </c>
      <c r="B3" s="768" t="s">
        <v>51</v>
      </c>
      <c r="C3" s="705" t="s">
        <v>42</v>
      </c>
      <c r="D3" s="705" t="s">
        <v>185</v>
      </c>
      <c r="E3" s="705" t="s">
        <v>43</v>
      </c>
      <c r="F3" s="705" t="s">
        <v>44</v>
      </c>
      <c r="G3" s="705" t="s">
        <v>186</v>
      </c>
      <c r="H3" s="737" t="s">
        <v>45</v>
      </c>
    </row>
    <row r="4" spans="1:8" ht="37.5" customHeight="1" thickBot="1">
      <c r="A4" s="742"/>
      <c r="B4" s="769"/>
      <c r="C4" s="690"/>
      <c r="D4" s="690"/>
      <c r="E4" s="690"/>
      <c r="F4" s="690"/>
      <c r="G4" s="690"/>
      <c r="H4" s="695"/>
    </row>
    <row r="5" spans="1:8" s="30" customFormat="1" ht="9.75" customHeight="1" thickBot="1" thickTop="1">
      <c r="A5" s="23">
        <v>0</v>
      </c>
      <c r="B5" s="33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6">
        <v>7</v>
      </c>
    </row>
    <row r="6" spans="1:8" ht="35.25" customHeight="1" thickTop="1">
      <c r="A6" s="8">
        <v>1</v>
      </c>
      <c r="B6" s="14" t="s">
        <v>526</v>
      </c>
      <c r="C6" s="200">
        <v>291558</v>
      </c>
      <c r="D6" s="201">
        <v>3693380</v>
      </c>
      <c r="E6" s="200">
        <v>410</v>
      </c>
      <c r="F6" s="200">
        <v>168</v>
      </c>
      <c r="G6" s="75">
        <f>D6/C6</f>
        <v>12.667736779645903</v>
      </c>
      <c r="H6" s="206">
        <f aca="true" t="shared" si="0" ref="H6:H13">F6/E6*100</f>
        <v>40.97560975609756</v>
      </c>
    </row>
    <row r="7" spans="1:8" ht="35.25" customHeight="1">
      <c r="A7" s="9">
        <v>2</v>
      </c>
      <c r="B7" s="59" t="s">
        <v>498</v>
      </c>
      <c r="C7" s="200">
        <v>51597</v>
      </c>
      <c r="D7" s="201">
        <v>720905</v>
      </c>
      <c r="E7" s="200">
        <v>59</v>
      </c>
      <c r="F7" s="200">
        <v>36</v>
      </c>
      <c r="G7" s="76">
        <f aca="true" t="shared" si="1" ref="G7:G13">D7/C7</f>
        <v>13.971839448029924</v>
      </c>
      <c r="H7" s="206">
        <f t="shared" si="0"/>
        <v>61.016949152542374</v>
      </c>
    </row>
    <row r="8" spans="1:8" ht="35.25" customHeight="1">
      <c r="A8" s="9">
        <v>3</v>
      </c>
      <c r="B8" s="59" t="s">
        <v>499</v>
      </c>
      <c r="C8" s="200">
        <v>80163</v>
      </c>
      <c r="D8" s="200">
        <v>0</v>
      </c>
      <c r="E8" s="200">
        <v>201</v>
      </c>
      <c r="F8" s="200">
        <v>80</v>
      </c>
      <c r="G8" s="76">
        <f t="shared" si="1"/>
        <v>0</v>
      </c>
      <c r="H8" s="206">
        <f t="shared" si="0"/>
        <v>39.800995024875625</v>
      </c>
    </row>
    <row r="9" spans="1:8" ht="35.25" customHeight="1">
      <c r="A9" s="9">
        <v>4</v>
      </c>
      <c r="B9" s="58" t="s">
        <v>500</v>
      </c>
      <c r="C9" s="200">
        <v>81030</v>
      </c>
      <c r="D9" s="207">
        <v>512524</v>
      </c>
      <c r="E9" s="208">
        <v>36</v>
      </c>
      <c r="F9" s="208">
        <v>28</v>
      </c>
      <c r="G9" s="76">
        <f t="shared" si="1"/>
        <v>6.325114155251142</v>
      </c>
      <c r="H9" s="206">
        <f t="shared" si="0"/>
        <v>77.77777777777779</v>
      </c>
    </row>
    <row r="10" spans="1:8" ht="35.25" customHeight="1">
      <c r="A10" s="9">
        <v>5</v>
      </c>
      <c r="B10" s="58" t="s">
        <v>96</v>
      </c>
      <c r="C10" s="200">
        <v>47833</v>
      </c>
      <c r="D10" s="201">
        <v>0</v>
      </c>
      <c r="E10" s="200">
        <v>75</v>
      </c>
      <c r="F10" s="200">
        <v>18</v>
      </c>
      <c r="G10" s="76">
        <f t="shared" si="1"/>
        <v>0</v>
      </c>
      <c r="H10" s="206">
        <f>F10/E10*100</f>
        <v>24</v>
      </c>
    </row>
    <row r="11" spans="1:8" ht="38.25" customHeight="1">
      <c r="A11" s="10">
        <v>6</v>
      </c>
      <c r="B11" s="56" t="s">
        <v>187</v>
      </c>
      <c r="C11" s="200">
        <v>15644</v>
      </c>
      <c r="D11" s="201">
        <v>281948</v>
      </c>
      <c r="E11" s="200">
        <v>0</v>
      </c>
      <c r="F11" s="200">
        <v>0</v>
      </c>
      <c r="G11" s="76">
        <f t="shared" si="1"/>
        <v>18.02275632830478</v>
      </c>
      <c r="H11" s="206" t="e">
        <f t="shared" si="0"/>
        <v>#DIV/0!</v>
      </c>
    </row>
    <row r="12" spans="1:8" ht="44.25" customHeight="1" thickBot="1">
      <c r="A12" s="27">
        <v>7</v>
      </c>
      <c r="B12" s="14" t="s">
        <v>534</v>
      </c>
      <c r="C12" s="202">
        <v>13449</v>
      </c>
      <c r="D12" s="209">
        <v>44620</v>
      </c>
      <c r="E12" s="202">
        <v>6</v>
      </c>
      <c r="F12" s="202">
        <v>6</v>
      </c>
      <c r="G12" s="76">
        <f t="shared" si="1"/>
        <v>3.317718789501078</v>
      </c>
      <c r="H12" s="206">
        <f t="shared" si="0"/>
        <v>100</v>
      </c>
    </row>
    <row r="13" spans="1:20" s="12" customFormat="1" ht="39.75" customHeight="1" thickBot="1" thickTop="1">
      <c r="A13" s="764" t="s">
        <v>497</v>
      </c>
      <c r="B13" s="773"/>
      <c r="C13" s="69">
        <f>SUM(C6:C12)</f>
        <v>581274</v>
      </c>
      <c r="D13" s="69">
        <f>SUM(D6:D12)</f>
        <v>5253377</v>
      </c>
      <c r="E13" s="69">
        <f>SUM(E6:E12)</f>
        <v>787</v>
      </c>
      <c r="F13" s="69">
        <f>SUM(F6:F12)</f>
        <v>336</v>
      </c>
      <c r="G13" s="67">
        <f t="shared" si="1"/>
        <v>9.03769478765608</v>
      </c>
      <c r="H13" s="68">
        <f t="shared" si="0"/>
        <v>42.69377382465057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8" ht="16.5" customHeight="1">
      <c r="A14" s="797" t="s">
        <v>477</v>
      </c>
      <c r="B14" s="797"/>
      <c r="C14" s="797"/>
      <c r="D14" s="797"/>
      <c r="E14" s="797"/>
      <c r="F14" s="797"/>
      <c r="G14" s="797"/>
      <c r="H14" s="797"/>
    </row>
    <row r="15" spans="1:8" ht="12" customHeight="1">
      <c r="A15" s="683" t="s">
        <v>314</v>
      </c>
      <c r="B15" s="683"/>
      <c r="C15" s="683"/>
      <c r="D15" s="683"/>
      <c r="E15" s="683"/>
      <c r="F15" s="683"/>
      <c r="G15" s="683"/>
      <c r="H15" s="683"/>
    </row>
    <row r="16" ht="13.5" hidden="1"/>
  </sheetData>
  <sheetProtection/>
  <mergeCells count="12">
    <mergeCell ref="G3:G4"/>
    <mergeCell ref="H3:H4"/>
    <mergeCell ref="A14:H14"/>
    <mergeCell ref="A15:H15"/>
    <mergeCell ref="A13:B13"/>
    <mergeCell ref="A1:H1"/>
    <mergeCell ref="A3:A4"/>
    <mergeCell ref="B3:B4"/>
    <mergeCell ref="C3:C4"/>
    <mergeCell ref="D3:D4"/>
    <mergeCell ref="E3:E4"/>
    <mergeCell ref="F3:F4"/>
  </mergeCells>
  <printOptions verticalCentered="1"/>
  <pageMargins left="0.5905511811023623" right="0.2362204724409449" top="0.6692913385826772" bottom="0.984251968503937" header="0.5118110236220472" footer="0.5118110236220472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F13"/>
  <sheetViews>
    <sheetView zoomScalePageLayoutView="0" workbookViewId="0" topLeftCell="A5">
      <selection activeCell="G10" sqref="G10"/>
    </sheetView>
  </sheetViews>
  <sheetFormatPr defaultColWidth="9.140625" defaultRowHeight="12.75"/>
  <cols>
    <col min="1" max="1" width="5.28125" style="18" customWidth="1"/>
    <col min="2" max="3" width="35.7109375" style="18" customWidth="1"/>
    <col min="4" max="16384" width="9.140625" style="18" customWidth="1"/>
  </cols>
  <sheetData>
    <row r="1" spans="1:6" ht="37.5" customHeight="1">
      <c r="A1" s="706" t="s">
        <v>571</v>
      </c>
      <c r="B1" s="706"/>
      <c r="C1" s="706"/>
      <c r="D1" s="129"/>
      <c r="E1" s="129"/>
      <c r="F1" s="129"/>
    </row>
    <row r="2" spans="1:3" ht="15.75" customHeight="1" thickBot="1">
      <c r="A2" s="143"/>
      <c r="B2" s="143"/>
      <c r="C2" s="113" t="s">
        <v>277</v>
      </c>
    </row>
    <row r="3" spans="1:3" ht="48" customHeight="1">
      <c r="A3" s="798" t="s">
        <v>57</v>
      </c>
      <c r="B3" s="800" t="s">
        <v>51</v>
      </c>
      <c r="C3" s="802" t="s">
        <v>478</v>
      </c>
    </row>
    <row r="4" spans="1:3" ht="40.5" customHeight="1">
      <c r="A4" s="799"/>
      <c r="B4" s="801"/>
      <c r="C4" s="803"/>
    </row>
    <row r="5" spans="1:3" s="131" customFormat="1" ht="15.75" customHeight="1">
      <c r="A5" s="519">
        <v>0</v>
      </c>
      <c r="B5" s="520">
        <v>1</v>
      </c>
      <c r="C5" s="521">
        <v>2</v>
      </c>
    </row>
    <row r="6" spans="1:3" ht="39.75" customHeight="1">
      <c r="A6" s="519">
        <v>1</v>
      </c>
      <c r="B6" s="522" t="s">
        <v>413</v>
      </c>
      <c r="C6" s="523" t="s">
        <v>414</v>
      </c>
    </row>
    <row r="7" spans="1:3" ht="39.75" customHeight="1">
      <c r="A7" s="519">
        <v>2</v>
      </c>
      <c r="B7" s="522" t="s">
        <v>502</v>
      </c>
      <c r="C7" s="523" t="s">
        <v>414</v>
      </c>
    </row>
    <row r="8" spans="1:3" ht="39.75" customHeight="1">
      <c r="A8" s="519">
        <v>3</v>
      </c>
      <c r="B8" s="524" t="s">
        <v>498</v>
      </c>
      <c r="C8" s="525" t="s">
        <v>412</v>
      </c>
    </row>
    <row r="9" spans="1:3" ht="39.75" customHeight="1">
      <c r="A9" s="519">
        <v>4</v>
      </c>
      <c r="B9" s="524" t="s">
        <v>499</v>
      </c>
      <c r="C9" s="525" t="s">
        <v>412</v>
      </c>
    </row>
    <row r="10" spans="1:3" ht="39.75" customHeight="1">
      <c r="A10" s="519">
        <v>5</v>
      </c>
      <c r="B10" s="522" t="s">
        <v>500</v>
      </c>
      <c r="C10" s="558" t="s">
        <v>479</v>
      </c>
    </row>
    <row r="11" spans="1:3" ht="39.75" customHeight="1" thickBot="1">
      <c r="A11" s="526">
        <v>6</v>
      </c>
      <c r="B11" s="527" t="s">
        <v>252</v>
      </c>
      <c r="C11" s="528" t="s">
        <v>414</v>
      </c>
    </row>
    <row r="13" spans="1:3" ht="13.5">
      <c r="A13" s="782" t="s">
        <v>315</v>
      </c>
      <c r="B13" s="782"/>
      <c r="C13" s="782"/>
    </row>
  </sheetData>
  <sheetProtection/>
  <mergeCells count="5">
    <mergeCell ref="A1:C1"/>
    <mergeCell ref="A13:C13"/>
    <mergeCell ref="A3:A4"/>
    <mergeCell ref="B3:B4"/>
    <mergeCell ref="C3:C4"/>
  </mergeCells>
  <printOptions horizontalCentered="1" verticalCentered="1"/>
  <pageMargins left="0.9448818897637796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L38"/>
  <sheetViews>
    <sheetView zoomScalePageLayoutView="0" workbookViewId="0" topLeftCell="A21">
      <selection activeCell="C32" sqref="C32"/>
    </sheetView>
  </sheetViews>
  <sheetFormatPr defaultColWidth="9.140625" defaultRowHeight="12.75"/>
  <cols>
    <col min="1" max="1" width="3.8515625" style="6" customWidth="1"/>
    <col min="2" max="2" width="41.28125" style="6" customWidth="1"/>
    <col min="3" max="3" width="8.8515625" style="6" customWidth="1"/>
    <col min="4" max="4" width="13.57421875" style="6" customWidth="1"/>
    <col min="5" max="5" width="9.28125" style="6" customWidth="1"/>
    <col min="6" max="6" width="11.00390625" style="6" customWidth="1"/>
    <col min="7" max="7" width="14.140625" style="6" customWidth="1"/>
    <col min="8" max="8" width="9.00390625" style="6" customWidth="1"/>
    <col min="9" max="9" width="11.140625" style="6" customWidth="1"/>
    <col min="10" max="10" width="14.00390625" style="6" customWidth="1"/>
    <col min="11" max="16384" width="9.140625" style="6" customWidth="1"/>
  </cols>
  <sheetData>
    <row r="1" spans="1:10" s="5" customFormat="1" ht="19.5" customHeight="1">
      <c r="A1" s="727" t="s">
        <v>572</v>
      </c>
      <c r="B1" s="727"/>
      <c r="C1" s="727"/>
      <c r="D1" s="727"/>
      <c r="E1" s="727"/>
      <c r="F1" s="727"/>
      <c r="G1" s="727"/>
      <c r="H1" s="727"/>
      <c r="I1" s="727"/>
      <c r="J1" s="727"/>
    </row>
    <row r="2" spans="1:10" ht="11.25" customHeight="1" thickBot="1">
      <c r="A2" s="21"/>
      <c r="B2" s="41"/>
      <c r="C2" s="41"/>
      <c r="D2" s="41"/>
      <c r="E2" s="41"/>
      <c r="F2" s="41"/>
      <c r="G2" s="41"/>
      <c r="H2" s="4"/>
      <c r="J2" s="19" t="s">
        <v>82</v>
      </c>
    </row>
    <row r="3" spans="1:10" ht="33" customHeight="1">
      <c r="A3" s="810" t="s">
        <v>57</v>
      </c>
      <c r="B3" s="812" t="s">
        <v>51</v>
      </c>
      <c r="C3" s="757" t="s">
        <v>202</v>
      </c>
      <c r="D3" s="757" t="s">
        <v>203</v>
      </c>
      <c r="E3" s="757" t="s">
        <v>204</v>
      </c>
      <c r="F3" s="757" t="s">
        <v>201</v>
      </c>
      <c r="G3" s="757" t="s">
        <v>617</v>
      </c>
      <c r="H3" s="757" t="s">
        <v>205</v>
      </c>
      <c r="I3" s="757" t="s">
        <v>206</v>
      </c>
      <c r="J3" s="759" t="s">
        <v>618</v>
      </c>
    </row>
    <row r="4" spans="1:10" ht="24" customHeight="1" thickBot="1">
      <c r="A4" s="811"/>
      <c r="B4" s="813"/>
      <c r="C4" s="804"/>
      <c r="D4" s="804"/>
      <c r="E4" s="804"/>
      <c r="F4" s="804"/>
      <c r="G4" s="804"/>
      <c r="H4" s="804"/>
      <c r="I4" s="808"/>
      <c r="J4" s="809"/>
    </row>
    <row r="5" spans="1:10" ht="9.75" customHeight="1" thickBot="1" thickTop="1">
      <c r="A5" s="7">
        <v>0</v>
      </c>
      <c r="B5" s="73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73">
        <v>7</v>
      </c>
      <c r="I5" s="73">
        <v>8</v>
      </c>
      <c r="J5" s="74">
        <v>9</v>
      </c>
    </row>
    <row r="6" spans="1:10" ht="15.75" customHeight="1" thickTop="1">
      <c r="A6" s="382">
        <v>1</v>
      </c>
      <c r="B6" s="388" t="s">
        <v>526</v>
      </c>
      <c r="C6" s="389">
        <v>94388</v>
      </c>
      <c r="D6" s="390">
        <v>824763</v>
      </c>
      <c r="E6" s="389">
        <v>99</v>
      </c>
      <c r="F6" s="389">
        <v>342</v>
      </c>
      <c r="G6" s="389">
        <v>4</v>
      </c>
      <c r="H6" s="391">
        <f>E6/D6*1000</f>
        <v>0.1200344826331928</v>
      </c>
      <c r="I6" s="391">
        <f>F6/C6*1000</f>
        <v>3.6233419502479127</v>
      </c>
      <c r="J6" s="392">
        <f>G6/C6*1000</f>
        <v>0.0423782684239522</v>
      </c>
    </row>
    <row r="7" spans="1:10" ht="15.75" customHeight="1">
      <c r="A7" s="9">
        <v>2</v>
      </c>
      <c r="B7" s="393" t="s">
        <v>527</v>
      </c>
      <c r="C7" s="389">
        <v>14032</v>
      </c>
      <c r="D7" s="394">
        <v>68877</v>
      </c>
      <c r="E7" s="394">
        <v>19</v>
      </c>
      <c r="F7" s="394">
        <v>6</v>
      </c>
      <c r="G7" s="394">
        <v>1</v>
      </c>
      <c r="H7" s="391">
        <f aca="true" t="shared" si="0" ref="H7:H31">E7/D7*1000</f>
        <v>0.27585405868432133</v>
      </c>
      <c r="I7" s="391">
        <f>F7/C7*1000</f>
        <v>0.42759407069555305</v>
      </c>
      <c r="J7" s="392">
        <f aca="true" t="shared" si="1" ref="J7:J30">G7/C7*1000</f>
        <v>0.07126567844925884</v>
      </c>
    </row>
    <row r="8" spans="1:10" ht="15.75" customHeight="1">
      <c r="A8" s="9">
        <v>3</v>
      </c>
      <c r="B8" s="395" t="s">
        <v>498</v>
      </c>
      <c r="C8" s="389">
        <v>25657</v>
      </c>
      <c r="D8" s="394">
        <v>160927</v>
      </c>
      <c r="E8" s="394">
        <v>73</v>
      </c>
      <c r="F8" s="394">
        <v>9</v>
      </c>
      <c r="G8" s="394">
        <v>1</v>
      </c>
      <c r="H8" s="391">
        <f t="shared" si="0"/>
        <v>0.4536218285309488</v>
      </c>
      <c r="I8" s="391">
        <f aca="true" t="shared" si="2" ref="I8:I31">F8/C8*1000</f>
        <v>0.3507814631484585</v>
      </c>
      <c r="J8" s="392">
        <f t="shared" si="1"/>
        <v>0.0389757181276065</v>
      </c>
    </row>
    <row r="9" spans="1:10" ht="15.75" customHeight="1">
      <c r="A9" s="9">
        <v>4</v>
      </c>
      <c r="B9" s="395" t="s">
        <v>499</v>
      </c>
      <c r="C9" s="389">
        <v>20436</v>
      </c>
      <c r="D9" s="394">
        <v>143331</v>
      </c>
      <c r="E9" s="394">
        <v>124</v>
      </c>
      <c r="F9" s="394">
        <v>123</v>
      </c>
      <c r="G9" s="394">
        <v>13</v>
      </c>
      <c r="H9" s="391">
        <f t="shared" si="0"/>
        <v>0.8651303625872979</v>
      </c>
      <c r="I9" s="391">
        <f t="shared" si="2"/>
        <v>6.018790369935409</v>
      </c>
      <c r="J9" s="392">
        <f t="shared" si="1"/>
        <v>0.6361323155216285</v>
      </c>
    </row>
    <row r="10" spans="1:10" ht="15.75" customHeight="1">
      <c r="A10" s="9">
        <v>5</v>
      </c>
      <c r="B10" s="393" t="s">
        <v>500</v>
      </c>
      <c r="C10" s="389">
        <v>17140</v>
      </c>
      <c r="D10" s="394">
        <v>103075</v>
      </c>
      <c r="E10" s="394">
        <v>33</v>
      </c>
      <c r="F10" s="394">
        <v>49</v>
      </c>
      <c r="G10" s="394">
        <v>2</v>
      </c>
      <c r="H10" s="391">
        <f t="shared" si="0"/>
        <v>0.32015522677661895</v>
      </c>
      <c r="I10" s="391">
        <f t="shared" si="2"/>
        <v>2.8588098016336057</v>
      </c>
      <c r="J10" s="392">
        <f t="shared" si="1"/>
        <v>0.11668611435239207</v>
      </c>
    </row>
    <row r="11" spans="1:10" ht="15.75" customHeight="1">
      <c r="A11" s="9">
        <v>6</v>
      </c>
      <c r="B11" s="393" t="s">
        <v>511</v>
      </c>
      <c r="C11" s="389">
        <v>9232</v>
      </c>
      <c r="D11" s="394">
        <v>65263</v>
      </c>
      <c r="E11" s="394">
        <v>8</v>
      </c>
      <c r="F11" s="394">
        <v>12</v>
      </c>
      <c r="G11" s="394">
        <v>0</v>
      </c>
      <c r="H11" s="391">
        <f t="shared" si="0"/>
        <v>0.12258094172808481</v>
      </c>
      <c r="I11" s="391">
        <f t="shared" si="2"/>
        <v>1.2998266897746968</v>
      </c>
      <c r="J11" s="392">
        <f t="shared" si="1"/>
        <v>0</v>
      </c>
    </row>
    <row r="12" spans="1:10" ht="15.75" customHeight="1">
      <c r="A12" s="9">
        <v>7</v>
      </c>
      <c r="B12" s="395" t="s">
        <v>501</v>
      </c>
      <c r="C12" s="389">
        <v>15700</v>
      </c>
      <c r="D12" s="394">
        <v>73037</v>
      </c>
      <c r="E12" s="394">
        <v>8</v>
      </c>
      <c r="F12" s="394">
        <v>1</v>
      </c>
      <c r="G12" s="394">
        <v>0</v>
      </c>
      <c r="H12" s="391">
        <f t="shared" si="0"/>
        <v>0.10953352410422115</v>
      </c>
      <c r="I12" s="391">
        <f t="shared" si="2"/>
        <v>0.06369426751592357</v>
      </c>
      <c r="J12" s="392">
        <f t="shared" si="1"/>
        <v>0</v>
      </c>
    </row>
    <row r="13" spans="1:10" ht="15.75" customHeight="1">
      <c r="A13" s="9">
        <v>8</v>
      </c>
      <c r="B13" s="393" t="s">
        <v>502</v>
      </c>
      <c r="C13" s="389">
        <v>13188</v>
      </c>
      <c r="D13" s="394">
        <v>72555</v>
      </c>
      <c r="E13" s="394">
        <v>0</v>
      </c>
      <c r="F13" s="394">
        <v>0</v>
      </c>
      <c r="G13" s="394">
        <v>0</v>
      </c>
      <c r="H13" s="391">
        <f t="shared" si="0"/>
        <v>0</v>
      </c>
      <c r="I13" s="391">
        <f t="shared" si="2"/>
        <v>0</v>
      </c>
      <c r="J13" s="392">
        <f t="shared" si="1"/>
        <v>0</v>
      </c>
    </row>
    <row r="14" spans="1:10" ht="21.75" customHeight="1">
      <c r="A14" s="9">
        <v>9</v>
      </c>
      <c r="B14" s="393" t="s">
        <v>520</v>
      </c>
      <c r="C14" s="389">
        <v>16346</v>
      </c>
      <c r="D14" s="394">
        <v>92430</v>
      </c>
      <c r="E14" s="394">
        <v>9</v>
      </c>
      <c r="F14" s="394">
        <v>2</v>
      </c>
      <c r="G14" s="394">
        <v>0</v>
      </c>
      <c r="H14" s="391">
        <f t="shared" si="0"/>
        <v>0.09737098344693282</v>
      </c>
      <c r="I14" s="391">
        <f t="shared" si="2"/>
        <v>0.1223540927444023</v>
      </c>
      <c r="J14" s="392">
        <f t="shared" si="1"/>
        <v>0</v>
      </c>
    </row>
    <row r="15" spans="1:10" ht="21" customHeight="1">
      <c r="A15" s="9">
        <v>10</v>
      </c>
      <c r="B15" s="393" t="s">
        <v>521</v>
      </c>
      <c r="C15" s="389">
        <v>692</v>
      </c>
      <c r="D15" s="394">
        <v>9334</v>
      </c>
      <c r="E15" s="394">
        <v>0</v>
      </c>
      <c r="F15" s="394">
        <v>0</v>
      </c>
      <c r="G15" s="394">
        <v>0</v>
      </c>
      <c r="H15" s="391">
        <f t="shared" si="0"/>
        <v>0</v>
      </c>
      <c r="I15" s="391">
        <f t="shared" si="2"/>
        <v>0</v>
      </c>
      <c r="J15" s="392">
        <f t="shared" si="1"/>
        <v>0</v>
      </c>
    </row>
    <row r="16" spans="1:10" ht="15.75" customHeight="1">
      <c r="A16" s="9">
        <v>11</v>
      </c>
      <c r="B16" s="393" t="s">
        <v>528</v>
      </c>
      <c r="C16" s="389">
        <v>10915</v>
      </c>
      <c r="D16" s="394">
        <v>109041</v>
      </c>
      <c r="E16" s="394">
        <v>23</v>
      </c>
      <c r="F16" s="394">
        <v>1</v>
      </c>
      <c r="G16" s="394">
        <v>11</v>
      </c>
      <c r="H16" s="391">
        <f t="shared" si="0"/>
        <v>0.21092983373226584</v>
      </c>
      <c r="I16" s="391">
        <f t="shared" si="2"/>
        <v>0.09161704076958314</v>
      </c>
      <c r="J16" s="392">
        <f t="shared" si="1"/>
        <v>1.0077874484654146</v>
      </c>
    </row>
    <row r="17" spans="1:10" ht="15.75" customHeight="1">
      <c r="A17" s="9">
        <v>12</v>
      </c>
      <c r="B17" s="393" t="s">
        <v>503</v>
      </c>
      <c r="C17" s="389">
        <v>1107</v>
      </c>
      <c r="D17" s="394">
        <v>29770</v>
      </c>
      <c r="E17" s="394">
        <v>0</v>
      </c>
      <c r="F17" s="394">
        <v>0</v>
      </c>
      <c r="G17" s="394">
        <v>0</v>
      </c>
      <c r="H17" s="391">
        <f t="shared" si="0"/>
        <v>0</v>
      </c>
      <c r="I17" s="391">
        <f t="shared" si="2"/>
        <v>0</v>
      </c>
      <c r="J17" s="392">
        <f t="shared" si="1"/>
        <v>0</v>
      </c>
    </row>
    <row r="18" spans="1:10" ht="15.75" customHeight="1">
      <c r="A18" s="9">
        <v>13</v>
      </c>
      <c r="B18" s="393" t="s">
        <v>504</v>
      </c>
      <c r="C18" s="389">
        <v>6945</v>
      </c>
      <c r="D18" s="394">
        <v>32853</v>
      </c>
      <c r="E18" s="394">
        <v>4</v>
      </c>
      <c r="F18" s="394">
        <v>0</v>
      </c>
      <c r="G18" s="394">
        <v>0</v>
      </c>
      <c r="H18" s="391">
        <f t="shared" si="0"/>
        <v>0.12175448208687183</v>
      </c>
      <c r="I18" s="391">
        <f t="shared" si="2"/>
        <v>0</v>
      </c>
      <c r="J18" s="392">
        <f t="shared" si="1"/>
        <v>0</v>
      </c>
    </row>
    <row r="19" spans="1:10" ht="20.25" customHeight="1">
      <c r="A19" s="9">
        <v>14</v>
      </c>
      <c r="B19" s="393" t="s">
        <v>534</v>
      </c>
      <c r="C19" s="389">
        <v>6199</v>
      </c>
      <c r="D19" s="394">
        <v>74388</v>
      </c>
      <c r="E19" s="394">
        <v>1</v>
      </c>
      <c r="F19" s="394">
        <v>11</v>
      </c>
      <c r="G19" s="394">
        <v>0</v>
      </c>
      <c r="H19" s="391">
        <f t="shared" si="0"/>
        <v>0.013443028445448191</v>
      </c>
      <c r="I19" s="391">
        <f t="shared" si="2"/>
        <v>1.774479754799161</v>
      </c>
      <c r="J19" s="392">
        <f t="shared" si="1"/>
        <v>0</v>
      </c>
    </row>
    <row r="20" spans="1:10" ht="18.75" customHeight="1">
      <c r="A20" s="9">
        <v>15</v>
      </c>
      <c r="B20" s="393" t="s">
        <v>420</v>
      </c>
      <c r="C20" s="389">
        <v>2625</v>
      </c>
      <c r="D20" s="394">
        <v>120540</v>
      </c>
      <c r="E20" s="394">
        <v>0</v>
      </c>
      <c r="F20" s="394">
        <v>0</v>
      </c>
      <c r="G20" s="394">
        <v>0</v>
      </c>
      <c r="H20" s="391">
        <f t="shared" si="0"/>
        <v>0</v>
      </c>
      <c r="I20" s="391">
        <f t="shared" si="2"/>
        <v>0</v>
      </c>
      <c r="J20" s="392">
        <f t="shared" si="1"/>
        <v>0</v>
      </c>
    </row>
    <row r="21" spans="1:10" ht="21" customHeight="1">
      <c r="A21" s="9">
        <v>16</v>
      </c>
      <c r="B21" s="393" t="s">
        <v>525</v>
      </c>
      <c r="C21" s="389">
        <v>9460</v>
      </c>
      <c r="D21" s="394">
        <v>141893</v>
      </c>
      <c r="E21" s="394">
        <v>70</v>
      </c>
      <c r="F21" s="394">
        <v>33</v>
      </c>
      <c r="G21" s="394">
        <v>4</v>
      </c>
      <c r="H21" s="391">
        <f t="shared" si="0"/>
        <v>0.49332948066500815</v>
      </c>
      <c r="I21" s="391">
        <f t="shared" si="2"/>
        <v>3.488372093023256</v>
      </c>
      <c r="J21" s="392">
        <f t="shared" si="1"/>
        <v>0.4228329809725158</v>
      </c>
    </row>
    <row r="22" spans="1:10" ht="15.75" customHeight="1">
      <c r="A22" s="9">
        <v>17</v>
      </c>
      <c r="B22" s="393" t="s">
        <v>506</v>
      </c>
      <c r="C22" s="389">
        <v>750</v>
      </c>
      <c r="D22" s="394">
        <v>36149</v>
      </c>
      <c r="E22" s="394">
        <v>0</v>
      </c>
      <c r="F22" s="394">
        <v>0</v>
      </c>
      <c r="G22" s="394">
        <v>0</v>
      </c>
      <c r="H22" s="391">
        <f t="shared" si="0"/>
        <v>0</v>
      </c>
      <c r="I22" s="391">
        <f t="shared" si="2"/>
        <v>0</v>
      </c>
      <c r="J22" s="392">
        <f t="shared" si="1"/>
        <v>0</v>
      </c>
    </row>
    <row r="23" spans="1:10" ht="21" customHeight="1">
      <c r="A23" s="9">
        <v>18</v>
      </c>
      <c r="B23" s="393" t="s">
        <v>524</v>
      </c>
      <c r="C23" s="389">
        <v>4394</v>
      </c>
      <c r="D23" s="394">
        <v>32044</v>
      </c>
      <c r="E23" s="394">
        <v>14</v>
      </c>
      <c r="F23" s="394">
        <v>1</v>
      </c>
      <c r="G23" s="394">
        <v>0</v>
      </c>
      <c r="H23" s="391">
        <f t="shared" si="0"/>
        <v>0.4368992635126701</v>
      </c>
      <c r="I23" s="391">
        <f t="shared" si="2"/>
        <v>0.2275830678197542</v>
      </c>
      <c r="J23" s="392">
        <f t="shared" si="1"/>
        <v>0</v>
      </c>
    </row>
    <row r="24" spans="1:10" ht="15.75" customHeight="1">
      <c r="A24" s="9">
        <v>19</v>
      </c>
      <c r="B24" s="393" t="s">
        <v>517</v>
      </c>
      <c r="C24" s="389">
        <v>966</v>
      </c>
      <c r="D24" s="394">
        <v>14160</v>
      </c>
      <c r="E24" s="394">
        <v>5</v>
      </c>
      <c r="F24" s="394">
        <v>0</v>
      </c>
      <c r="G24" s="394">
        <v>0</v>
      </c>
      <c r="H24" s="391">
        <f t="shared" si="0"/>
        <v>0.3531073446327684</v>
      </c>
      <c r="I24" s="391">
        <f t="shared" si="2"/>
        <v>0</v>
      </c>
      <c r="J24" s="392">
        <f t="shared" si="1"/>
        <v>0</v>
      </c>
    </row>
    <row r="25" spans="1:10" ht="15.75" customHeight="1">
      <c r="A25" s="9">
        <v>20</v>
      </c>
      <c r="B25" s="393" t="s">
        <v>507</v>
      </c>
      <c r="C25" s="389">
        <v>5102</v>
      </c>
      <c r="D25" s="394">
        <v>134297</v>
      </c>
      <c r="E25" s="394">
        <v>58</v>
      </c>
      <c r="F25" s="394">
        <v>1</v>
      </c>
      <c r="G25" s="394">
        <v>0</v>
      </c>
      <c r="H25" s="391">
        <f t="shared" si="0"/>
        <v>0.4318785974370239</v>
      </c>
      <c r="I25" s="391">
        <f t="shared" si="2"/>
        <v>0.1960015680125441</v>
      </c>
      <c r="J25" s="392">
        <f t="shared" si="1"/>
        <v>0</v>
      </c>
    </row>
    <row r="26" spans="1:10" ht="15.75" customHeight="1">
      <c r="A26" s="9">
        <v>21</v>
      </c>
      <c r="B26" s="393" t="s">
        <v>522</v>
      </c>
      <c r="C26" s="389">
        <v>2359</v>
      </c>
      <c r="D26" s="394">
        <v>101040</v>
      </c>
      <c r="E26" s="394">
        <v>153</v>
      </c>
      <c r="F26" s="394">
        <v>96</v>
      </c>
      <c r="G26" s="394">
        <v>0</v>
      </c>
      <c r="H26" s="391">
        <f t="shared" si="0"/>
        <v>1.5142517814726841</v>
      </c>
      <c r="I26" s="391">
        <f t="shared" si="2"/>
        <v>40.695209834675715</v>
      </c>
      <c r="J26" s="392">
        <f t="shared" si="1"/>
        <v>0</v>
      </c>
    </row>
    <row r="27" spans="1:10" ht="22.5" customHeight="1">
      <c r="A27" s="9">
        <v>22</v>
      </c>
      <c r="B27" s="393" t="s">
        <v>92</v>
      </c>
      <c r="C27" s="389">
        <v>246</v>
      </c>
      <c r="D27" s="394">
        <v>23986</v>
      </c>
      <c r="E27" s="394">
        <v>8</v>
      </c>
      <c r="F27" s="394">
        <v>0</v>
      </c>
      <c r="G27" s="394">
        <v>0</v>
      </c>
      <c r="H27" s="391">
        <f t="shared" si="0"/>
        <v>0.33352789126990745</v>
      </c>
      <c r="I27" s="391">
        <f t="shared" si="2"/>
        <v>0</v>
      </c>
      <c r="J27" s="392">
        <f t="shared" si="1"/>
        <v>0</v>
      </c>
    </row>
    <row r="28" spans="1:10" ht="21.75" customHeight="1">
      <c r="A28" s="9">
        <v>23</v>
      </c>
      <c r="B28" s="393" t="s">
        <v>519</v>
      </c>
      <c r="C28" s="389">
        <v>588</v>
      </c>
      <c r="D28" s="394">
        <v>41324</v>
      </c>
      <c r="E28" s="394">
        <v>69</v>
      </c>
      <c r="F28" s="394">
        <v>0</v>
      </c>
      <c r="G28" s="394">
        <v>0</v>
      </c>
      <c r="H28" s="391">
        <f t="shared" si="0"/>
        <v>1.6697318749395025</v>
      </c>
      <c r="I28" s="391">
        <f t="shared" si="2"/>
        <v>0</v>
      </c>
      <c r="J28" s="392">
        <f t="shared" si="1"/>
        <v>0</v>
      </c>
    </row>
    <row r="29" spans="1:10" ht="22.5" customHeight="1">
      <c r="A29" s="9">
        <v>24</v>
      </c>
      <c r="B29" s="393" t="s">
        <v>3</v>
      </c>
      <c r="C29" s="389">
        <v>612</v>
      </c>
      <c r="D29" s="394">
        <v>7950</v>
      </c>
      <c r="E29" s="394">
        <v>0</v>
      </c>
      <c r="F29" s="394">
        <v>0</v>
      </c>
      <c r="G29" s="394">
        <v>0</v>
      </c>
      <c r="H29" s="391">
        <f t="shared" si="0"/>
        <v>0</v>
      </c>
      <c r="I29" s="391">
        <f t="shared" si="2"/>
        <v>0</v>
      </c>
      <c r="J29" s="392">
        <f t="shared" si="1"/>
        <v>0</v>
      </c>
    </row>
    <row r="30" spans="1:10" ht="17.25" customHeight="1">
      <c r="A30" s="10">
        <v>25</v>
      </c>
      <c r="B30" s="393" t="s">
        <v>450</v>
      </c>
      <c r="C30" s="389">
        <v>861</v>
      </c>
      <c r="D30" s="461">
        <v>2852</v>
      </c>
      <c r="E30" s="461">
        <v>0</v>
      </c>
      <c r="F30" s="461">
        <v>0</v>
      </c>
      <c r="G30" s="461">
        <v>0</v>
      </c>
      <c r="H30" s="391">
        <f t="shared" si="0"/>
        <v>0</v>
      </c>
      <c r="I30" s="391">
        <f t="shared" si="2"/>
        <v>0</v>
      </c>
      <c r="J30" s="392">
        <f t="shared" si="1"/>
        <v>0</v>
      </c>
    </row>
    <row r="31" spans="1:10" ht="17.25" customHeight="1" thickBot="1">
      <c r="A31" s="27">
        <v>26</v>
      </c>
      <c r="B31" s="396" t="s">
        <v>49</v>
      </c>
      <c r="C31" s="497">
        <v>1012</v>
      </c>
      <c r="D31" s="397">
        <v>10949</v>
      </c>
      <c r="E31" s="397">
        <v>35</v>
      </c>
      <c r="F31" s="397">
        <v>0</v>
      </c>
      <c r="G31" s="397">
        <v>0</v>
      </c>
      <c r="H31" s="477">
        <f t="shared" si="0"/>
        <v>3.1966389624623255</v>
      </c>
      <c r="I31" s="477">
        <f t="shared" si="2"/>
        <v>0</v>
      </c>
      <c r="J31" s="398">
        <v>0</v>
      </c>
    </row>
    <row r="32" spans="1:10" s="11" customFormat="1" ht="29.25" customHeight="1" thickBot="1" thickTop="1">
      <c r="A32" s="805" t="s">
        <v>497</v>
      </c>
      <c r="B32" s="806"/>
      <c r="C32" s="188">
        <f>SUM(C6:C31)</f>
        <v>280952</v>
      </c>
      <c r="D32" s="188">
        <f>SUM(D6:D31)</f>
        <v>2526828</v>
      </c>
      <c r="E32" s="188">
        <f>SUM(E6:E31)</f>
        <v>813</v>
      </c>
      <c r="F32" s="188">
        <f>SUM(F6:F31)</f>
        <v>687</v>
      </c>
      <c r="G32" s="188">
        <f>SUM(G6:G31)</f>
        <v>36</v>
      </c>
      <c r="H32" s="71">
        <f>E32/D32*1000</f>
        <v>0.32174726574187085</v>
      </c>
      <c r="I32" s="71">
        <f>F32/C32*1000</f>
        <v>2.445257552891597</v>
      </c>
      <c r="J32" s="70">
        <f>G32/C32*1000</f>
        <v>0.1281357669637518</v>
      </c>
    </row>
    <row r="33" spans="1:12" ht="14.25" customHeight="1">
      <c r="A33" s="6" t="s">
        <v>473</v>
      </c>
      <c r="B33" s="381" t="s">
        <v>475</v>
      </c>
      <c r="C33" s="380"/>
      <c r="D33" s="380"/>
      <c r="E33" s="380"/>
      <c r="F33" s="380"/>
      <c r="G33" s="380"/>
      <c r="H33" s="380"/>
      <c r="I33" s="380"/>
      <c r="J33" s="380"/>
      <c r="L33" s="6">
        <f>D32-2526828</f>
        <v>0</v>
      </c>
    </row>
    <row r="34" spans="1:10" ht="13.5" customHeight="1">
      <c r="A34" s="807" t="s">
        <v>316</v>
      </c>
      <c r="B34" s="807"/>
      <c r="C34" s="807"/>
      <c r="D34" s="807"/>
      <c r="E34" s="807"/>
      <c r="F34" s="807"/>
      <c r="G34" s="807"/>
      <c r="H34" s="807"/>
      <c r="I34" s="807"/>
      <c r="J34" s="807"/>
    </row>
    <row r="38" ht="13.5">
      <c r="B38" s="43"/>
    </row>
  </sheetData>
  <sheetProtection/>
  <mergeCells count="13">
    <mergeCell ref="A1:J1"/>
    <mergeCell ref="I3:I4"/>
    <mergeCell ref="J3:J4"/>
    <mergeCell ref="G3:G4"/>
    <mergeCell ref="H3:H4"/>
    <mergeCell ref="A3:A4"/>
    <mergeCell ref="B3:B4"/>
    <mergeCell ref="C3:C4"/>
    <mergeCell ref="D3:D4"/>
    <mergeCell ref="E3:E4"/>
    <mergeCell ref="F3:F4"/>
    <mergeCell ref="A32:B32"/>
    <mergeCell ref="A34:J34"/>
  </mergeCells>
  <printOptions horizontalCentered="1" verticalCentered="1"/>
  <pageMargins left="0.3937007874015748" right="0" top="0.5905511811023623" bottom="0" header="0" footer="0"/>
  <pageSetup horizontalDpi="600" verticalDpi="600" orientation="landscape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L22"/>
  <sheetViews>
    <sheetView zoomScale="90" zoomScaleNormal="90" zoomScalePageLayoutView="0" workbookViewId="0" topLeftCell="A10">
      <selection activeCell="M12" sqref="M12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10.57421875" style="0" customWidth="1"/>
    <col min="4" max="4" width="12.7109375" style="0" customWidth="1"/>
    <col min="5" max="5" width="11.8515625" style="0" customWidth="1"/>
    <col min="6" max="6" width="11.421875" style="0" customWidth="1"/>
    <col min="7" max="7" width="13.7109375" style="0" customWidth="1"/>
    <col min="8" max="8" width="12.00390625" style="0" customWidth="1"/>
    <col min="9" max="9" width="11.140625" style="0" customWidth="1"/>
    <col min="10" max="10" width="12.28125" style="0" customWidth="1"/>
    <col min="11" max="11" width="17.8515625" style="0" customWidth="1"/>
  </cols>
  <sheetData>
    <row r="1" spans="1:11" ht="22.5" customHeight="1">
      <c r="A1" s="706" t="s">
        <v>616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</row>
    <row r="2" spans="1:11" ht="13.5" customHeight="1" thickBot="1">
      <c r="A2" s="92"/>
      <c r="B2" s="87"/>
      <c r="C2" s="88"/>
      <c r="D2" s="88"/>
      <c r="E2" s="88"/>
      <c r="F2" s="88"/>
      <c r="G2" s="88"/>
      <c r="H2" s="89"/>
      <c r="I2" s="89"/>
      <c r="J2" s="89"/>
      <c r="K2" s="112" t="s">
        <v>84</v>
      </c>
    </row>
    <row r="3" spans="1:11" ht="11.25" customHeight="1">
      <c r="A3" s="820" t="s">
        <v>57</v>
      </c>
      <c r="B3" s="814" t="s">
        <v>51</v>
      </c>
      <c r="C3" s="814" t="s">
        <v>210</v>
      </c>
      <c r="D3" s="814" t="s">
        <v>211</v>
      </c>
      <c r="E3" s="814" t="s">
        <v>30</v>
      </c>
      <c r="F3" s="814" t="s">
        <v>31</v>
      </c>
      <c r="G3" s="814" t="s">
        <v>212</v>
      </c>
      <c r="H3" s="818" t="s">
        <v>213</v>
      </c>
      <c r="I3" s="818" t="s">
        <v>214</v>
      </c>
      <c r="J3" s="818" t="s">
        <v>215</v>
      </c>
      <c r="K3" s="816" t="s">
        <v>216</v>
      </c>
    </row>
    <row r="4" spans="1:11" ht="76.5" customHeight="1" thickBot="1">
      <c r="A4" s="821"/>
      <c r="B4" s="822"/>
      <c r="C4" s="815"/>
      <c r="D4" s="815"/>
      <c r="E4" s="815"/>
      <c r="F4" s="815"/>
      <c r="G4" s="815"/>
      <c r="H4" s="819"/>
      <c r="I4" s="819"/>
      <c r="J4" s="819"/>
      <c r="K4" s="817"/>
    </row>
    <row r="5" spans="1:11" s="62" customFormat="1" ht="12.75" customHeight="1" thickBot="1" thickTop="1">
      <c r="A5" s="7">
        <v>0</v>
      </c>
      <c r="B5" s="73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85">
        <v>7</v>
      </c>
      <c r="I5" s="85">
        <v>8</v>
      </c>
      <c r="J5" s="85">
        <v>9</v>
      </c>
      <c r="K5" s="86">
        <v>10</v>
      </c>
    </row>
    <row r="6" spans="1:11" ht="30" customHeight="1" thickTop="1">
      <c r="A6" s="382">
        <v>1</v>
      </c>
      <c r="B6" s="402" t="s">
        <v>526</v>
      </c>
      <c r="C6" s="405">
        <v>46834</v>
      </c>
      <c r="D6" s="405">
        <v>63280</v>
      </c>
      <c r="E6" s="405">
        <v>0</v>
      </c>
      <c r="F6" s="405">
        <v>322</v>
      </c>
      <c r="G6" s="405">
        <v>0</v>
      </c>
      <c r="H6" s="406">
        <f>E6/C6*1000</f>
        <v>0</v>
      </c>
      <c r="I6" s="406">
        <f>F6/C6*1000</f>
        <v>6.875346970149891</v>
      </c>
      <c r="J6" s="406">
        <f>G6/D6*1000</f>
        <v>0</v>
      </c>
      <c r="K6" s="407">
        <v>0</v>
      </c>
    </row>
    <row r="7" spans="1:11" ht="30" customHeight="1">
      <c r="A7" s="9">
        <v>2</v>
      </c>
      <c r="B7" s="403" t="s">
        <v>527</v>
      </c>
      <c r="C7" s="405">
        <v>6962</v>
      </c>
      <c r="D7" s="408">
        <v>8684</v>
      </c>
      <c r="E7" s="408">
        <v>2</v>
      </c>
      <c r="F7" s="408">
        <v>61</v>
      </c>
      <c r="G7" s="408">
        <v>0</v>
      </c>
      <c r="H7" s="406">
        <f aca="true" t="shared" si="0" ref="H7:H16">E7/C7*1000</f>
        <v>0.2872737719046251</v>
      </c>
      <c r="I7" s="406">
        <f aca="true" t="shared" si="1" ref="I7:I16">F7/C7*1000</f>
        <v>8.761850043091066</v>
      </c>
      <c r="J7" s="406">
        <f aca="true" t="shared" si="2" ref="J7:J16">G7/D7*1000</f>
        <v>0</v>
      </c>
      <c r="K7" s="409">
        <v>0</v>
      </c>
    </row>
    <row r="8" spans="1:11" ht="30" customHeight="1">
      <c r="A8" s="9">
        <v>3</v>
      </c>
      <c r="B8" s="404" t="s">
        <v>498</v>
      </c>
      <c r="C8" s="405">
        <v>8098</v>
      </c>
      <c r="D8" s="408">
        <v>12775</v>
      </c>
      <c r="E8" s="408">
        <v>0</v>
      </c>
      <c r="F8" s="408">
        <v>50</v>
      </c>
      <c r="G8" s="408">
        <v>0</v>
      </c>
      <c r="H8" s="406">
        <v>0</v>
      </c>
      <c r="I8" s="406">
        <f t="shared" si="1"/>
        <v>6.1743640405038285</v>
      </c>
      <c r="J8" s="406">
        <f t="shared" si="2"/>
        <v>0</v>
      </c>
      <c r="K8" s="409">
        <v>0</v>
      </c>
    </row>
    <row r="9" spans="1:11" ht="30" customHeight="1">
      <c r="A9" s="9">
        <v>4</v>
      </c>
      <c r="B9" s="404" t="s">
        <v>499</v>
      </c>
      <c r="C9" s="405">
        <v>5488</v>
      </c>
      <c r="D9" s="408">
        <v>6731</v>
      </c>
      <c r="E9" s="408">
        <v>0</v>
      </c>
      <c r="F9" s="408">
        <v>7</v>
      </c>
      <c r="G9" s="408">
        <v>2</v>
      </c>
      <c r="H9" s="406">
        <f t="shared" si="0"/>
        <v>0</v>
      </c>
      <c r="I9" s="406">
        <f t="shared" si="1"/>
        <v>1.2755102040816326</v>
      </c>
      <c r="J9" s="406">
        <f t="shared" si="2"/>
        <v>0.2971326697370376</v>
      </c>
      <c r="K9" s="409">
        <v>0</v>
      </c>
    </row>
    <row r="10" spans="1:11" ht="30" customHeight="1">
      <c r="A10" s="9">
        <v>5</v>
      </c>
      <c r="B10" s="403" t="s">
        <v>500</v>
      </c>
      <c r="C10" s="405">
        <v>6167</v>
      </c>
      <c r="D10" s="408">
        <v>7611</v>
      </c>
      <c r="E10" s="408">
        <v>0</v>
      </c>
      <c r="F10" s="408">
        <v>41</v>
      </c>
      <c r="G10" s="408">
        <v>0</v>
      </c>
      <c r="H10" s="406">
        <f t="shared" si="0"/>
        <v>0</v>
      </c>
      <c r="I10" s="406">
        <f t="shared" si="1"/>
        <v>6.648289281660451</v>
      </c>
      <c r="J10" s="406">
        <f t="shared" si="2"/>
        <v>0</v>
      </c>
      <c r="K10" s="409">
        <v>0</v>
      </c>
    </row>
    <row r="11" spans="1:11" ht="35.25" customHeight="1">
      <c r="A11" s="9">
        <v>6</v>
      </c>
      <c r="B11" s="403" t="s">
        <v>511</v>
      </c>
      <c r="C11" s="405">
        <v>3696</v>
      </c>
      <c r="D11" s="408">
        <v>3696</v>
      </c>
      <c r="E11" s="408">
        <v>0</v>
      </c>
      <c r="F11" s="408">
        <v>93</v>
      </c>
      <c r="G11" s="408">
        <v>2</v>
      </c>
      <c r="H11" s="406">
        <f t="shared" si="0"/>
        <v>0</v>
      </c>
      <c r="I11" s="406">
        <f t="shared" si="1"/>
        <v>25.162337662337663</v>
      </c>
      <c r="J11" s="406">
        <f t="shared" si="2"/>
        <v>0.5411255411255411</v>
      </c>
      <c r="K11" s="409">
        <v>0</v>
      </c>
    </row>
    <row r="12" spans="1:11" ht="30" customHeight="1">
      <c r="A12" s="9">
        <v>7</v>
      </c>
      <c r="B12" s="404" t="s">
        <v>501</v>
      </c>
      <c r="C12" s="405">
        <v>5930</v>
      </c>
      <c r="D12" s="408">
        <v>7196</v>
      </c>
      <c r="E12" s="408">
        <v>1</v>
      </c>
      <c r="F12" s="408">
        <v>8</v>
      </c>
      <c r="G12" s="408">
        <v>17</v>
      </c>
      <c r="H12" s="406">
        <f t="shared" si="0"/>
        <v>0.16863406408094436</v>
      </c>
      <c r="I12" s="406">
        <f t="shared" si="1"/>
        <v>1.349072512647555</v>
      </c>
      <c r="J12" s="406">
        <f t="shared" si="2"/>
        <v>2.3624235686492496</v>
      </c>
      <c r="K12" s="409">
        <v>0</v>
      </c>
    </row>
    <row r="13" spans="1:11" ht="30" customHeight="1">
      <c r="A13" s="9">
        <v>8</v>
      </c>
      <c r="B13" s="403" t="s">
        <v>502</v>
      </c>
      <c r="C13" s="405">
        <v>4575</v>
      </c>
      <c r="D13" s="408">
        <v>5806</v>
      </c>
      <c r="E13" s="408">
        <v>0</v>
      </c>
      <c r="F13" s="408">
        <v>0</v>
      </c>
      <c r="G13" s="408">
        <v>0</v>
      </c>
      <c r="H13" s="406">
        <f t="shared" si="0"/>
        <v>0</v>
      </c>
      <c r="I13" s="406">
        <f t="shared" si="1"/>
        <v>0</v>
      </c>
      <c r="J13" s="406">
        <f t="shared" si="2"/>
        <v>0</v>
      </c>
      <c r="K13" s="409">
        <v>0</v>
      </c>
    </row>
    <row r="14" spans="1:11" ht="37.5" customHeight="1">
      <c r="A14" s="9">
        <v>9</v>
      </c>
      <c r="B14" s="403" t="s">
        <v>520</v>
      </c>
      <c r="C14" s="405">
        <v>8075</v>
      </c>
      <c r="D14" s="408">
        <v>8935</v>
      </c>
      <c r="E14" s="408">
        <v>0</v>
      </c>
      <c r="F14" s="408">
        <v>11</v>
      </c>
      <c r="G14" s="408">
        <v>0</v>
      </c>
      <c r="H14" s="406">
        <f t="shared" si="0"/>
        <v>0</v>
      </c>
      <c r="I14" s="406">
        <f t="shared" si="1"/>
        <v>1.3622291021671826</v>
      </c>
      <c r="J14" s="406">
        <f t="shared" si="2"/>
        <v>0</v>
      </c>
      <c r="K14" s="409">
        <v>0</v>
      </c>
    </row>
    <row r="15" spans="1:11" ht="30" customHeight="1">
      <c r="A15" s="9">
        <v>10</v>
      </c>
      <c r="B15" s="403" t="s">
        <v>528</v>
      </c>
      <c r="C15" s="405">
        <v>3493</v>
      </c>
      <c r="D15" s="408">
        <v>7830</v>
      </c>
      <c r="E15" s="408">
        <v>0</v>
      </c>
      <c r="F15" s="408">
        <v>22</v>
      </c>
      <c r="G15" s="408">
        <v>0</v>
      </c>
      <c r="H15" s="406">
        <f t="shared" si="0"/>
        <v>0</v>
      </c>
      <c r="I15" s="406">
        <f t="shared" si="1"/>
        <v>6.298310907529345</v>
      </c>
      <c r="J15" s="406">
        <f t="shared" si="2"/>
        <v>0</v>
      </c>
      <c r="K15" s="409">
        <v>0</v>
      </c>
    </row>
    <row r="16" spans="1:11" ht="30" customHeight="1">
      <c r="A16" s="9">
        <v>11</v>
      </c>
      <c r="B16" s="403" t="s">
        <v>525</v>
      </c>
      <c r="C16" s="405">
        <v>8355</v>
      </c>
      <c r="D16" s="408">
        <v>10092</v>
      </c>
      <c r="E16" s="408">
        <v>0</v>
      </c>
      <c r="F16" s="408">
        <v>243</v>
      </c>
      <c r="G16" s="408">
        <v>0</v>
      </c>
      <c r="H16" s="406">
        <f t="shared" si="0"/>
        <v>0</v>
      </c>
      <c r="I16" s="406">
        <f t="shared" si="1"/>
        <v>29.084380610412925</v>
      </c>
      <c r="J16" s="406">
        <f t="shared" si="2"/>
        <v>0</v>
      </c>
      <c r="K16" s="409">
        <v>0</v>
      </c>
    </row>
    <row r="17" spans="1:11" ht="30" customHeight="1">
      <c r="A17" s="10">
        <v>12</v>
      </c>
      <c r="B17" s="462" t="s">
        <v>450</v>
      </c>
      <c r="C17" s="405">
        <v>279</v>
      </c>
      <c r="D17" s="463">
        <v>279</v>
      </c>
      <c r="E17" s="463">
        <v>0</v>
      </c>
      <c r="F17" s="463">
        <v>0</v>
      </c>
      <c r="G17" s="463">
        <v>0</v>
      </c>
      <c r="H17" s="464">
        <v>0</v>
      </c>
      <c r="I17" s="464">
        <v>0</v>
      </c>
      <c r="J17" s="464">
        <v>0</v>
      </c>
      <c r="K17" s="465">
        <v>0</v>
      </c>
    </row>
    <row r="18" spans="1:11" ht="50.25" customHeight="1" thickBot="1">
      <c r="A18" s="1068" t="s">
        <v>497</v>
      </c>
      <c r="B18" s="1069"/>
      <c r="C18" s="399">
        <f>SUM(C6:C17)</f>
        <v>107952</v>
      </c>
      <c r="D18" s="399">
        <f>SUM(D6:D17)</f>
        <v>142915</v>
      </c>
      <c r="E18" s="399">
        <f>SUM(E6:E17)</f>
        <v>3</v>
      </c>
      <c r="F18" s="399">
        <f>SUM(F6:F17)</f>
        <v>858</v>
      </c>
      <c r="G18" s="399">
        <f>SUM(G6:G17)</f>
        <v>21</v>
      </c>
      <c r="H18" s="400">
        <f>E18/C18*1000</f>
        <v>0.02779012894619831</v>
      </c>
      <c r="I18" s="400">
        <f>F18/C18*1000</f>
        <v>7.9479768786127165</v>
      </c>
      <c r="J18" s="400">
        <f>G18/D18*1000</f>
        <v>0.14694048910191373</v>
      </c>
      <c r="K18" s="401">
        <v>0</v>
      </c>
    </row>
    <row r="20" spans="1:12" ht="12.75">
      <c r="A20" s="782" t="s">
        <v>317</v>
      </c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782"/>
    </row>
    <row r="22" ht="12.75">
      <c r="F22" s="498"/>
    </row>
  </sheetData>
  <sheetProtection/>
  <mergeCells count="14">
    <mergeCell ref="A1:K1"/>
    <mergeCell ref="A20:L20"/>
    <mergeCell ref="C3:C4"/>
    <mergeCell ref="D3:D4"/>
    <mergeCell ref="E3:E4"/>
    <mergeCell ref="F3:F4"/>
    <mergeCell ref="G3:G4"/>
    <mergeCell ref="K3:K4"/>
    <mergeCell ref="A18:B18"/>
    <mergeCell ref="H3:H4"/>
    <mergeCell ref="I3:I4"/>
    <mergeCell ref="J3:J4"/>
    <mergeCell ref="A3:A4"/>
    <mergeCell ref="B3:B4"/>
  </mergeCells>
  <printOptions/>
  <pageMargins left="0.6299212598425197" right="0.31496062992125984" top="0.4724409448818898" bottom="0.5511811023622047" header="0.5118110236220472" footer="0.5118110236220472"/>
  <pageSetup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421875" style="6" customWidth="1"/>
    <col min="2" max="2" width="53.57421875" style="6" customWidth="1"/>
    <col min="3" max="5" width="25.8515625" style="6" customWidth="1"/>
    <col min="6" max="16384" width="9.140625" style="6" customWidth="1"/>
  </cols>
  <sheetData>
    <row r="1" spans="1:6" s="5" customFormat="1" ht="33" customHeight="1">
      <c r="A1" s="727" t="s">
        <v>573</v>
      </c>
      <c r="B1" s="727"/>
      <c r="C1" s="727"/>
      <c r="D1" s="727"/>
      <c r="E1" s="727"/>
      <c r="F1" s="442"/>
    </row>
    <row r="2" spans="1:5" ht="12" customHeight="1" thickBot="1">
      <c r="A2" s="3"/>
      <c r="B2" s="2"/>
      <c r="C2" s="2"/>
      <c r="D2" s="2"/>
      <c r="E2" s="112" t="s">
        <v>83</v>
      </c>
    </row>
    <row r="3" spans="1:5" ht="21.75" customHeight="1">
      <c r="A3" s="741" t="s">
        <v>97</v>
      </c>
      <c r="B3" s="827" t="s">
        <v>51</v>
      </c>
      <c r="C3" s="823" t="s">
        <v>480</v>
      </c>
      <c r="D3" s="823" t="s">
        <v>32</v>
      </c>
      <c r="E3" s="825" t="s">
        <v>33</v>
      </c>
    </row>
    <row r="4" spans="1:5" ht="16.5" customHeight="1" thickBot="1">
      <c r="A4" s="742"/>
      <c r="B4" s="828"/>
      <c r="C4" s="824"/>
      <c r="D4" s="824"/>
      <c r="E4" s="826"/>
    </row>
    <row r="5" spans="1:5" ht="12" customHeight="1" thickBot="1" thickTop="1">
      <c r="A5" s="7">
        <v>0</v>
      </c>
      <c r="B5" s="78">
        <v>1</v>
      </c>
      <c r="C5" s="73">
        <v>2</v>
      </c>
      <c r="D5" s="73">
        <v>3</v>
      </c>
      <c r="E5" s="74">
        <v>4</v>
      </c>
    </row>
    <row r="6" spans="1:5" ht="21.75" customHeight="1" thickTop="1">
      <c r="A6" s="8">
        <v>1</v>
      </c>
      <c r="B6" s="84" t="s">
        <v>526</v>
      </c>
      <c r="C6" s="200">
        <v>37402</v>
      </c>
      <c r="D6" s="201">
        <v>1097</v>
      </c>
      <c r="E6" s="206">
        <f>D6/C6*100</f>
        <v>2.932998235388482</v>
      </c>
    </row>
    <row r="7" spans="1:5" ht="21.75" customHeight="1">
      <c r="A7" s="9">
        <v>2</v>
      </c>
      <c r="B7" s="82" t="s">
        <v>527</v>
      </c>
      <c r="C7" s="200">
        <v>3411</v>
      </c>
      <c r="D7" s="201">
        <v>18</v>
      </c>
      <c r="E7" s="206">
        <f aca="true" t="shared" si="0" ref="E7:E26">D7/C7*100</f>
        <v>0.5277044854881267</v>
      </c>
    </row>
    <row r="8" spans="1:5" ht="21.75" customHeight="1">
      <c r="A8" s="9">
        <v>3</v>
      </c>
      <c r="B8" s="83" t="s">
        <v>498</v>
      </c>
      <c r="C8" s="200">
        <v>4452</v>
      </c>
      <c r="D8" s="201">
        <v>39</v>
      </c>
      <c r="E8" s="206">
        <f t="shared" si="0"/>
        <v>0.8760107816711591</v>
      </c>
    </row>
    <row r="9" spans="1:5" ht="21.75" customHeight="1">
      <c r="A9" s="9">
        <v>4</v>
      </c>
      <c r="B9" s="83" t="s">
        <v>499</v>
      </c>
      <c r="C9" s="200">
        <v>3379</v>
      </c>
      <c r="D9" s="200">
        <v>129</v>
      </c>
      <c r="E9" s="206">
        <f t="shared" si="0"/>
        <v>3.8176975436519682</v>
      </c>
    </row>
    <row r="10" spans="1:5" ht="21.75" customHeight="1">
      <c r="A10" s="9">
        <v>5</v>
      </c>
      <c r="B10" s="82" t="s">
        <v>500</v>
      </c>
      <c r="C10" s="200">
        <v>3113</v>
      </c>
      <c r="D10" s="207">
        <v>67</v>
      </c>
      <c r="E10" s="206">
        <f t="shared" si="0"/>
        <v>2.1522646964343077</v>
      </c>
    </row>
    <row r="11" spans="1:5" ht="21.75" customHeight="1">
      <c r="A11" s="9">
        <v>6</v>
      </c>
      <c r="B11" s="82" t="s">
        <v>511</v>
      </c>
      <c r="C11" s="200">
        <v>3506</v>
      </c>
      <c r="D11" s="201">
        <v>76</v>
      </c>
      <c r="E11" s="206">
        <f t="shared" si="0"/>
        <v>2.167712492869367</v>
      </c>
    </row>
    <row r="12" spans="1:5" ht="21.75" customHeight="1">
      <c r="A12" s="9">
        <v>7</v>
      </c>
      <c r="B12" s="83" t="s">
        <v>451</v>
      </c>
      <c r="C12" s="200">
        <v>2898</v>
      </c>
      <c r="D12" s="201">
        <v>15</v>
      </c>
      <c r="E12" s="206">
        <f t="shared" si="0"/>
        <v>0.5175983436853002</v>
      </c>
    </row>
    <row r="13" spans="1:5" ht="21.75" customHeight="1">
      <c r="A13" s="9">
        <v>8</v>
      </c>
      <c r="B13" s="82" t="s">
        <v>502</v>
      </c>
      <c r="C13" s="200">
        <v>871</v>
      </c>
      <c r="D13" s="201">
        <v>0</v>
      </c>
      <c r="E13" s="206">
        <f t="shared" si="0"/>
        <v>0</v>
      </c>
    </row>
    <row r="14" spans="1:5" ht="21.75" customHeight="1">
      <c r="A14" s="9">
        <v>9</v>
      </c>
      <c r="B14" s="82" t="s">
        <v>520</v>
      </c>
      <c r="C14" s="200">
        <v>1400</v>
      </c>
      <c r="D14" s="201">
        <v>38</v>
      </c>
      <c r="E14" s="206">
        <f t="shared" si="0"/>
        <v>2.7142857142857144</v>
      </c>
    </row>
    <row r="15" spans="1:5" ht="21.75" customHeight="1">
      <c r="A15" s="9">
        <v>10</v>
      </c>
      <c r="B15" s="82" t="s">
        <v>528</v>
      </c>
      <c r="C15" s="200">
        <v>3767</v>
      </c>
      <c r="D15" s="201">
        <v>15</v>
      </c>
      <c r="E15" s="206">
        <f t="shared" si="0"/>
        <v>0.3981948500132732</v>
      </c>
    </row>
    <row r="16" spans="1:5" ht="21.75" customHeight="1">
      <c r="A16" s="9">
        <v>11</v>
      </c>
      <c r="B16" s="82" t="s">
        <v>503</v>
      </c>
      <c r="C16" s="200">
        <v>201</v>
      </c>
      <c r="D16" s="201">
        <v>0</v>
      </c>
      <c r="E16" s="206">
        <f t="shared" si="0"/>
        <v>0</v>
      </c>
    </row>
    <row r="17" spans="1:5" ht="21.75" customHeight="1">
      <c r="A17" s="10">
        <v>12</v>
      </c>
      <c r="B17" s="84" t="s">
        <v>534</v>
      </c>
      <c r="C17" s="225">
        <v>3125</v>
      </c>
      <c r="D17" s="201">
        <v>56</v>
      </c>
      <c r="E17" s="206">
        <f t="shared" si="0"/>
        <v>1.7919999999999998</v>
      </c>
    </row>
    <row r="18" spans="1:5" ht="21.75" customHeight="1">
      <c r="A18" s="10">
        <v>13</v>
      </c>
      <c r="B18" s="99" t="s">
        <v>420</v>
      </c>
      <c r="C18" s="200">
        <v>1867</v>
      </c>
      <c r="D18" s="201">
        <v>4</v>
      </c>
      <c r="E18" s="206">
        <f t="shared" si="0"/>
        <v>0.21424745581146223</v>
      </c>
    </row>
    <row r="19" spans="1:5" ht="18" customHeight="1">
      <c r="A19" s="9">
        <v>14</v>
      </c>
      <c r="B19" s="82" t="s">
        <v>525</v>
      </c>
      <c r="C19" s="200">
        <v>6817</v>
      </c>
      <c r="D19" s="201">
        <v>6</v>
      </c>
      <c r="E19" s="206">
        <f t="shared" si="0"/>
        <v>0.08801525597770281</v>
      </c>
    </row>
    <row r="20" spans="1:5" ht="18" customHeight="1">
      <c r="A20" s="9">
        <v>15</v>
      </c>
      <c r="B20" s="82" t="s">
        <v>506</v>
      </c>
      <c r="C20" s="200">
        <v>741</v>
      </c>
      <c r="D20" s="201">
        <v>26</v>
      </c>
      <c r="E20" s="206">
        <f t="shared" si="0"/>
        <v>3.508771929824561</v>
      </c>
    </row>
    <row r="21" spans="1:5" ht="18" customHeight="1">
      <c r="A21" s="9">
        <v>16</v>
      </c>
      <c r="B21" s="82" t="s">
        <v>524</v>
      </c>
      <c r="C21" s="200">
        <v>961</v>
      </c>
      <c r="D21" s="200">
        <v>6</v>
      </c>
      <c r="E21" s="206">
        <f t="shared" si="0"/>
        <v>0.6243496357960457</v>
      </c>
    </row>
    <row r="22" spans="1:5" ht="21.75" customHeight="1">
      <c r="A22" s="9">
        <v>17</v>
      </c>
      <c r="B22" s="82" t="s">
        <v>517</v>
      </c>
      <c r="C22" s="200">
        <v>229</v>
      </c>
      <c r="D22" s="200">
        <v>0</v>
      </c>
      <c r="E22" s="206">
        <f t="shared" si="0"/>
        <v>0</v>
      </c>
    </row>
    <row r="23" spans="1:5" ht="18" customHeight="1">
      <c r="A23" s="9">
        <v>18</v>
      </c>
      <c r="B23" s="82" t="s">
        <v>507</v>
      </c>
      <c r="C23" s="200">
        <v>0</v>
      </c>
      <c r="D23" s="201">
        <v>0</v>
      </c>
      <c r="E23" s="206" t="e">
        <f t="shared" si="0"/>
        <v>#DIV/0!</v>
      </c>
    </row>
    <row r="24" spans="1:5" ht="20.25" customHeight="1">
      <c r="A24" s="9">
        <v>19</v>
      </c>
      <c r="B24" s="82" t="s">
        <v>522</v>
      </c>
      <c r="C24" s="200">
        <v>1111</v>
      </c>
      <c r="D24" s="201">
        <v>196</v>
      </c>
      <c r="E24" s="206">
        <f t="shared" si="0"/>
        <v>17.64176417641764</v>
      </c>
    </row>
    <row r="25" spans="1:8" ht="18" customHeight="1">
      <c r="A25" s="9">
        <v>20</v>
      </c>
      <c r="B25" s="82" t="s">
        <v>519</v>
      </c>
      <c r="C25" s="200">
        <v>0</v>
      </c>
      <c r="D25" s="201">
        <v>0</v>
      </c>
      <c r="E25" s="206" t="e">
        <f t="shared" si="0"/>
        <v>#DIV/0!</v>
      </c>
      <c r="H25" s="6">
        <f>79251-C27</f>
        <v>0</v>
      </c>
    </row>
    <row r="26" spans="1:5" ht="18" customHeight="1" thickBot="1">
      <c r="A26" s="27">
        <v>21</v>
      </c>
      <c r="B26" s="84" t="s">
        <v>450</v>
      </c>
      <c r="C26" s="202">
        <v>0</v>
      </c>
      <c r="D26" s="209">
        <v>0</v>
      </c>
      <c r="E26" s="206" t="e">
        <f t="shared" si="0"/>
        <v>#DIV/0!</v>
      </c>
    </row>
    <row r="27" spans="1:18" s="12" customFormat="1" ht="31.5" customHeight="1" thickBot="1" thickTop="1">
      <c r="A27" s="764" t="s">
        <v>497</v>
      </c>
      <c r="B27" s="773"/>
      <c r="C27" s="69">
        <f>SUM(C6:C26)</f>
        <v>79251</v>
      </c>
      <c r="D27" s="69">
        <f>SUM(D6:D26)</f>
        <v>1788</v>
      </c>
      <c r="E27" s="68">
        <f>D27/C27*100</f>
        <v>2.2561229511299543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5" s="11" customFormat="1" ht="19.5" customHeight="1">
      <c r="A28" s="829" t="s">
        <v>452</v>
      </c>
      <c r="B28" s="830"/>
      <c r="C28" s="830"/>
      <c r="D28" s="830"/>
      <c r="E28" s="830"/>
    </row>
    <row r="29" spans="1:5" ht="13.5">
      <c r="A29" s="782" t="s">
        <v>318</v>
      </c>
      <c r="B29" s="782"/>
      <c r="C29" s="782"/>
      <c r="D29" s="782"/>
      <c r="E29" s="782"/>
    </row>
  </sheetData>
  <sheetProtection/>
  <mergeCells count="9">
    <mergeCell ref="A1:E1"/>
    <mergeCell ref="A29:E29"/>
    <mergeCell ref="D3:D4"/>
    <mergeCell ref="E3:E4"/>
    <mergeCell ref="A27:B27"/>
    <mergeCell ref="A3:A4"/>
    <mergeCell ref="B3:B4"/>
    <mergeCell ref="C3:C4"/>
    <mergeCell ref="A28:E28"/>
  </mergeCells>
  <printOptions horizontalCentered="1" verticalCentered="1"/>
  <pageMargins left="0.5511811023622047" right="0.35433070866141736" top="0.3937007874015748" bottom="0" header="0.3937007874015748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36"/>
  <sheetViews>
    <sheetView zoomScalePageLayoutView="0" workbookViewId="0" topLeftCell="A12">
      <selection activeCell="G13" sqref="G13:H13"/>
    </sheetView>
  </sheetViews>
  <sheetFormatPr defaultColWidth="9.140625" defaultRowHeight="12.75"/>
  <cols>
    <col min="1" max="1" width="4.140625" style="6" customWidth="1"/>
    <col min="2" max="2" width="38.8515625" style="6" customWidth="1"/>
    <col min="3" max="3" width="7.421875" style="6" customWidth="1"/>
    <col min="4" max="4" width="8.7109375" style="6" customWidth="1"/>
    <col min="5" max="5" width="11.7109375" style="6" customWidth="1"/>
    <col min="6" max="6" width="10.421875" style="6" customWidth="1"/>
    <col min="7" max="7" width="12.140625" style="6" customWidth="1"/>
    <col min="8" max="8" width="11.57421875" style="6" customWidth="1"/>
    <col min="9" max="16384" width="9.140625" style="6" customWidth="1"/>
  </cols>
  <sheetData>
    <row r="1" spans="1:8" ht="29.25" customHeight="1">
      <c r="A1" s="700" t="s">
        <v>545</v>
      </c>
      <c r="B1" s="700"/>
      <c r="C1" s="700"/>
      <c r="D1" s="700"/>
      <c r="E1" s="700"/>
      <c r="F1" s="700"/>
      <c r="G1" s="700"/>
      <c r="H1" s="700"/>
    </row>
    <row r="2" spans="1:8" s="40" customFormat="1" ht="11.25" customHeight="1">
      <c r="A2" s="700" t="s">
        <v>471</v>
      </c>
      <c r="B2" s="700"/>
      <c r="C2" s="700"/>
      <c r="D2" s="700"/>
      <c r="E2" s="700"/>
      <c r="F2" s="700"/>
      <c r="G2" s="700"/>
      <c r="H2" s="700"/>
    </row>
    <row r="3" spans="2:8" s="40" customFormat="1" ht="12" customHeight="1" thickBot="1">
      <c r="B3" s="42"/>
      <c r="C3" s="22"/>
      <c r="D3" s="22"/>
      <c r="H3" s="4" t="s">
        <v>68</v>
      </c>
    </row>
    <row r="4" spans="1:8" ht="50.25" customHeight="1">
      <c r="A4" s="685" t="s">
        <v>57</v>
      </c>
      <c r="B4" s="687" t="s">
        <v>51</v>
      </c>
      <c r="C4" s="689" t="s">
        <v>515</v>
      </c>
      <c r="D4" s="689" t="s">
        <v>530</v>
      </c>
      <c r="E4" s="689" t="s">
        <v>531</v>
      </c>
      <c r="F4" s="689" t="s">
        <v>165</v>
      </c>
      <c r="G4" s="689" t="s">
        <v>532</v>
      </c>
      <c r="H4" s="694" t="s">
        <v>533</v>
      </c>
    </row>
    <row r="5" spans="1:8" ht="40.5" customHeight="1" thickBot="1">
      <c r="A5" s="686"/>
      <c r="B5" s="688"/>
      <c r="C5" s="690"/>
      <c r="D5" s="690"/>
      <c r="E5" s="690"/>
      <c r="F5" s="701"/>
      <c r="G5" s="690"/>
      <c r="H5" s="695"/>
    </row>
    <row r="6" spans="1:8" s="30" customFormat="1" ht="9.75" customHeight="1" thickBot="1" thickTop="1">
      <c r="A6" s="29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6">
        <v>7</v>
      </c>
    </row>
    <row r="7" spans="1:8" ht="19.5" customHeight="1" thickTop="1">
      <c r="A7" s="8">
        <v>1</v>
      </c>
      <c r="B7" s="55" t="s">
        <v>89</v>
      </c>
      <c r="C7" s="200">
        <f>леталитет!E7</f>
        <v>3077</v>
      </c>
      <c r="D7" s="201">
        <v>607</v>
      </c>
      <c r="E7" s="200">
        <v>197</v>
      </c>
      <c r="F7" s="200">
        <v>257</v>
      </c>
      <c r="G7" s="76">
        <f aca="true" t="shared" si="0" ref="G7:G12">E7/F7*100</f>
        <v>76.65369649805449</v>
      </c>
      <c r="H7" s="206">
        <f aca="true" t="shared" si="1" ref="H7:H23">D7/C7*100</f>
        <v>19.72700682482938</v>
      </c>
    </row>
    <row r="8" spans="1:8" ht="19.5" customHeight="1">
      <c r="A8" s="9">
        <v>2</v>
      </c>
      <c r="B8" s="56" t="s">
        <v>527</v>
      </c>
      <c r="C8" s="200">
        <f>леталитет!E8</f>
        <v>207</v>
      </c>
      <c r="D8" s="201">
        <v>23</v>
      </c>
      <c r="E8" s="148">
        <v>12</v>
      </c>
      <c r="F8" s="148">
        <v>17</v>
      </c>
      <c r="G8" s="76">
        <f t="shared" si="0"/>
        <v>70.58823529411765</v>
      </c>
      <c r="H8" s="206">
        <f t="shared" si="1"/>
        <v>11.11111111111111</v>
      </c>
    </row>
    <row r="9" spans="1:8" ht="19.5" customHeight="1">
      <c r="A9" s="9">
        <v>3</v>
      </c>
      <c r="B9" s="57" t="s">
        <v>103</v>
      </c>
      <c r="C9" s="200">
        <f>леталитет!E9</f>
        <v>792</v>
      </c>
      <c r="D9" s="201">
        <v>18</v>
      </c>
      <c r="E9" s="200">
        <v>17</v>
      </c>
      <c r="F9" s="200">
        <v>18</v>
      </c>
      <c r="G9" s="76">
        <f t="shared" si="0"/>
        <v>94.44444444444444</v>
      </c>
      <c r="H9" s="206">
        <f t="shared" si="1"/>
        <v>2.272727272727273</v>
      </c>
    </row>
    <row r="10" spans="1:8" ht="19.5" customHeight="1">
      <c r="A10" s="9">
        <v>4</v>
      </c>
      <c r="B10" s="57" t="s">
        <v>499</v>
      </c>
      <c r="C10" s="200">
        <f>леталитет!E10</f>
        <v>994</v>
      </c>
      <c r="D10" s="200">
        <v>193</v>
      </c>
      <c r="E10" s="200">
        <v>66</v>
      </c>
      <c r="F10" s="200">
        <v>92</v>
      </c>
      <c r="G10" s="76">
        <f t="shared" si="0"/>
        <v>71.73913043478261</v>
      </c>
      <c r="H10" s="206">
        <f t="shared" si="1"/>
        <v>19.41649899396378</v>
      </c>
    </row>
    <row r="11" spans="1:8" ht="19.5" customHeight="1">
      <c r="A11" s="9">
        <v>5</v>
      </c>
      <c r="B11" s="56" t="s">
        <v>536</v>
      </c>
      <c r="C11" s="200">
        <f>леталитет!E11</f>
        <v>725</v>
      </c>
      <c r="D11" s="201">
        <v>197</v>
      </c>
      <c r="E11" s="200">
        <v>139</v>
      </c>
      <c r="F11" s="200">
        <v>167</v>
      </c>
      <c r="G11" s="76">
        <f t="shared" si="0"/>
        <v>83.23353293413174</v>
      </c>
      <c r="H11" s="206">
        <f t="shared" si="1"/>
        <v>27.172413793103452</v>
      </c>
    </row>
    <row r="12" spans="1:8" ht="19.5" customHeight="1">
      <c r="A12" s="9">
        <v>6</v>
      </c>
      <c r="B12" s="56" t="s">
        <v>511</v>
      </c>
      <c r="C12" s="200">
        <f>леталитет!E12</f>
        <v>136</v>
      </c>
      <c r="D12" s="201">
        <v>15</v>
      </c>
      <c r="E12" s="200">
        <v>15</v>
      </c>
      <c r="F12" s="200">
        <v>15</v>
      </c>
      <c r="G12" s="76">
        <f t="shared" si="0"/>
        <v>100</v>
      </c>
      <c r="H12" s="206">
        <f>D12/C12*100</f>
        <v>11.029411764705882</v>
      </c>
    </row>
    <row r="13" spans="1:8" ht="18" customHeight="1">
      <c r="A13" s="9">
        <v>7</v>
      </c>
      <c r="B13" s="57" t="s">
        <v>417</v>
      </c>
      <c r="C13" s="200">
        <f>леталитет!E13</f>
        <v>0</v>
      </c>
      <c r="D13" s="201">
        <v>0</v>
      </c>
      <c r="E13" s="200">
        <v>0</v>
      </c>
      <c r="F13" s="200">
        <v>0</v>
      </c>
      <c r="G13" s="76"/>
      <c r="H13" s="206"/>
    </row>
    <row r="14" spans="1:8" ht="18" customHeight="1">
      <c r="A14" s="9">
        <v>8</v>
      </c>
      <c r="B14" s="56" t="s">
        <v>502</v>
      </c>
      <c r="C14" s="200">
        <f>леталитет!E14</f>
        <v>59</v>
      </c>
      <c r="D14" s="201">
        <v>19</v>
      </c>
      <c r="E14" s="200">
        <v>19</v>
      </c>
      <c r="F14" s="200">
        <v>19</v>
      </c>
      <c r="G14" s="76">
        <f aca="true" t="shared" si="2" ref="G14:G23">E14/F14*100</f>
        <v>100</v>
      </c>
      <c r="H14" s="206">
        <f t="shared" si="1"/>
        <v>32.20338983050847</v>
      </c>
    </row>
    <row r="15" spans="1:8" ht="20.25" customHeight="1">
      <c r="A15" s="9">
        <v>9</v>
      </c>
      <c r="B15" s="56" t="s">
        <v>520</v>
      </c>
      <c r="C15" s="200">
        <f>леталитет!E15</f>
        <v>78</v>
      </c>
      <c r="D15" s="201">
        <v>35</v>
      </c>
      <c r="E15" s="200">
        <v>35</v>
      </c>
      <c r="F15" s="200">
        <v>35</v>
      </c>
      <c r="G15" s="76">
        <f t="shared" si="2"/>
        <v>100</v>
      </c>
      <c r="H15" s="206">
        <f t="shared" si="1"/>
        <v>44.871794871794876</v>
      </c>
    </row>
    <row r="16" spans="1:8" ht="18" customHeight="1">
      <c r="A16" s="9">
        <v>10</v>
      </c>
      <c r="B16" s="56" t="s">
        <v>521</v>
      </c>
      <c r="C16" s="200">
        <f>леталитет!E16</f>
        <v>0</v>
      </c>
      <c r="D16" s="201">
        <v>0</v>
      </c>
      <c r="E16" s="200">
        <v>0</v>
      </c>
      <c r="F16" s="200">
        <v>0</v>
      </c>
      <c r="G16" s="76"/>
      <c r="H16" s="206"/>
    </row>
    <row r="17" spans="1:8" ht="18" customHeight="1">
      <c r="A17" s="9">
        <v>11</v>
      </c>
      <c r="B17" s="56" t="s">
        <v>528</v>
      </c>
      <c r="C17" s="200">
        <f>леталитет!E17</f>
        <v>59</v>
      </c>
      <c r="D17" s="201">
        <v>8</v>
      </c>
      <c r="E17" s="200">
        <v>6</v>
      </c>
      <c r="F17" s="200">
        <v>8</v>
      </c>
      <c r="G17" s="76">
        <f t="shared" si="2"/>
        <v>75</v>
      </c>
      <c r="H17" s="206">
        <f t="shared" si="1"/>
        <v>13.559322033898304</v>
      </c>
    </row>
    <row r="18" spans="1:8" ht="18" customHeight="1">
      <c r="A18" s="9">
        <v>12</v>
      </c>
      <c r="B18" s="56" t="s">
        <v>503</v>
      </c>
      <c r="C18" s="200">
        <f>леталитет!E18</f>
        <v>2</v>
      </c>
      <c r="D18" s="200">
        <v>1</v>
      </c>
      <c r="E18" s="200">
        <v>1</v>
      </c>
      <c r="F18" s="200">
        <v>1</v>
      </c>
      <c r="G18" s="76">
        <f t="shared" si="2"/>
        <v>100</v>
      </c>
      <c r="H18" s="206">
        <f t="shared" si="1"/>
        <v>50</v>
      </c>
    </row>
    <row r="19" spans="1:8" ht="18" customHeight="1">
      <c r="A19" s="9">
        <v>13</v>
      </c>
      <c r="B19" s="56" t="s">
        <v>504</v>
      </c>
      <c r="C19" s="200">
        <f>леталитет!E19</f>
        <v>2</v>
      </c>
      <c r="D19" s="200">
        <v>0</v>
      </c>
      <c r="E19" s="200">
        <v>0</v>
      </c>
      <c r="F19" s="200">
        <v>0</v>
      </c>
      <c r="G19" s="76"/>
      <c r="H19" s="206"/>
    </row>
    <row r="20" spans="1:8" ht="27" customHeight="1">
      <c r="A20" s="10">
        <v>14</v>
      </c>
      <c r="B20" s="55" t="s">
        <v>534</v>
      </c>
      <c r="C20" s="200">
        <f>леталитет!E20</f>
        <v>1019</v>
      </c>
      <c r="D20" s="201">
        <v>7</v>
      </c>
      <c r="E20" s="225">
        <v>3</v>
      </c>
      <c r="F20" s="225">
        <v>3</v>
      </c>
      <c r="G20" s="76">
        <f t="shared" si="2"/>
        <v>100</v>
      </c>
      <c r="H20" s="206">
        <f t="shared" si="1"/>
        <v>0.6869479882237487</v>
      </c>
    </row>
    <row r="21" spans="1:8" ht="19.5" customHeight="1">
      <c r="A21" s="10">
        <v>15</v>
      </c>
      <c r="B21" s="61" t="s">
        <v>420</v>
      </c>
      <c r="C21" s="200">
        <f>леталитет!E21</f>
        <v>4</v>
      </c>
      <c r="D21" s="201">
        <v>0</v>
      </c>
      <c r="E21" s="200">
        <v>0</v>
      </c>
      <c r="F21" s="200">
        <v>0</v>
      </c>
      <c r="G21" s="76"/>
      <c r="H21" s="206"/>
    </row>
    <row r="22" spans="1:8" ht="19.5" customHeight="1">
      <c r="A22" s="9">
        <v>16</v>
      </c>
      <c r="B22" s="56" t="s">
        <v>525</v>
      </c>
      <c r="C22" s="200">
        <f>леталитет!E22</f>
        <v>50</v>
      </c>
      <c r="D22" s="201">
        <v>3</v>
      </c>
      <c r="E22" s="200">
        <v>2</v>
      </c>
      <c r="F22" s="200">
        <v>2</v>
      </c>
      <c r="G22" s="76">
        <f t="shared" si="2"/>
        <v>100</v>
      </c>
      <c r="H22" s="206">
        <f t="shared" si="1"/>
        <v>6</v>
      </c>
    </row>
    <row r="23" spans="1:8" ht="19.5" customHeight="1">
      <c r="A23" s="9">
        <v>17</v>
      </c>
      <c r="B23" s="56" t="s">
        <v>506</v>
      </c>
      <c r="C23" s="200">
        <f>леталитет!E23</f>
        <v>83</v>
      </c>
      <c r="D23" s="201">
        <v>83</v>
      </c>
      <c r="E23" s="200">
        <v>78</v>
      </c>
      <c r="F23" s="200">
        <v>78</v>
      </c>
      <c r="G23" s="76">
        <f t="shared" si="2"/>
        <v>100</v>
      </c>
      <c r="H23" s="206">
        <f t="shared" si="1"/>
        <v>100</v>
      </c>
    </row>
    <row r="24" spans="1:8" ht="19.5" customHeight="1">
      <c r="A24" s="9">
        <v>18</v>
      </c>
      <c r="B24" s="56" t="s">
        <v>524</v>
      </c>
      <c r="C24" s="200">
        <f>леталитет!E24</f>
        <v>216</v>
      </c>
      <c r="D24" s="200">
        <v>0</v>
      </c>
      <c r="E24" s="200">
        <v>0</v>
      </c>
      <c r="F24" s="200">
        <v>0</v>
      </c>
      <c r="G24" s="76"/>
      <c r="H24" s="206"/>
    </row>
    <row r="25" spans="1:8" ht="19.5" customHeight="1">
      <c r="A25" s="9">
        <v>19</v>
      </c>
      <c r="B25" s="56" t="s">
        <v>517</v>
      </c>
      <c r="C25" s="200">
        <f>леталитет!E25</f>
        <v>0</v>
      </c>
      <c r="D25" s="201">
        <v>0</v>
      </c>
      <c r="E25" s="200">
        <v>0</v>
      </c>
      <c r="F25" s="200">
        <v>0</v>
      </c>
      <c r="G25" s="76"/>
      <c r="H25" s="206"/>
    </row>
    <row r="26" spans="1:8" ht="18" customHeight="1">
      <c r="A26" s="9">
        <v>20</v>
      </c>
      <c r="B26" s="56" t="s">
        <v>507</v>
      </c>
      <c r="C26" s="200">
        <f>леталитет!E26</f>
        <v>17</v>
      </c>
      <c r="D26" s="201">
        <v>0</v>
      </c>
      <c r="E26" s="200">
        <v>0</v>
      </c>
      <c r="F26" s="200">
        <v>0</v>
      </c>
      <c r="G26" s="76"/>
      <c r="H26" s="206"/>
    </row>
    <row r="27" spans="1:8" ht="19.5" customHeight="1">
      <c r="A27" s="9">
        <v>21</v>
      </c>
      <c r="B27" s="56" t="s">
        <v>522</v>
      </c>
      <c r="C27" s="200">
        <f>леталитет!E27</f>
        <v>10</v>
      </c>
      <c r="D27" s="201">
        <v>0</v>
      </c>
      <c r="E27" s="200">
        <v>0</v>
      </c>
      <c r="F27" s="200">
        <v>0</v>
      </c>
      <c r="G27" s="76"/>
      <c r="H27" s="206"/>
    </row>
    <row r="28" spans="1:8" ht="21" customHeight="1">
      <c r="A28" s="9">
        <v>22</v>
      </c>
      <c r="B28" s="56" t="s">
        <v>535</v>
      </c>
      <c r="C28" s="200">
        <f>леталитет!E28</f>
        <v>0</v>
      </c>
      <c r="D28" s="201">
        <v>0</v>
      </c>
      <c r="E28" s="200">
        <v>0</v>
      </c>
      <c r="F28" s="200">
        <v>0</v>
      </c>
      <c r="G28" s="76"/>
      <c r="H28" s="206"/>
    </row>
    <row r="29" spans="1:8" ht="19.5" customHeight="1">
      <c r="A29" s="9">
        <v>23</v>
      </c>
      <c r="B29" s="56" t="s">
        <v>519</v>
      </c>
      <c r="C29" s="200">
        <f>леталитет!E29</f>
        <v>1</v>
      </c>
      <c r="D29" s="201">
        <v>0</v>
      </c>
      <c r="E29" s="200">
        <v>0</v>
      </c>
      <c r="F29" s="200">
        <v>0</v>
      </c>
      <c r="G29" s="76"/>
      <c r="H29" s="206"/>
    </row>
    <row r="30" spans="1:8" ht="19.5" customHeight="1">
      <c r="A30" s="9">
        <v>24</v>
      </c>
      <c r="B30" s="56" t="s">
        <v>3</v>
      </c>
      <c r="C30" s="200">
        <f>леталитет!E30</f>
        <v>0</v>
      </c>
      <c r="D30" s="200">
        <v>0</v>
      </c>
      <c r="E30" s="200">
        <v>0</v>
      </c>
      <c r="F30" s="200">
        <v>0</v>
      </c>
      <c r="G30" s="76"/>
      <c r="H30" s="206"/>
    </row>
    <row r="31" spans="1:8" ht="19.5" customHeight="1">
      <c r="A31" s="9">
        <v>25</v>
      </c>
      <c r="B31" s="562" t="s">
        <v>544</v>
      </c>
      <c r="C31" s="200">
        <f>леталитет!E31</f>
        <v>0</v>
      </c>
      <c r="D31" s="225">
        <v>0</v>
      </c>
      <c r="E31" s="225">
        <v>0</v>
      </c>
      <c r="F31" s="200">
        <v>0</v>
      </c>
      <c r="G31" s="76"/>
      <c r="H31" s="206"/>
    </row>
    <row r="32" spans="1:8" ht="19.5" customHeight="1" thickBot="1">
      <c r="A32" s="9">
        <v>26</v>
      </c>
      <c r="B32" s="56" t="s">
        <v>523</v>
      </c>
      <c r="C32" s="200">
        <f>леталитет!E32</f>
        <v>76</v>
      </c>
      <c r="D32" s="221">
        <v>0</v>
      </c>
      <c r="E32" s="225">
        <v>0</v>
      </c>
      <c r="F32" s="200">
        <v>0</v>
      </c>
      <c r="G32" s="76"/>
      <c r="H32" s="206"/>
    </row>
    <row r="33" spans="1:8" ht="39" customHeight="1" thickBot="1" thickTop="1">
      <c r="A33" s="703" t="s">
        <v>497</v>
      </c>
      <c r="B33" s="704"/>
      <c r="C33" s="69">
        <f>SUM(C7:C32)</f>
        <v>7607</v>
      </c>
      <c r="D33" s="69">
        <f>SUM(D7:D32)</f>
        <v>1209</v>
      </c>
      <c r="E33" s="69">
        <f>SUM(E7:E32)</f>
        <v>590</v>
      </c>
      <c r="F33" s="72">
        <f>SUM(F7:F32)</f>
        <v>712</v>
      </c>
      <c r="G33" s="67">
        <f>E33/F33*100</f>
        <v>82.86516853932584</v>
      </c>
      <c r="H33" s="68">
        <f>D33/C33*100</f>
        <v>15.893256211384251</v>
      </c>
    </row>
    <row r="34" spans="1:8" ht="24.75" customHeight="1">
      <c r="A34" s="702" t="s">
        <v>1</v>
      </c>
      <c r="B34" s="702"/>
      <c r="C34" s="702"/>
      <c r="D34" s="702"/>
      <c r="E34" s="702"/>
      <c r="F34" s="702"/>
      <c r="G34" s="702"/>
      <c r="H34" s="702"/>
    </row>
    <row r="35" spans="1:8" ht="17.25" customHeight="1">
      <c r="A35" s="699" t="s">
        <v>584</v>
      </c>
      <c r="B35" s="699"/>
      <c r="C35" s="699"/>
      <c r="D35" s="699"/>
      <c r="E35" s="699"/>
      <c r="F35" s="699"/>
      <c r="G35" s="699"/>
      <c r="H35" s="699"/>
    </row>
    <row r="36" spans="1:8" ht="13.5">
      <c r="A36" s="683" t="s">
        <v>292</v>
      </c>
      <c r="B36" s="683"/>
      <c r="C36" s="683"/>
      <c r="D36" s="683"/>
      <c r="E36" s="683"/>
      <c r="F36" s="683"/>
      <c r="G36" s="683"/>
      <c r="H36" s="683"/>
    </row>
  </sheetData>
  <sheetProtection/>
  <mergeCells count="14">
    <mergeCell ref="A1:H1"/>
    <mergeCell ref="A4:A5"/>
    <mergeCell ref="B4:B5"/>
    <mergeCell ref="C4:C5"/>
    <mergeCell ref="D4:D5"/>
    <mergeCell ref="E4:E5"/>
    <mergeCell ref="G4:G5"/>
    <mergeCell ref="H4:H5"/>
    <mergeCell ref="A35:H35"/>
    <mergeCell ref="A2:H2"/>
    <mergeCell ref="F4:F5"/>
    <mergeCell ref="A34:H34"/>
    <mergeCell ref="A36:H36"/>
    <mergeCell ref="A33:B33"/>
  </mergeCells>
  <printOptions verticalCentered="1"/>
  <pageMargins left="0.37" right="0.1968503937007874" top="0.5905511811023623" bottom="0.5905511811023623" header="0.5118110236220472" footer="0.5118110236220472"/>
  <pageSetup horizontalDpi="600" verticalDpi="600" orientation="portrait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E48"/>
  <sheetViews>
    <sheetView zoomScalePageLayoutView="0" workbookViewId="0" topLeftCell="A24">
      <selection activeCell="H22" sqref="H22"/>
    </sheetView>
  </sheetViews>
  <sheetFormatPr defaultColWidth="9.140625" defaultRowHeight="12.75"/>
  <cols>
    <col min="1" max="1" width="3.57421875" style="6" customWidth="1"/>
    <col min="2" max="5" width="32.8515625" style="6" customWidth="1"/>
    <col min="6" max="16384" width="9.140625" style="6" customWidth="1"/>
  </cols>
  <sheetData>
    <row r="1" spans="1:5" s="5" customFormat="1" ht="15" customHeight="1">
      <c r="A1" s="840" t="s">
        <v>574</v>
      </c>
      <c r="B1" s="841"/>
      <c r="C1" s="841"/>
      <c r="D1" s="841"/>
      <c r="E1" s="841"/>
    </row>
    <row r="2" spans="2:5" ht="14.25" customHeight="1" thickBot="1">
      <c r="B2" s="2"/>
      <c r="C2" s="2"/>
      <c r="D2" s="2"/>
      <c r="E2" s="19" t="s">
        <v>85</v>
      </c>
    </row>
    <row r="3" spans="1:5" ht="19.5" customHeight="1">
      <c r="A3" s="842" t="s">
        <v>97</v>
      </c>
      <c r="B3" s="844" t="s">
        <v>36</v>
      </c>
      <c r="C3" s="846" t="s">
        <v>34</v>
      </c>
      <c r="D3" s="846" t="s">
        <v>35</v>
      </c>
      <c r="E3" s="848" t="s">
        <v>19</v>
      </c>
    </row>
    <row r="4" spans="1:5" ht="15" customHeight="1" thickBot="1">
      <c r="A4" s="843"/>
      <c r="B4" s="845"/>
      <c r="C4" s="847"/>
      <c r="D4" s="847"/>
      <c r="E4" s="849"/>
    </row>
    <row r="5" spans="1:5" ht="9.75" customHeight="1" thickBot="1" thickTop="1">
      <c r="A5" s="7">
        <v>0</v>
      </c>
      <c r="B5" s="144">
        <v>1</v>
      </c>
      <c r="C5" s="145">
        <v>2</v>
      </c>
      <c r="D5" s="145">
        <v>3</v>
      </c>
      <c r="E5" s="146">
        <v>4</v>
      </c>
    </row>
    <row r="6" spans="1:5" ht="12.75" customHeight="1" thickTop="1">
      <c r="A6" s="831" t="s">
        <v>526</v>
      </c>
      <c r="B6" s="832"/>
      <c r="C6" s="832"/>
      <c r="D6" s="832"/>
      <c r="E6" s="833"/>
    </row>
    <row r="7" spans="1:5" ht="13.5">
      <c r="A7" s="834">
        <v>1</v>
      </c>
      <c r="B7" s="262" t="s">
        <v>41</v>
      </c>
      <c r="C7" s="263">
        <v>8744</v>
      </c>
      <c r="D7" s="264">
        <v>54</v>
      </c>
      <c r="E7" s="265">
        <f aca="true" t="shared" si="0" ref="E7:E12">D7/C7*100</f>
        <v>0.6175663311985362</v>
      </c>
    </row>
    <row r="8" spans="1:5" ht="13.5">
      <c r="A8" s="835"/>
      <c r="B8" s="266" t="s">
        <v>38</v>
      </c>
      <c r="C8" s="267">
        <v>14504</v>
      </c>
      <c r="D8" s="268">
        <v>155</v>
      </c>
      <c r="E8" s="269">
        <f t="shared" si="0"/>
        <v>1.0686707115278544</v>
      </c>
    </row>
    <row r="9" spans="1:5" ht="13.5">
      <c r="A9" s="835"/>
      <c r="B9" s="266" t="s">
        <v>39</v>
      </c>
      <c r="C9" s="267">
        <v>11</v>
      </c>
      <c r="D9" s="268">
        <v>7</v>
      </c>
      <c r="E9" s="269">
        <f t="shared" si="0"/>
        <v>63.63636363636363</v>
      </c>
    </row>
    <row r="10" spans="1:5" ht="13.5">
      <c r="A10" s="835"/>
      <c r="B10" s="266" t="s">
        <v>40</v>
      </c>
      <c r="C10" s="267">
        <v>1158</v>
      </c>
      <c r="D10" s="268">
        <v>11</v>
      </c>
      <c r="E10" s="269">
        <f t="shared" si="0"/>
        <v>0.9499136442141624</v>
      </c>
    </row>
    <row r="11" spans="1:5" ht="13.5">
      <c r="A11" s="835"/>
      <c r="B11" s="270" t="s">
        <v>37</v>
      </c>
      <c r="C11" s="271">
        <v>6048</v>
      </c>
      <c r="D11" s="272">
        <v>50</v>
      </c>
      <c r="E11" s="286">
        <f t="shared" si="0"/>
        <v>0.8267195767195766</v>
      </c>
    </row>
    <row r="12" spans="1:5" ht="13.5">
      <c r="A12" s="836"/>
      <c r="B12" s="274" t="s">
        <v>513</v>
      </c>
      <c r="C12" s="275">
        <f>C7+C8+C9+C10+C11</f>
        <v>30465</v>
      </c>
      <c r="D12" s="275">
        <f>D7+D8+D9+D10+D11</f>
        <v>277</v>
      </c>
      <c r="E12" s="276">
        <f t="shared" si="0"/>
        <v>0.9092401116034795</v>
      </c>
    </row>
    <row r="13" spans="1:5" ht="13.5">
      <c r="A13" s="837" t="s">
        <v>498</v>
      </c>
      <c r="B13" s="838"/>
      <c r="C13" s="838"/>
      <c r="D13" s="838"/>
      <c r="E13" s="839"/>
    </row>
    <row r="14" spans="1:5" ht="13.5">
      <c r="A14" s="834">
        <v>2</v>
      </c>
      <c r="B14" s="262" t="s">
        <v>41</v>
      </c>
      <c r="C14" s="263">
        <v>5226</v>
      </c>
      <c r="D14" s="264">
        <v>1</v>
      </c>
      <c r="E14" s="285">
        <f aca="true" t="shared" si="1" ref="E14:E19">D14/C14*100</f>
        <v>0.019135093761959435</v>
      </c>
    </row>
    <row r="15" spans="1:5" ht="13.5">
      <c r="A15" s="835"/>
      <c r="B15" s="277" t="s">
        <v>38</v>
      </c>
      <c r="C15" s="267">
        <v>1487</v>
      </c>
      <c r="D15" s="268">
        <v>3</v>
      </c>
      <c r="E15" s="285">
        <f t="shared" si="1"/>
        <v>0.20174848688634836</v>
      </c>
    </row>
    <row r="16" spans="1:5" ht="13.5">
      <c r="A16" s="835"/>
      <c r="B16" s="266" t="s">
        <v>39</v>
      </c>
      <c r="C16" s="267">
        <v>641</v>
      </c>
      <c r="D16" s="267">
        <v>1</v>
      </c>
      <c r="E16" s="285">
        <f t="shared" si="1"/>
        <v>0.15600624024961</v>
      </c>
    </row>
    <row r="17" spans="1:5" ht="13.5">
      <c r="A17" s="835"/>
      <c r="B17" s="266" t="s">
        <v>40</v>
      </c>
      <c r="C17" s="267">
        <v>371</v>
      </c>
      <c r="D17" s="268">
        <v>4</v>
      </c>
      <c r="E17" s="285">
        <f t="shared" si="1"/>
        <v>1.078167115902965</v>
      </c>
    </row>
    <row r="18" spans="1:5" ht="13.5">
      <c r="A18" s="835"/>
      <c r="B18" s="270" t="s">
        <v>37</v>
      </c>
      <c r="C18" s="271">
        <v>93</v>
      </c>
      <c r="D18" s="272">
        <v>0</v>
      </c>
      <c r="E18" s="286">
        <f t="shared" si="1"/>
        <v>0</v>
      </c>
    </row>
    <row r="19" spans="1:5" ht="13.5">
      <c r="A19" s="836"/>
      <c r="B19" s="274" t="s">
        <v>513</v>
      </c>
      <c r="C19" s="275">
        <f>C14+C15+C16+C17+C18</f>
        <v>7818</v>
      </c>
      <c r="D19" s="275">
        <f>D14+D15+D16+D17+D18</f>
        <v>9</v>
      </c>
      <c r="E19" s="276">
        <f t="shared" si="1"/>
        <v>0.11511895625479662</v>
      </c>
    </row>
    <row r="20" spans="1:5" ht="13.5">
      <c r="A20" s="837" t="s">
        <v>499</v>
      </c>
      <c r="B20" s="838"/>
      <c r="C20" s="838"/>
      <c r="D20" s="838"/>
      <c r="E20" s="839"/>
    </row>
    <row r="21" spans="1:5" ht="13.5">
      <c r="A21" s="835">
        <v>3</v>
      </c>
      <c r="B21" s="277" t="s">
        <v>41</v>
      </c>
      <c r="C21" s="278"/>
      <c r="D21" s="279"/>
      <c r="E21" s="288"/>
    </row>
    <row r="22" spans="1:5" ht="13.5">
      <c r="A22" s="835"/>
      <c r="B22" s="277" t="s">
        <v>38</v>
      </c>
      <c r="C22" s="278"/>
      <c r="D22" s="279"/>
      <c r="E22" s="273"/>
    </row>
    <row r="23" spans="1:5" ht="13.5">
      <c r="A23" s="835"/>
      <c r="B23" s="266" t="s">
        <v>39</v>
      </c>
      <c r="C23" s="278"/>
      <c r="D23" s="279"/>
      <c r="E23" s="273"/>
    </row>
    <row r="24" spans="1:5" ht="13.5">
      <c r="A24" s="835"/>
      <c r="B24" s="266" t="s">
        <v>40</v>
      </c>
      <c r="C24" s="267"/>
      <c r="D24" s="268"/>
      <c r="E24" s="273"/>
    </row>
    <row r="25" spans="1:5" ht="13.5">
      <c r="A25" s="835"/>
      <c r="B25" s="270" t="s">
        <v>37</v>
      </c>
      <c r="C25" s="280">
        <v>4741</v>
      </c>
      <c r="D25" s="281">
        <v>44</v>
      </c>
      <c r="E25" s="286">
        <f>D25/C25*100</f>
        <v>0.9280742459396751</v>
      </c>
    </row>
    <row r="26" spans="1:5" ht="13.5">
      <c r="A26" s="836"/>
      <c r="B26" s="282" t="s">
        <v>513</v>
      </c>
      <c r="C26" s="275">
        <f>C21+C22+C23+C24+C25</f>
        <v>4741</v>
      </c>
      <c r="D26" s="275">
        <f>D21+D22+D23+D24+D25</f>
        <v>44</v>
      </c>
      <c r="E26" s="276">
        <f>D26/C26*100</f>
        <v>0.9280742459396751</v>
      </c>
    </row>
    <row r="27" spans="1:5" s="11" customFormat="1" ht="13.5">
      <c r="A27" s="853" t="s">
        <v>500</v>
      </c>
      <c r="B27" s="854"/>
      <c r="C27" s="854"/>
      <c r="D27" s="854"/>
      <c r="E27" s="855"/>
    </row>
    <row r="28" spans="1:5" s="11" customFormat="1" ht="12" customHeight="1">
      <c r="A28" s="834">
        <v>4</v>
      </c>
      <c r="B28" s="262" t="s">
        <v>41</v>
      </c>
      <c r="C28" s="263">
        <v>2158</v>
      </c>
      <c r="D28" s="264">
        <v>22</v>
      </c>
      <c r="E28" s="284">
        <f aca="true" t="shared" si="2" ref="E28:E33">D28/C28*100</f>
        <v>1.0194624652455977</v>
      </c>
    </row>
    <row r="29" spans="1:5" s="11" customFormat="1" ht="12" customHeight="1">
      <c r="A29" s="835"/>
      <c r="B29" s="277" t="s">
        <v>38</v>
      </c>
      <c r="C29" s="278">
        <v>395</v>
      </c>
      <c r="D29" s="279">
        <v>16</v>
      </c>
      <c r="E29" s="285">
        <f t="shared" si="2"/>
        <v>4.050632911392405</v>
      </c>
    </row>
    <row r="30" spans="1:5" s="11" customFormat="1" ht="12" customHeight="1">
      <c r="A30" s="835"/>
      <c r="B30" s="266" t="s">
        <v>39</v>
      </c>
      <c r="C30" s="278">
        <v>42</v>
      </c>
      <c r="D30" s="279">
        <v>10</v>
      </c>
      <c r="E30" s="285">
        <f t="shared" si="2"/>
        <v>23.809523809523807</v>
      </c>
    </row>
    <row r="31" spans="1:5" s="11" customFormat="1" ht="12" customHeight="1">
      <c r="A31" s="835"/>
      <c r="B31" s="266" t="s">
        <v>40</v>
      </c>
      <c r="C31" s="267">
        <v>7</v>
      </c>
      <c r="D31" s="268">
        <v>4</v>
      </c>
      <c r="E31" s="285">
        <f t="shared" si="2"/>
        <v>57.14285714285714</v>
      </c>
    </row>
    <row r="32" spans="1:5" s="11" customFormat="1" ht="12" customHeight="1">
      <c r="A32" s="835"/>
      <c r="B32" s="270" t="s">
        <v>37</v>
      </c>
      <c r="C32" s="280">
        <v>10</v>
      </c>
      <c r="D32" s="281">
        <v>7</v>
      </c>
      <c r="E32" s="286">
        <f t="shared" si="2"/>
        <v>70</v>
      </c>
    </row>
    <row r="33" spans="1:5" s="11" customFormat="1" ht="13.5">
      <c r="A33" s="836"/>
      <c r="B33" s="282" t="s">
        <v>513</v>
      </c>
      <c r="C33" s="275">
        <f>C28+C29+C30+C31+C32</f>
        <v>2612</v>
      </c>
      <c r="D33" s="275">
        <f>D28+D29+D30+D31+D32</f>
        <v>59</v>
      </c>
      <c r="E33" s="276">
        <f t="shared" si="2"/>
        <v>2.258805513016845</v>
      </c>
    </row>
    <row r="34" spans="1:5" s="11" customFormat="1" ht="13.5">
      <c r="A34" s="837" t="s">
        <v>106</v>
      </c>
      <c r="B34" s="838"/>
      <c r="C34" s="838"/>
      <c r="D34" s="838"/>
      <c r="E34" s="839"/>
    </row>
    <row r="35" spans="1:5" s="11" customFormat="1" ht="10.5" customHeight="1">
      <c r="A35" s="835">
        <v>5</v>
      </c>
      <c r="B35" s="277" t="s">
        <v>41</v>
      </c>
      <c r="C35" s="278">
        <v>1406</v>
      </c>
      <c r="D35" s="279">
        <v>3</v>
      </c>
      <c r="E35" s="287">
        <f aca="true" t="shared" si="3" ref="E35:E40">D35/C35*100</f>
        <v>0.21337126600284498</v>
      </c>
    </row>
    <row r="36" spans="1:5" s="11" customFormat="1" ht="12" customHeight="1">
      <c r="A36" s="835"/>
      <c r="B36" s="277" t="s">
        <v>38</v>
      </c>
      <c r="C36" s="278">
        <v>2336</v>
      </c>
      <c r="D36" s="279">
        <v>8</v>
      </c>
      <c r="E36" s="285">
        <f t="shared" si="3"/>
        <v>0.3424657534246575</v>
      </c>
    </row>
    <row r="37" spans="1:5" s="11" customFormat="1" ht="12" customHeight="1">
      <c r="A37" s="835"/>
      <c r="B37" s="266" t="s">
        <v>39</v>
      </c>
      <c r="C37" s="278">
        <v>1</v>
      </c>
      <c r="D37" s="279">
        <v>0</v>
      </c>
      <c r="E37" s="285">
        <f t="shared" si="3"/>
        <v>0</v>
      </c>
    </row>
    <row r="38" spans="1:5" s="11" customFormat="1" ht="10.5" customHeight="1">
      <c r="A38" s="835"/>
      <c r="B38" s="266" t="s">
        <v>40</v>
      </c>
      <c r="C38" s="267"/>
      <c r="D38" s="268"/>
      <c r="E38" s="285"/>
    </row>
    <row r="39" spans="1:5" s="11" customFormat="1" ht="10.5" customHeight="1">
      <c r="A39" s="835"/>
      <c r="B39" s="270" t="s">
        <v>37</v>
      </c>
      <c r="C39" s="280"/>
      <c r="D39" s="281"/>
      <c r="E39" s="285"/>
    </row>
    <row r="40" spans="1:5" s="11" customFormat="1" ht="12.75" customHeight="1" thickBot="1">
      <c r="A40" s="836"/>
      <c r="B40" s="282" t="s">
        <v>513</v>
      </c>
      <c r="C40" s="275">
        <f>C35+C36+C37+C38+C39</f>
        <v>3743</v>
      </c>
      <c r="D40" s="275">
        <f>D35+D36+D37+D38+D39</f>
        <v>11</v>
      </c>
      <c r="E40" s="276">
        <f t="shared" si="3"/>
        <v>0.2938819129040876</v>
      </c>
    </row>
    <row r="41" spans="1:5" s="11" customFormat="1" ht="14.25" thickTop="1">
      <c r="A41" s="850" t="s">
        <v>528</v>
      </c>
      <c r="B41" s="851"/>
      <c r="C41" s="851"/>
      <c r="D41" s="851"/>
      <c r="E41" s="852"/>
    </row>
    <row r="42" spans="1:5" s="11" customFormat="1" ht="12" customHeight="1">
      <c r="A42" s="835">
        <v>6</v>
      </c>
      <c r="B42" s="277" t="s">
        <v>41</v>
      </c>
      <c r="C42" s="278"/>
      <c r="D42" s="279"/>
      <c r="E42" s="288"/>
    </row>
    <row r="43" spans="1:5" s="11" customFormat="1" ht="11.25" customHeight="1">
      <c r="A43" s="835"/>
      <c r="B43" s="277" t="s">
        <v>38</v>
      </c>
      <c r="C43" s="278"/>
      <c r="D43" s="279"/>
      <c r="E43" s="273"/>
    </row>
    <row r="44" spans="1:5" s="11" customFormat="1" ht="10.5" customHeight="1">
      <c r="A44" s="835"/>
      <c r="B44" s="266" t="s">
        <v>39</v>
      </c>
      <c r="C44" s="278"/>
      <c r="D44" s="279"/>
      <c r="E44" s="273"/>
    </row>
    <row r="45" spans="1:5" s="11" customFormat="1" ht="10.5" customHeight="1">
      <c r="A45" s="835"/>
      <c r="B45" s="266" t="s">
        <v>40</v>
      </c>
      <c r="C45" s="267"/>
      <c r="D45" s="268"/>
      <c r="E45" s="273"/>
    </row>
    <row r="46" spans="1:5" s="11" customFormat="1" ht="11.25" customHeight="1">
      <c r="A46" s="835"/>
      <c r="B46" s="270" t="s">
        <v>37</v>
      </c>
      <c r="C46" s="278">
        <v>3493</v>
      </c>
      <c r="D46" s="279">
        <v>4</v>
      </c>
      <c r="E46" s="273">
        <f>D46/C46*100</f>
        <v>0.11451474377326079</v>
      </c>
    </row>
    <row r="47" spans="1:5" s="11" customFormat="1" ht="12" customHeight="1">
      <c r="A47" s="836"/>
      <c r="B47" s="282" t="s">
        <v>513</v>
      </c>
      <c r="C47" s="275">
        <f>C42+C43+C44+C45+C46</f>
        <v>3493</v>
      </c>
      <c r="D47" s="275">
        <f>D42+D43+D44+D45+D46</f>
        <v>4</v>
      </c>
      <c r="E47" s="276">
        <f>D47/C47*100</f>
        <v>0.11451474377326079</v>
      </c>
    </row>
    <row r="48" spans="1:5" ht="15" customHeight="1">
      <c r="A48" s="782" t="s">
        <v>540</v>
      </c>
      <c r="B48" s="782"/>
      <c r="C48" s="782"/>
      <c r="D48" s="782"/>
      <c r="E48" s="782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19">
    <mergeCell ref="A41:E41"/>
    <mergeCell ref="A42:A47"/>
    <mergeCell ref="A48:E48"/>
    <mergeCell ref="A34:E34"/>
    <mergeCell ref="A35:A40"/>
    <mergeCell ref="A20:E20"/>
    <mergeCell ref="A21:A26"/>
    <mergeCell ref="A27:E27"/>
    <mergeCell ref="A28:A33"/>
    <mergeCell ref="A6:E6"/>
    <mergeCell ref="A7:A12"/>
    <mergeCell ref="A13:E13"/>
    <mergeCell ref="A14:A19"/>
    <mergeCell ref="A1:E1"/>
    <mergeCell ref="A3:A4"/>
    <mergeCell ref="B3:B4"/>
    <mergeCell ref="C3:C4"/>
    <mergeCell ref="D3:D4"/>
    <mergeCell ref="E3:E4"/>
  </mergeCells>
  <printOptions/>
  <pageMargins left="0.5905511811023623" right="0.5905511811023623" top="0.5905511811023623" bottom="0.1968503937007874" header="0.5905511811023623" footer="0.5905511811023623"/>
  <pageSetup horizontalDpi="300" verticalDpi="300" orientation="landscape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E49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3.57421875" style="6" customWidth="1"/>
    <col min="2" max="5" width="33.00390625" style="6" customWidth="1"/>
    <col min="6" max="16384" width="9.140625" style="6" customWidth="1"/>
  </cols>
  <sheetData>
    <row r="1" spans="1:5" s="5" customFormat="1" ht="15">
      <c r="A1" s="840" t="s">
        <v>575</v>
      </c>
      <c r="B1" s="841"/>
      <c r="C1" s="841"/>
      <c r="D1" s="841"/>
      <c r="E1" s="841"/>
    </row>
    <row r="2" spans="2:5" ht="14.25" thickBot="1">
      <c r="B2" s="2"/>
      <c r="C2" s="2"/>
      <c r="D2" s="2"/>
      <c r="E2" s="19" t="s">
        <v>278</v>
      </c>
    </row>
    <row r="3" spans="1:5" ht="13.5">
      <c r="A3" s="842" t="s">
        <v>97</v>
      </c>
      <c r="B3" s="844" t="s">
        <v>36</v>
      </c>
      <c r="C3" s="846" t="s">
        <v>34</v>
      </c>
      <c r="D3" s="846" t="s">
        <v>35</v>
      </c>
      <c r="E3" s="848" t="s">
        <v>19</v>
      </c>
    </row>
    <row r="4" spans="1:5" ht="35.25" customHeight="1" thickBot="1">
      <c r="A4" s="843"/>
      <c r="B4" s="845"/>
      <c r="C4" s="847"/>
      <c r="D4" s="847"/>
      <c r="E4" s="849"/>
    </row>
    <row r="5" spans="1:5" ht="15" thickBot="1" thickTop="1">
      <c r="A5" s="7">
        <v>0</v>
      </c>
      <c r="B5" s="144">
        <v>1</v>
      </c>
      <c r="C5" s="145">
        <v>2</v>
      </c>
      <c r="D5" s="145">
        <v>3</v>
      </c>
      <c r="E5" s="146">
        <v>4</v>
      </c>
    </row>
    <row r="6" spans="1:5" s="11" customFormat="1" ht="14.25" thickTop="1">
      <c r="A6" s="837" t="s">
        <v>156</v>
      </c>
      <c r="B6" s="838"/>
      <c r="C6" s="838"/>
      <c r="D6" s="838"/>
      <c r="E6" s="839"/>
    </row>
    <row r="7" spans="1:5" s="11" customFormat="1" ht="13.5">
      <c r="A7" s="835">
        <v>7</v>
      </c>
      <c r="B7" s="277" t="s">
        <v>41</v>
      </c>
      <c r="C7" s="278"/>
      <c r="D7" s="279"/>
      <c r="E7" s="288"/>
    </row>
    <row r="8" spans="1:5" s="11" customFormat="1" ht="13.5">
      <c r="A8" s="835"/>
      <c r="B8" s="277" t="s">
        <v>38</v>
      </c>
      <c r="C8" s="278"/>
      <c r="D8" s="279"/>
      <c r="E8" s="273"/>
    </row>
    <row r="9" spans="1:5" s="11" customFormat="1" ht="13.5">
      <c r="A9" s="835"/>
      <c r="B9" s="266" t="s">
        <v>39</v>
      </c>
      <c r="C9" s="278"/>
      <c r="D9" s="279"/>
      <c r="E9" s="273"/>
    </row>
    <row r="10" spans="1:5" s="11" customFormat="1" ht="13.5">
      <c r="A10" s="835"/>
      <c r="B10" s="266" t="s">
        <v>40</v>
      </c>
      <c r="C10" s="267"/>
      <c r="D10" s="268"/>
      <c r="E10" s="273"/>
    </row>
    <row r="11" spans="1:5" s="11" customFormat="1" ht="13.5">
      <c r="A11" s="835"/>
      <c r="B11" s="270" t="s">
        <v>37</v>
      </c>
      <c r="C11" s="280">
        <v>5930</v>
      </c>
      <c r="D11" s="281">
        <v>15</v>
      </c>
      <c r="E11" s="273">
        <f>D11/C11*100</f>
        <v>0.25295109612141653</v>
      </c>
    </row>
    <row r="12" spans="1:5" s="11" customFormat="1" ht="13.5">
      <c r="A12" s="836"/>
      <c r="B12" s="282" t="s">
        <v>513</v>
      </c>
      <c r="C12" s="275">
        <f>C7+C8+C9+C10+C11</f>
        <v>5930</v>
      </c>
      <c r="D12" s="275">
        <f>D7+D8+D9+D10+D11</f>
        <v>15</v>
      </c>
      <c r="E12" s="276">
        <f>D12/C12*100</f>
        <v>0.25295109612141653</v>
      </c>
    </row>
    <row r="13" spans="1:5" s="11" customFormat="1" ht="13.5">
      <c r="A13" s="853" t="s">
        <v>157</v>
      </c>
      <c r="B13" s="854"/>
      <c r="C13" s="854"/>
      <c r="D13" s="854"/>
      <c r="E13" s="855"/>
    </row>
    <row r="14" spans="1:5" s="11" customFormat="1" ht="13.5">
      <c r="A14" s="834">
        <v>8</v>
      </c>
      <c r="B14" s="262" t="s">
        <v>41</v>
      </c>
      <c r="C14" s="263">
        <v>3445</v>
      </c>
      <c r="D14" s="264">
        <v>35</v>
      </c>
      <c r="E14" s="265">
        <f>D14/C14*100</f>
        <v>1.0159651669085632</v>
      </c>
    </row>
    <row r="15" spans="1:5" s="11" customFormat="1" ht="13.5">
      <c r="A15" s="835"/>
      <c r="B15" s="277" t="s">
        <v>38</v>
      </c>
      <c r="C15" s="278">
        <v>251</v>
      </c>
      <c r="D15" s="279">
        <v>26</v>
      </c>
      <c r="E15" s="269">
        <f>D15/C15*100</f>
        <v>10.358565737051793</v>
      </c>
    </row>
    <row r="16" spans="1:5" s="11" customFormat="1" ht="13.5">
      <c r="A16" s="835"/>
      <c r="B16" s="266" t="s">
        <v>39</v>
      </c>
      <c r="C16" s="278"/>
      <c r="D16" s="279"/>
      <c r="E16" s="269"/>
    </row>
    <row r="17" spans="1:5" s="11" customFormat="1" ht="13.5">
      <c r="A17" s="835"/>
      <c r="B17" s="266" t="s">
        <v>40</v>
      </c>
      <c r="C17" s="267"/>
      <c r="D17" s="268"/>
      <c r="E17" s="269"/>
    </row>
    <row r="18" spans="1:5" s="11" customFormat="1" ht="13.5">
      <c r="A18" s="835"/>
      <c r="B18" s="270" t="s">
        <v>37</v>
      </c>
      <c r="C18" s="280"/>
      <c r="D18" s="281"/>
      <c r="E18" s="269"/>
    </row>
    <row r="19" spans="1:5" s="11" customFormat="1" ht="13.5">
      <c r="A19" s="836"/>
      <c r="B19" s="282" t="s">
        <v>513</v>
      </c>
      <c r="C19" s="275">
        <f>C14+C15+C16+C17+C18</f>
        <v>3696</v>
      </c>
      <c r="D19" s="275">
        <f>D14+D15+D16+D17+D18</f>
        <v>61</v>
      </c>
      <c r="E19" s="276">
        <f>D19/C19*100</f>
        <v>1.6504329004329004</v>
      </c>
    </row>
    <row r="20" spans="1:5" s="11" customFormat="1" ht="13.5">
      <c r="A20" s="856" t="s">
        <v>187</v>
      </c>
      <c r="B20" s="857"/>
      <c r="C20" s="857"/>
      <c r="D20" s="857"/>
      <c r="E20" s="858"/>
    </row>
    <row r="21" spans="1:5" s="11" customFormat="1" ht="13.5">
      <c r="A21" s="834">
        <v>7</v>
      </c>
      <c r="B21" s="262" t="s">
        <v>41</v>
      </c>
      <c r="C21" s="263"/>
      <c r="D21" s="264"/>
      <c r="E21" s="289"/>
    </row>
    <row r="22" spans="1:5" s="11" customFormat="1" ht="13.5">
      <c r="A22" s="835"/>
      <c r="B22" s="277" t="s">
        <v>38</v>
      </c>
      <c r="C22" s="278"/>
      <c r="D22" s="279"/>
      <c r="E22" s="269"/>
    </row>
    <row r="23" spans="1:5" s="11" customFormat="1" ht="13.5">
      <c r="A23" s="835"/>
      <c r="B23" s="266" t="s">
        <v>39</v>
      </c>
      <c r="C23" s="278"/>
      <c r="D23" s="279"/>
      <c r="E23" s="269"/>
    </row>
    <row r="24" spans="1:5" s="11" customFormat="1" ht="13.5">
      <c r="A24" s="835"/>
      <c r="B24" s="266" t="s">
        <v>40</v>
      </c>
      <c r="C24" s="267"/>
      <c r="D24" s="268"/>
      <c r="E24" s="269"/>
    </row>
    <row r="25" spans="1:5" s="11" customFormat="1" ht="13.5">
      <c r="A25" s="835"/>
      <c r="B25" s="270" t="s">
        <v>37</v>
      </c>
      <c r="C25" s="280">
        <v>8355</v>
      </c>
      <c r="D25" s="281">
        <v>19</v>
      </c>
      <c r="E25" s="288">
        <f>D25/C25*100</f>
        <v>0.22740873728306402</v>
      </c>
    </row>
    <row r="26" spans="1:5" s="11" customFormat="1" ht="13.5">
      <c r="A26" s="836"/>
      <c r="B26" s="282" t="s">
        <v>513</v>
      </c>
      <c r="C26" s="275">
        <f>SUM(C21:C25)</f>
        <v>8355</v>
      </c>
      <c r="D26" s="275">
        <f>D21+D22+D23+D24+D25</f>
        <v>19</v>
      </c>
      <c r="E26" s="276">
        <f>D26/C26*100</f>
        <v>0.22740873728306402</v>
      </c>
    </row>
    <row r="27" spans="1:5" s="11" customFormat="1" ht="13.5">
      <c r="A27" s="856" t="s">
        <v>502</v>
      </c>
      <c r="B27" s="857"/>
      <c r="C27" s="857"/>
      <c r="D27" s="857"/>
      <c r="E27" s="858"/>
    </row>
    <row r="28" spans="1:5" s="11" customFormat="1" ht="13.5">
      <c r="A28" s="834">
        <v>8</v>
      </c>
      <c r="B28" s="262" t="s">
        <v>41</v>
      </c>
      <c r="C28" s="263"/>
      <c r="D28" s="264"/>
      <c r="E28" s="289"/>
    </row>
    <row r="29" spans="1:5" s="11" customFormat="1" ht="13.5">
      <c r="A29" s="835"/>
      <c r="B29" s="277" t="s">
        <v>38</v>
      </c>
      <c r="C29" s="278"/>
      <c r="D29" s="279"/>
      <c r="E29" s="269"/>
    </row>
    <row r="30" spans="1:5" s="11" customFormat="1" ht="13.5">
      <c r="A30" s="835"/>
      <c r="B30" s="266" t="s">
        <v>39</v>
      </c>
      <c r="C30" s="278"/>
      <c r="D30" s="279"/>
      <c r="E30" s="269"/>
    </row>
    <row r="31" spans="1:5" s="11" customFormat="1" ht="13.5">
      <c r="A31" s="835"/>
      <c r="B31" s="266" t="s">
        <v>40</v>
      </c>
      <c r="C31" s="267"/>
      <c r="D31" s="268"/>
      <c r="E31" s="269"/>
    </row>
    <row r="32" spans="1:5" s="11" customFormat="1" ht="13.5">
      <c r="A32" s="835"/>
      <c r="B32" s="270" t="s">
        <v>37</v>
      </c>
      <c r="C32" s="280">
        <v>4575</v>
      </c>
      <c r="D32" s="281">
        <v>0</v>
      </c>
      <c r="E32" s="283">
        <f>D32/C32*100</f>
        <v>0</v>
      </c>
    </row>
    <row r="33" spans="1:5" s="11" customFormat="1" ht="13.5">
      <c r="A33" s="836"/>
      <c r="B33" s="282" t="s">
        <v>513</v>
      </c>
      <c r="C33" s="275">
        <f>SUM(C28:C32)</f>
        <v>4575</v>
      </c>
      <c r="D33" s="275">
        <f>D28+D29+D30+D31+D32</f>
        <v>0</v>
      </c>
      <c r="E33" s="276">
        <f>D33/C33*100</f>
        <v>0</v>
      </c>
    </row>
    <row r="34" spans="1:5" s="11" customFormat="1" ht="12.75" customHeight="1">
      <c r="A34" s="856" t="s">
        <v>520</v>
      </c>
      <c r="B34" s="857"/>
      <c r="C34" s="857"/>
      <c r="D34" s="857"/>
      <c r="E34" s="858"/>
    </row>
    <row r="35" spans="1:5" s="11" customFormat="1" ht="13.5">
      <c r="A35" s="834">
        <v>9</v>
      </c>
      <c r="B35" s="262" t="s">
        <v>41</v>
      </c>
      <c r="C35" s="263"/>
      <c r="D35" s="264"/>
      <c r="E35" s="289"/>
    </row>
    <row r="36" spans="1:5" s="11" customFormat="1" ht="13.5">
      <c r="A36" s="835"/>
      <c r="B36" s="277" t="s">
        <v>38</v>
      </c>
      <c r="C36" s="278"/>
      <c r="D36" s="279"/>
      <c r="E36" s="269"/>
    </row>
    <row r="37" spans="1:5" s="11" customFormat="1" ht="13.5">
      <c r="A37" s="835"/>
      <c r="B37" s="266" t="s">
        <v>39</v>
      </c>
      <c r="C37" s="278"/>
      <c r="D37" s="279"/>
      <c r="E37" s="269"/>
    </row>
    <row r="38" spans="1:5" s="11" customFormat="1" ht="13.5">
      <c r="A38" s="835"/>
      <c r="B38" s="266" t="s">
        <v>40</v>
      </c>
      <c r="C38" s="267"/>
      <c r="D38" s="268"/>
      <c r="E38" s="269"/>
    </row>
    <row r="39" spans="1:5" s="28" customFormat="1" ht="13.5">
      <c r="A39" s="835"/>
      <c r="B39" s="270" t="s">
        <v>37</v>
      </c>
      <c r="C39" s="280">
        <v>8075</v>
      </c>
      <c r="D39" s="281">
        <v>1</v>
      </c>
      <c r="E39" s="283">
        <f>D39/C39*100</f>
        <v>0.01238390092879257</v>
      </c>
    </row>
    <row r="40" spans="1:5" ht="13.5">
      <c r="A40" s="836"/>
      <c r="B40" s="282" t="s">
        <v>513</v>
      </c>
      <c r="C40" s="275">
        <f>SUM(C35:C39)</f>
        <v>8075</v>
      </c>
      <c r="D40" s="275">
        <f>D35+D36+D37+D38+D39</f>
        <v>1</v>
      </c>
      <c r="E40" s="276">
        <f>D40/C40*100</f>
        <v>0.01238390092879257</v>
      </c>
    </row>
    <row r="41" spans="1:5" ht="15" customHeight="1">
      <c r="A41" s="859">
        <v>9</v>
      </c>
      <c r="B41" s="552" t="s">
        <v>41</v>
      </c>
      <c r="C41" s="553">
        <f>'инфекције оп места 1'!C7+'инфекције оп места 1'!C14+'инфекције оп места 1'!C21+'инфекције оп места 1'!C28+'инфекције оп места 1'!C35+'инфекције оп места 1'!C42+'инфекције оп места 2'!C7+'инфекције оп места 2'!C14+'инфекције оп места 2'!C21+'инфекције оп места 2'!C28+'инфекције оп места 2'!C35</f>
        <v>20979</v>
      </c>
      <c r="D41" s="553">
        <f>'инфекције оп места 1'!D7+'инфекције оп места 1'!D14+'инфекције оп места 1'!D21+'инфекције оп места 1'!D28+'инфекције оп места 1'!D35+'инфекције оп места 1'!D42+'инфекције оп места 2'!D7+'инфекције оп места 2'!D14+'инфекције оп места 2'!D21+'инфекције оп места 2'!D28+'инфекције оп места 2'!D35</f>
        <v>115</v>
      </c>
      <c r="E41" s="554">
        <f aca="true" t="shared" si="0" ref="E41:E46">D41/C41*100</f>
        <v>0.5481672148338815</v>
      </c>
    </row>
    <row r="42" spans="1:5" ht="15" customHeight="1">
      <c r="A42" s="860"/>
      <c r="B42" s="555" t="s">
        <v>38</v>
      </c>
      <c r="C42" s="290">
        <f>'инфекције оп места 1'!C8+'инфекције оп места 1'!C15+'инфекције оп места 1'!C22+'инфекције оп места 1'!C29+'инфекције оп места 1'!C36+'инфекције оп места 1'!C43+'инфекције оп места 2'!C8+'инфекције оп места 2'!C15+'инфекције оп места 2'!C22+'инфекције оп места 2'!C29+'инфекције оп места 2'!C36</f>
        <v>18973</v>
      </c>
      <c r="D42" s="290">
        <f>'инфекције оп места 1'!D8+'инфекције оп места 1'!D15+'инфекције оп места 1'!D22+'инфекције оп места 1'!D29+'инфекције оп места 1'!D36+'инфекције оп места 1'!D43+'инфекције оп места 2'!D8+'инфекције оп места 2'!D15+'инфекције оп места 2'!D22+'инфекције оп места 2'!D29+'инфекције оп места 2'!D36</f>
        <v>208</v>
      </c>
      <c r="E42" s="291">
        <f t="shared" si="0"/>
        <v>1.096294734622885</v>
      </c>
    </row>
    <row r="43" spans="1:5" ht="15" customHeight="1">
      <c r="A43" s="860"/>
      <c r="B43" s="555" t="s">
        <v>39</v>
      </c>
      <c r="C43" s="290">
        <f>'инфекције оп места 1'!C9+'инфекције оп места 1'!C16+'инфекције оп места 1'!C23+'инфекције оп места 1'!C30+'инфекције оп места 1'!C37+'инфекције оп места 1'!C44+'инфекције оп места 2'!C9+'инфекције оп места 2'!C16+'инфекције оп места 2'!C23+'инфекције оп места 2'!C30+'инфекције оп места 2'!C37</f>
        <v>695</v>
      </c>
      <c r="D43" s="290">
        <f>'инфекције оп места 1'!D9+'инфекције оп места 1'!D16+'инфекције оп места 1'!D23+'инфекције оп места 1'!D30+'инфекције оп места 1'!D37+'инфекције оп места 1'!D44+'инфекције оп места 2'!D9+'инфекције оп места 2'!D16+'инфекције оп места 2'!D23+'инфекције оп места 2'!D30+'инфекције оп места 2'!D37</f>
        <v>18</v>
      </c>
      <c r="E43" s="291">
        <f t="shared" si="0"/>
        <v>2.5899280575539567</v>
      </c>
    </row>
    <row r="44" spans="1:5" ht="15" customHeight="1">
      <c r="A44" s="860"/>
      <c r="B44" s="555" t="s">
        <v>40</v>
      </c>
      <c r="C44" s="290">
        <f>'инфекције оп места 1'!C10+'инфекције оп места 1'!C17+'инфекције оп места 1'!C24+'инфекције оп места 1'!C31+'инфекције оп места 1'!C38+'инфекције оп места 1'!C45+'инфекције оп места 2'!C10+'инфекције оп места 2'!C17+'инфекције оп места 2'!C24+'инфекције оп места 2'!C31+'инфекције оп места 2'!C38</f>
        <v>1536</v>
      </c>
      <c r="D44" s="290">
        <f>'инфекције оп места 1'!D10+'инфекције оп места 1'!D17+'инфекције оп места 1'!D24+'инфекције оп места 1'!D31+'инфекције оп места 1'!D38+'инфекције оп места 1'!D45+'инфекције оп места 2'!D10+'инфекције оп места 2'!D17+'инфекције оп места 2'!D24+'инфекције оп места 2'!D31+'инфекције оп места 2'!D38</f>
        <v>19</v>
      </c>
      <c r="E44" s="291">
        <f t="shared" si="0"/>
        <v>1.2369791666666665</v>
      </c>
    </row>
    <row r="45" spans="1:5" ht="15" customHeight="1">
      <c r="A45" s="860"/>
      <c r="B45" s="556" t="s">
        <v>37</v>
      </c>
      <c r="C45" s="292">
        <f>'инфекције оп места 1'!C11+'инфекције оп места 1'!C18+'инфекције оп места 1'!C25+'инфекције оп места 1'!C32+'инфекције оп места 1'!C39+'инфекције оп места 1'!C46+'инфекције оп места 2'!C11+'инфекције оп места 2'!C18+'инфекције оп места 2'!C25+'инфекције оп места 2'!C32+'инфекције оп места 2'!C39</f>
        <v>41320</v>
      </c>
      <c r="D45" s="292">
        <f>'инфекције оп места 1'!D11+'инфекције оп места 1'!D18+'инфекције оп места 1'!D25+'инфекције оп места 1'!D32+'инфекције оп места 1'!D39+'инфекције оп места 1'!D46+'инфекције оп места 2'!D11+'инфекције оп места 2'!D18+'инфекције оп места 2'!D25+'инфекције оп места 2'!D32+'инфекције оп места 2'!D39</f>
        <v>140</v>
      </c>
      <c r="E45" s="293">
        <f t="shared" si="0"/>
        <v>0.3388189738625363</v>
      </c>
    </row>
    <row r="46" spans="1:5" ht="15" customHeight="1">
      <c r="A46" s="861"/>
      <c r="B46" s="282" t="s">
        <v>158</v>
      </c>
      <c r="C46" s="551">
        <f>C41+C42+C43+C44+C45</f>
        <v>83503</v>
      </c>
      <c r="D46" s="275">
        <f>D41+D42+D43+D44+D45</f>
        <v>500</v>
      </c>
      <c r="E46" s="276">
        <f t="shared" si="0"/>
        <v>0.5987808821239955</v>
      </c>
    </row>
    <row r="47" spans="1:5" ht="15" customHeight="1">
      <c r="A47" s="696" t="s">
        <v>485</v>
      </c>
      <c r="B47" s="697"/>
      <c r="C47" s="697"/>
      <c r="D47" s="697"/>
      <c r="E47" s="697"/>
    </row>
    <row r="48" spans="1:5" ht="15" customHeight="1">
      <c r="A48" s="782" t="s">
        <v>319</v>
      </c>
      <c r="B48" s="782"/>
      <c r="C48" s="782"/>
      <c r="D48" s="782"/>
      <c r="E48" s="782"/>
    </row>
    <row r="49" ht="15" customHeight="1">
      <c r="A49" s="13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19">
    <mergeCell ref="A48:E48"/>
    <mergeCell ref="A1:E1"/>
    <mergeCell ref="A3:A4"/>
    <mergeCell ref="B3:B4"/>
    <mergeCell ref="C3:C4"/>
    <mergeCell ref="D3:D4"/>
    <mergeCell ref="A47:E47"/>
    <mergeCell ref="A13:E13"/>
    <mergeCell ref="A14:A19"/>
    <mergeCell ref="A41:A46"/>
    <mergeCell ref="A21:A26"/>
    <mergeCell ref="A27:E27"/>
    <mergeCell ref="A34:E34"/>
    <mergeCell ref="A35:A40"/>
    <mergeCell ref="A20:E20"/>
    <mergeCell ref="E3:E4"/>
    <mergeCell ref="A28:A33"/>
    <mergeCell ref="A6:E6"/>
    <mergeCell ref="A7:A12"/>
  </mergeCells>
  <printOptions horizontalCentered="1"/>
  <pageMargins left="0.5905511811023623" right="0" top="0.5905511811023623" bottom="0" header="0" footer="0"/>
  <pageSetup horizontalDpi="300" verticalDpi="300" orientation="landscape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3"/>
  <sheetViews>
    <sheetView zoomScalePageLayoutView="0" workbookViewId="0" topLeftCell="A21">
      <selection activeCell="E15" sqref="E15"/>
    </sheetView>
  </sheetViews>
  <sheetFormatPr defaultColWidth="9.140625" defaultRowHeight="12.75"/>
  <cols>
    <col min="1" max="1" width="3.8515625" style="18" customWidth="1"/>
    <col min="2" max="2" width="38.140625" style="18" customWidth="1"/>
    <col min="3" max="5" width="14.57421875" style="18" customWidth="1"/>
    <col min="6" max="16384" width="9.140625" style="18" customWidth="1"/>
  </cols>
  <sheetData>
    <row r="1" spans="1:5" ht="39.75" customHeight="1">
      <c r="A1" s="706" t="s">
        <v>566</v>
      </c>
      <c r="B1" s="706"/>
      <c r="C1" s="706"/>
      <c r="D1" s="706"/>
      <c r="E1" s="706"/>
    </row>
    <row r="2" spans="1:5" ht="15.75" customHeight="1" thickBot="1">
      <c r="A2" s="147"/>
      <c r="B2" s="134"/>
      <c r="C2" s="135"/>
      <c r="D2" s="135"/>
      <c r="E2" s="113" t="s">
        <v>279</v>
      </c>
    </row>
    <row r="3" spans="1:5" ht="12.75" customHeight="1">
      <c r="A3" s="842" t="s">
        <v>57</v>
      </c>
      <c r="B3" s="862" t="s">
        <v>51</v>
      </c>
      <c r="C3" s="823" t="s">
        <v>217</v>
      </c>
      <c r="D3" s="823" t="s">
        <v>218</v>
      </c>
      <c r="E3" s="825" t="s">
        <v>219</v>
      </c>
    </row>
    <row r="4" spans="1:5" ht="43.5" customHeight="1" thickBot="1">
      <c r="A4" s="843"/>
      <c r="B4" s="863"/>
      <c r="C4" s="864"/>
      <c r="D4" s="824"/>
      <c r="E4" s="826"/>
    </row>
    <row r="5" spans="1:5" ht="15" thickBot="1" thickTop="1">
      <c r="A5" s="23">
        <v>0</v>
      </c>
      <c r="B5" s="60">
        <v>1</v>
      </c>
      <c r="C5" s="24">
        <v>2</v>
      </c>
      <c r="D5" s="24">
        <v>3</v>
      </c>
      <c r="E5" s="26">
        <v>4</v>
      </c>
    </row>
    <row r="6" spans="1:5" ht="24.75" customHeight="1" thickTop="1">
      <c r="A6" s="8">
        <v>1</v>
      </c>
      <c r="B6" s="383" t="s">
        <v>526</v>
      </c>
      <c r="C6" s="202">
        <v>2843</v>
      </c>
      <c r="D6" s="201">
        <v>56</v>
      </c>
      <c r="E6" s="206">
        <f>C6/D6/52</f>
        <v>0.9763049450549451</v>
      </c>
    </row>
    <row r="7" spans="1:5" ht="18.75" customHeight="1">
      <c r="A7" s="9">
        <v>2</v>
      </c>
      <c r="B7" s="384" t="s">
        <v>527</v>
      </c>
      <c r="C7" s="201">
        <v>164</v>
      </c>
      <c r="D7" s="201">
        <v>7</v>
      </c>
      <c r="E7" s="206">
        <f aca="true" t="shared" si="0" ref="E7:E30">C7/D7/52</f>
        <v>0.4505494505494505</v>
      </c>
    </row>
    <row r="8" spans="1:5" ht="18" customHeight="1">
      <c r="A8" s="9">
        <v>3</v>
      </c>
      <c r="B8" s="385" t="s">
        <v>498</v>
      </c>
      <c r="C8" s="201">
        <v>70</v>
      </c>
      <c r="D8" s="201">
        <v>17</v>
      </c>
      <c r="E8" s="206">
        <f t="shared" si="0"/>
        <v>0.07918552036199095</v>
      </c>
    </row>
    <row r="9" spans="1:5" ht="20.25" customHeight="1">
      <c r="A9" s="8">
        <v>4</v>
      </c>
      <c r="B9" s="385" t="s">
        <v>499</v>
      </c>
      <c r="C9" s="200">
        <v>386</v>
      </c>
      <c r="D9" s="200">
        <v>6</v>
      </c>
      <c r="E9" s="206">
        <f t="shared" si="0"/>
        <v>1.237179487179487</v>
      </c>
    </row>
    <row r="10" spans="1:5" ht="17.25" customHeight="1">
      <c r="A10" s="9">
        <v>5</v>
      </c>
      <c r="B10" s="386" t="s">
        <v>500</v>
      </c>
      <c r="C10" s="200">
        <v>386</v>
      </c>
      <c r="D10" s="200">
        <v>2</v>
      </c>
      <c r="E10" s="206">
        <f t="shared" si="0"/>
        <v>3.7115384615384617</v>
      </c>
    </row>
    <row r="11" spans="1:5" ht="24.75" customHeight="1">
      <c r="A11" s="9">
        <v>6</v>
      </c>
      <c r="B11" s="384" t="s">
        <v>511</v>
      </c>
      <c r="C11" s="201">
        <v>75</v>
      </c>
      <c r="D11" s="201">
        <v>5</v>
      </c>
      <c r="E11" s="206">
        <f t="shared" si="0"/>
        <v>0.28846153846153844</v>
      </c>
    </row>
    <row r="12" spans="1:5" ht="18" customHeight="1">
      <c r="A12" s="8">
        <v>7</v>
      </c>
      <c r="B12" s="385" t="s">
        <v>501</v>
      </c>
      <c r="C12" s="201">
        <v>176</v>
      </c>
      <c r="D12" s="201">
        <v>7</v>
      </c>
      <c r="E12" s="206">
        <f t="shared" si="0"/>
        <v>0.4835164835164835</v>
      </c>
    </row>
    <row r="13" spans="1:5" ht="20.25" customHeight="1">
      <c r="A13" s="9">
        <v>8</v>
      </c>
      <c r="B13" s="384" t="s">
        <v>453</v>
      </c>
      <c r="C13" s="201">
        <v>12</v>
      </c>
      <c r="D13" s="201">
        <v>2</v>
      </c>
      <c r="E13" s="206">
        <f t="shared" si="0"/>
        <v>0.11538461538461539</v>
      </c>
    </row>
    <row r="14" spans="1:5" ht="24.75" customHeight="1">
      <c r="A14" s="9">
        <v>9</v>
      </c>
      <c r="B14" s="384" t="s">
        <v>520</v>
      </c>
      <c r="C14" s="201">
        <v>278</v>
      </c>
      <c r="D14" s="201">
        <v>6</v>
      </c>
      <c r="E14" s="206">
        <f t="shared" si="0"/>
        <v>0.8910256410256411</v>
      </c>
    </row>
    <row r="15" spans="1:5" ht="24.75" customHeight="1">
      <c r="A15" s="8">
        <v>10</v>
      </c>
      <c r="B15" s="384" t="s">
        <v>521</v>
      </c>
      <c r="C15" s="201">
        <v>0</v>
      </c>
      <c r="D15" s="201">
        <v>0</v>
      </c>
      <c r="E15" s="206"/>
    </row>
    <row r="16" spans="1:5" ht="24.75" customHeight="1">
      <c r="A16" s="9">
        <v>11</v>
      </c>
      <c r="B16" s="384" t="s">
        <v>528</v>
      </c>
      <c r="C16" s="201">
        <v>35</v>
      </c>
      <c r="D16" s="201">
        <v>5</v>
      </c>
      <c r="E16" s="206">
        <f t="shared" si="0"/>
        <v>0.1346153846153846</v>
      </c>
    </row>
    <row r="17" spans="1:5" ht="24.75" customHeight="1">
      <c r="A17" s="9">
        <v>12</v>
      </c>
      <c r="B17" s="384" t="s">
        <v>503</v>
      </c>
      <c r="C17" s="201">
        <v>0</v>
      </c>
      <c r="D17" s="201">
        <v>0</v>
      </c>
      <c r="E17" s="206"/>
    </row>
    <row r="18" spans="1:5" ht="20.25" customHeight="1">
      <c r="A18" s="8">
        <v>13</v>
      </c>
      <c r="B18" s="384" t="s">
        <v>504</v>
      </c>
      <c r="C18" s="221">
        <v>0</v>
      </c>
      <c r="D18" s="221">
        <v>0</v>
      </c>
      <c r="E18" s="206"/>
    </row>
    <row r="19" spans="1:5" ht="24.75" customHeight="1">
      <c r="A19" s="9">
        <v>14</v>
      </c>
      <c r="B19" s="383" t="s">
        <v>534</v>
      </c>
      <c r="C19" s="201">
        <v>0</v>
      </c>
      <c r="D19" s="201">
        <v>0</v>
      </c>
      <c r="E19" s="206"/>
    </row>
    <row r="20" spans="1:5" ht="24.75" customHeight="1">
      <c r="A20" s="9">
        <v>15</v>
      </c>
      <c r="B20" s="387" t="s">
        <v>420</v>
      </c>
      <c r="C20" s="201">
        <v>0</v>
      </c>
      <c r="D20" s="201">
        <v>0</v>
      </c>
      <c r="E20" s="206"/>
    </row>
    <row r="21" spans="1:5" ht="24.75" customHeight="1">
      <c r="A21" s="8">
        <v>16</v>
      </c>
      <c r="B21" s="384" t="s">
        <v>525</v>
      </c>
      <c r="C21" s="201">
        <v>190</v>
      </c>
      <c r="D21" s="201">
        <v>11</v>
      </c>
      <c r="E21" s="206">
        <f t="shared" si="0"/>
        <v>0.3321678321678322</v>
      </c>
    </row>
    <row r="22" spans="1:5" ht="20.25" customHeight="1">
      <c r="A22" s="9">
        <v>17</v>
      </c>
      <c r="B22" s="384" t="s">
        <v>506</v>
      </c>
      <c r="C22" s="201">
        <v>145</v>
      </c>
      <c r="D22" s="201">
        <v>2</v>
      </c>
      <c r="E22" s="206">
        <f t="shared" si="0"/>
        <v>1.3942307692307692</v>
      </c>
    </row>
    <row r="23" spans="1:8" ht="21" customHeight="1">
      <c r="A23" s="9">
        <v>18</v>
      </c>
      <c r="B23" s="384" t="s">
        <v>524</v>
      </c>
      <c r="C23" s="200">
        <v>528</v>
      </c>
      <c r="D23" s="200">
        <v>2</v>
      </c>
      <c r="E23" s="206">
        <f t="shared" si="0"/>
        <v>5.076923076923077</v>
      </c>
      <c r="H23" s="18" t="s">
        <v>539</v>
      </c>
    </row>
    <row r="24" spans="1:5" ht="24.75" customHeight="1">
      <c r="A24" s="8">
        <v>19</v>
      </c>
      <c r="B24" s="384" t="s">
        <v>517</v>
      </c>
      <c r="C24" s="201">
        <v>0</v>
      </c>
      <c r="D24" s="201">
        <v>0</v>
      </c>
      <c r="E24" s="206"/>
    </row>
    <row r="25" spans="1:5" ht="24.75" customHeight="1">
      <c r="A25" s="9">
        <v>20</v>
      </c>
      <c r="B25" s="384" t="s">
        <v>522</v>
      </c>
      <c r="C25" s="201">
        <v>255</v>
      </c>
      <c r="D25" s="201">
        <v>1</v>
      </c>
      <c r="E25" s="206">
        <f t="shared" si="0"/>
        <v>4.903846153846154</v>
      </c>
    </row>
    <row r="26" spans="1:5" ht="24.75" customHeight="1">
      <c r="A26" s="9">
        <v>21</v>
      </c>
      <c r="B26" s="384" t="s">
        <v>507</v>
      </c>
      <c r="C26" s="201">
        <v>2</v>
      </c>
      <c r="D26" s="201">
        <v>2</v>
      </c>
      <c r="E26" s="206">
        <f t="shared" si="0"/>
        <v>0.019230769230769232</v>
      </c>
    </row>
    <row r="27" spans="1:5" ht="24.75" customHeight="1">
      <c r="A27" s="8">
        <v>22</v>
      </c>
      <c r="B27" s="384" t="s">
        <v>518</v>
      </c>
      <c r="C27" s="201">
        <v>0</v>
      </c>
      <c r="D27" s="201">
        <v>0</v>
      </c>
      <c r="E27" s="206"/>
    </row>
    <row r="28" spans="1:5" ht="24.75" customHeight="1">
      <c r="A28" s="9">
        <v>23</v>
      </c>
      <c r="B28" s="384" t="s">
        <v>519</v>
      </c>
      <c r="C28" s="201">
        <v>6</v>
      </c>
      <c r="D28" s="201">
        <v>3</v>
      </c>
      <c r="E28" s="206">
        <f t="shared" si="0"/>
        <v>0.038461538461538464</v>
      </c>
    </row>
    <row r="29" spans="1:5" ht="24.75" customHeight="1">
      <c r="A29" s="9">
        <v>24</v>
      </c>
      <c r="B29" s="384" t="s">
        <v>3</v>
      </c>
      <c r="C29" s="201">
        <v>0</v>
      </c>
      <c r="D29" s="201">
        <v>0</v>
      </c>
      <c r="E29" s="206"/>
    </row>
    <row r="30" spans="1:5" ht="24.75" customHeight="1" thickBot="1">
      <c r="A30" s="8">
        <v>25</v>
      </c>
      <c r="B30" s="384" t="s">
        <v>523</v>
      </c>
      <c r="C30" s="221">
        <v>2</v>
      </c>
      <c r="D30" s="221">
        <v>1</v>
      </c>
      <c r="E30" s="206">
        <f t="shared" si="0"/>
        <v>0.038461538461538464</v>
      </c>
    </row>
    <row r="31" spans="1:5" ht="39.75" customHeight="1" thickBot="1" thickTop="1">
      <c r="A31" s="710" t="s">
        <v>158</v>
      </c>
      <c r="B31" s="711"/>
      <c r="C31" s="69">
        <f>SUM(C6:C30)</f>
        <v>5553</v>
      </c>
      <c r="D31" s="69">
        <f>SUM(D6:D30)</f>
        <v>135</v>
      </c>
      <c r="E31" s="68">
        <f>C31/D31/52</f>
        <v>0.791025641025641</v>
      </c>
    </row>
    <row r="32" spans="1:5" ht="33" customHeight="1">
      <c r="A32" s="865" t="s">
        <v>454</v>
      </c>
      <c r="B32" s="866"/>
      <c r="C32" s="866"/>
      <c r="D32" s="866"/>
      <c r="E32" s="866"/>
    </row>
    <row r="33" spans="1:5" ht="13.5">
      <c r="A33" s="782" t="s">
        <v>320</v>
      </c>
      <c r="B33" s="782"/>
      <c r="C33" s="782"/>
      <c r="D33" s="782"/>
      <c r="E33" s="782"/>
    </row>
  </sheetData>
  <sheetProtection/>
  <mergeCells count="9">
    <mergeCell ref="A1:E1"/>
    <mergeCell ref="A33:E33"/>
    <mergeCell ref="A31:B31"/>
    <mergeCell ref="A3:A4"/>
    <mergeCell ref="B3:B4"/>
    <mergeCell ref="C3:C4"/>
    <mergeCell ref="D3:D4"/>
    <mergeCell ref="E3:E4"/>
    <mergeCell ref="A32:E32"/>
  </mergeCells>
  <printOptions/>
  <pageMargins left="0.7874015748031497" right="0.35433070866141736" top="0.35433070866141736" bottom="0.35433070866141736" header="0.31496062992125984" footer="0.3543307086614173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T34"/>
  <sheetViews>
    <sheetView zoomScalePageLayoutView="0" workbookViewId="0" topLeftCell="A24">
      <selection activeCell="K20" sqref="K20"/>
    </sheetView>
  </sheetViews>
  <sheetFormatPr defaultColWidth="9.140625" defaultRowHeight="12.75"/>
  <cols>
    <col min="1" max="1" width="3.00390625" style="6" customWidth="1"/>
    <col min="2" max="2" width="23.421875" style="6" customWidth="1"/>
    <col min="3" max="3" width="6.8515625" style="6" customWidth="1"/>
    <col min="4" max="4" width="6.7109375" style="6" customWidth="1"/>
    <col min="5" max="5" width="7.7109375" style="6" customWidth="1"/>
    <col min="6" max="6" width="6.8515625" style="6" customWidth="1"/>
    <col min="7" max="7" width="6.7109375" style="6" customWidth="1"/>
    <col min="8" max="8" width="7.8515625" style="6" customWidth="1"/>
    <col min="9" max="9" width="6.7109375" style="6" customWidth="1"/>
    <col min="10" max="10" width="7.421875" style="6" customWidth="1"/>
    <col min="11" max="11" width="8.57421875" style="6" customWidth="1"/>
    <col min="12" max="12" width="6.00390625" style="6" customWidth="1"/>
    <col min="13" max="13" width="8.421875" style="6" customWidth="1"/>
    <col min="14" max="16384" width="9.140625" style="6" customWidth="1"/>
  </cols>
  <sheetData>
    <row r="1" spans="1:13" s="5" customFormat="1" ht="28.5" customHeight="1">
      <c r="A1" s="878" t="s">
        <v>581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</row>
    <row r="2" spans="1:13" s="5" customFormat="1" ht="10.5" customHeight="1">
      <c r="A2" s="753" t="s">
        <v>529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</row>
    <row r="3" spans="1:13" ht="9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876" t="s">
        <v>86</v>
      </c>
      <c r="M3" s="877"/>
    </row>
    <row r="4" spans="1:13" ht="30" customHeight="1">
      <c r="A4" s="880" t="s">
        <v>57</v>
      </c>
      <c r="B4" s="882" t="s">
        <v>59</v>
      </c>
      <c r="C4" s="871" t="s">
        <v>177</v>
      </c>
      <c r="D4" s="871" t="s">
        <v>20</v>
      </c>
      <c r="E4" s="867" t="s">
        <v>178</v>
      </c>
      <c r="F4" s="867" t="s">
        <v>24</v>
      </c>
      <c r="G4" s="871" t="s">
        <v>179</v>
      </c>
      <c r="H4" s="867" t="s">
        <v>180</v>
      </c>
      <c r="I4" s="867" t="s">
        <v>21</v>
      </c>
      <c r="J4" s="867" t="s">
        <v>181</v>
      </c>
      <c r="K4" s="867" t="s">
        <v>182</v>
      </c>
      <c r="L4" s="867" t="s">
        <v>22</v>
      </c>
      <c r="M4" s="869" t="s">
        <v>23</v>
      </c>
    </row>
    <row r="5" spans="1:13" ht="80.25" customHeight="1" thickBot="1">
      <c r="A5" s="881"/>
      <c r="B5" s="883"/>
      <c r="C5" s="872"/>
      <c r="D5" s="884"/>
      <c r="E5" s="868"/>
      <c r="F5" s="868"/>
      <c r="G5" s="872"/>
      <c r="H5" s="873"/>
      <c r="I5" s="868"/>
      <c r="J5" s="868"/>
      <c r="K5" s="690"/>
      <c r="L5" s="868"/>
      <c r="M5" s="870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166">
        <v>8</v>
      </c>
      <c r="J6" s="24">
        <v>9</v>
      </c>
      <c r="K6" s="24">
        <v>10</v>
      </c>
      <c r="L6" s="24">
        <v>11</v>
      </c>
      <c r="M6" s="26">
        <v>12</v>
      </c>
    </row>
    <row r="7" spans="1:16" ht="15.75" customHeight="1" thickTop="1">
      <c r="A7" s="8">
        <v>1</v>
      </c>
      <c r="B7" s="14" t="s">
        <v>526</v>
      </c>
      <c r="C7" s="323">
        <f>'интерна спец'!C7+'хирургија спец'!C7+'гин спец'!C7+'психијатрија спец'!C7</f>
        <v>1167494</v>
      </c>
      <c r="D7" s="323">
        <f>'интерна спец'!D7+'хирургија спец'!D7+'гин спец'!D7+'психијатрија спец'!D7</f>
        <v>592937</v>
      </c>
      <c r="E7" s="323">
        <f>'интерна спец'!E7+'хирургија спец'!E7+'гин спец'!E7+'психијатрија спец'!E7</f>
        <v>0</v>
      </c>
      <c r="F7" s="323">
        <f>'интерна спец'!F7+'хирургија спец'!F7+'гин спец'!F7+'психијатрија спец'!F7</f>
        <v>0</v>
      </c>
      <c r="G7" s="323">
        <f>'интерна спец'!G7+'хирургија спец'!G7+'гин спец'!G7+'психијатрија спец'!G7</f>
        <v>0</v>
      </c>
      <c r="H7" s="323">
        <f>'интерна спец'!H7+'хирургија спец'!H7+'гин спец'!H7+'психијатрија спец'!H7</f>
        <v>0</v>
      </c>
      <c r="I7" s="324"/>
      <c r="J7" s="325">
        <f aca="true" t="shared" si="0" ref="J7:J32">G7/C7*100</f>
        <v>0</v>
      </c>
      <c r="K7" s="326"/>
      <c r="L7" s="327"/>
      <c r="M7" s="328"/>
      <c r="P7" s="120"/>
    </row>
    <row r="8" spans="1:13" ht="21.75" customHeight="1">
      <c r="A8" s="9">
        <v>2</v>
      </c>
      <c r="B8" s="58" t="s">
        <v>527</v>
      </c>
      <c r="C8" s="329">
        <f>'интерна спец'!C8+'хирургија спец'!C8+'педијатрија спец'!C7+'гин спец'!C8+'психијатрија спец'!C8</f>
        <v>202179</v>
      </c>
      <c r="D8" s="329">
        <f>'интерна спец'!D8+'хирургија спец'!D8+'педијатрија спец'!D7+'гин спец'!D8+'психијатрија спец'!D8</f>
        <v>86902</v>
      </c>
      <c r="E8" s="329">
        <f>'интерна спец'!E8+'хирургија спец'!E8+'педијатрија спец'!E7+'гин спец'!E8+'психијатрија спец'!E8</f>
        <v>0</v>
      </c>
      <c r="F8" s="329">
        <f>'интерна спец'!F8+'хирургија спец'!F8+'педијатрија спец'!F7+'гин спец'!F8+'психијатрија спец'!F8</f>
        <v>0</v>
      </c>
      <c r="G8" s="329">
        <f>'интерна спец'!G8+'хирургија спец'!G8+'педијатрија спец'!G7+'гин спец'!G8+'психијатрија спец'!G8</f>
        <v>0</v>
      </c>
      <c r="H8" s="329">
        <f>'интерна спец'!H8+'хирургија спец'!H8+'педијатрија спец'!H7+'гин спец'!H8+'психијатрија спец'!H8</f>
        <v>0</v>
      </c>
      <c r="I8" s="330"/>
      <c r="J8" s="331">
        <f t="shared" si="0"/>
        <v>0</v>
      </c>
      <c r="K8" s="331"/>
      <c r="L8" s="327"/>
      <c r="M8" s="328"/>
    </row>
    <row r="9" spans="1:13" ht="15.75" customHeight="1">
      <c r="A9" s="9">
        <v>3</v>
      </c>
      <c r="B9" s="59" t="s">
        <v>498</v>
      </c>
      <c r="C9" s="327">
        <f>'интерна спец'!C9+'хирургија спец'!C9+'педијатрија спец'!C8+'гин спец'!C9+'психијатрија спец'!C10</f>
        <v>245721</v>
      </c>
      <c r="D9" s="327">
        <f>'интерна спец'!D9+'хирургија спец'!D9+'педијатрија спец'!D8+'гин спец'!D9+'психијатрија спец'!D10</f>
        <v>100694</v>
      </c>
      <c r="E9" s="327">
        <f>'интерна спец'!E9+'хирургија спец'!E9+'педијатрија спец'!E8+'гин спец'!E9+'психијатрија спец'!E10</f>
        <v>36476</v>
      </c>
      <c r="F9" s="327">
        <f>'интерна спец'!F9+'хирургија спец'!F9+'педијатрија спец'!F8+'гин спец'!F9+'психијатрија спец'!F10</f>
        <v>402355</v>
      </c>
      <c r="G9" s="327">
        <f>'интерна спец'!G9+'хирургија спец'!G9+'педијатрија спец'!G8+'гин спец'!G9+'психијатрија спец'!G10</f>
        <v>118941</v>
      </c>
      <c r="H9" s="327">
        <f>'интерна спец'!H9+'хирургија спец'!H9+'педијатрија спец'!H8+'гин спец'!H9+'психијатрија спец'!H10</f>
        <v>103623</v>
      </c>
      <c r="I9" s="330">
        <f aca="true" t="shared" si="1" ref="I9:I32">F9/E9</f>
        <v>11.030677705888804</v>
      </c>
      <c r="J9" s="331">
        <f t="shared" si="0"/>
        <v>48.40489823824581</v>
      </c>
      <c r="K9" s="331">
        <f aca="true" t="shared" si="2" ref="K9:K27">H9/G9*100</f>
        <v>87.12134587736777</v>
      </c>
      <c r="L9" s="327">
        <v>40</v>
      </c>
      <c r="M9" s="328">
        <v>22</v>
      </c>
    </row>
    <row r="10" spans="1:13" ht="15.75" customHeight="1">
      <c r="A10" s="9">
        <v>4</v>
      </c>
      <c r="B10" s="59" t="s">
        <v>499</v>
      </c>
      <c r="C10" s="327">
        <f>'интерна спец'!C10+'хирургија спец'!C10+'педијатрија спец'!C9+'гин спец'!C10+'психијатрија спец'!C9</f>
        <v>178115</v>
      </c>
      <c r="D10" s="327">
        <f>'интерна спец'!D10+'хирургија спец'!D10+'педијатрија спец'!D9+'гин спец'!D10+'психијатрија спец'!D9</f>
        <v>115756</v>
      </c>
      <c r="E10" s="327">
        <f>'интерна спец'!E10+'хирургија спец'!E10+'педијатрија спец'!E9+'гин спец'!E10+'психијатрија спец'!E9</f>
        <v>51563</v>
      </c>
      <c r="F10" s="327">
        <f>'интерна спец'!F10+'хирургија спец'!F10+'педијатрија спец'!F9+'гин спец'!F10+'психијатрија спец'!F9</f>
        <v>1310399</v>
      </c>
      <c r="G10" s="327">
        <f>'интерна спец'!G10+'хирургија спец'!G10+'педијатрија спец'!G9+'гин спец'!G10+'психијатрија спец'!G9</f>
        <v>99318</v>
      </c>
      <c r="H10" s="327">
        <f>'интерна спец'!H10+'хирургија спец'!H10+'педијатрија спец'!H9+'гин спец'!H10+'психијатрија спец'!H9</f>
        <v>82961</v>
      </c>
      <c r="I10" s="330">
        <f t="shared" si="1"/>
        <v>25.413552353431726</v>
      </c>
      <c r="J10" s="331">
        <f t="shared" si="0"/>
        <v>55.76060410409005</v>
      </c>
      <c r="K10" s="331">
        <f t="shared" si="2"/>
        <v>83.53067923236472</v>
      </c>
      <c r="L10" s="327">
        <v>40</v>
      </c>
      <c r="M10" s="328">
        <v>22</v>
      </c>
    </row>
    <row r="11" spans="1:13" ht="15.75" customHeight="1">
      <c r="A11" s="9">
        <v>5</v>
      </c>
      <c r="B11" s="58" t="s">
        <v>500</v>
      </c>
      <c r="C11" s="329">
        <f>'интерна спец'!C11+'хирургија спец'!C11+'психијатрија спец'!C11</f>
        <v>189771</v>
      </c>
      <c r="D11" s="329">
        <f>'интерна спец'!D11+'хирургија спец'!D11+'психијатрија спец'!D11</f>
        <v>93530</v>
      </c>
      <c r="E11" s="329">
        <f>'интерна спец'!E11+'хирургија спец'!E11+'психијатрија спец'!E11</f>
        <v>24118</v>
      </c>
      <c r="F11" s="329">
        <f>'интерна спец'!F11+'хирургија спец'!F11+'психијатрија спец'!F11</f>
        <v>87650</v>
      </c>
      <c r="G11" s="329">
        <f>'интерна спец'!G11+'хирургија спец'!G11+'психијатрија спец'!G11</f>
        <v>62987</v>
      </c>
      <c r="H11" s="329">
        <f>'интерна спец'!H11+'хирургија спец'!H11+'психијатрија спец'!H11</f>
        <v>49213</v>
      </c>
      <c r="I11" s="330">
        <f t="shared" si="1"/>
        <v>3.634215109047185</v>
      </c>
      <c r="J11" s="331">
        <f t="shared" si="0"/>
        <v>33.19105658925758</v>
      </c>
      <c r="K11" s="331">
        <f t="shared" si="2"/>
        <v>78.13199549113308</v>
      </c>
      <c r="L11" s="327">
        <v>40</v>
      </c>
      <c r="M11" s="328">
        <v>22</v>
      </c>
    </row>
    <row r="12" spans="1:13" ht="32.25" customHeight="1">
      <c r="A12" s="9">
        <v>6</v>
      </c>
      <c r="B12" s="58" t="s">
        <v>511</v>
      </c>
      <c r="C12" s="329">
        <f>'интерна спец'!C12+'хирургија спец'!C12</f>
        <v>61073</v>
      </c>
      <c r="D12" s="329">
        <f>'интерна спец'!D12+'хирургија спец'!D12</f>
        <v>18234</v>
      </c>
      <c r="E12" s="329">
        <f>'интерна спец'!E12+'хирургија спец'!E12</f>
        <v>7293</v>
      </c>
      <c r="F12" s="329">
        <f>'интерна спец'!F12+'хирургија спец'!F12</f>
        <v>152275</v>
      </c>
      <c r="G12" s="329">
        <f>'интерна спец'!G12+'хирургија спец'!G12</f>
        <v>25547</v>
      </c>
      <c r="H12" s="329">
        <f>'интерна спец'!H12+'хирургија спец'!H12</f>
        <v>24470</v>
      </c>
      <c r="I12" s="330">
        <f t="shared" si="1"/>
        <v>20.879610585492937</v>
      </c>
      <c r="J12" s="331">
        <f t="shared" si="0"/>
        <v>41.8302686948406</v>
      </c>
      <c r="K12" s="331">
        <f t="shared" si="2"/>
        <v>95.78424081105413</v>
      </c>
      <c r="L12" s="327">
        <v>40</v>
      </c>
      <c r="M12" s="328">
        <v>22</v>
      </c>
    </row>
    <row r="13" spans="1:20" ht="20.25" customHeight="1">
      <c r="A13" s="9">
        <v>7</v>
      </c>
      <c r="B13" s="557" t="s">
        <v>502</v>
      </c>
      <c r="C13" s="329">
        <f>'хирургија спец'!C15+'педијатрија спец'!C11</f>
        <v>170868</v>
      </c>
      <c r="D13" s="329">
        <f>'хирургија спец'!D15+'педијатрија спец'!D11</f>
        <v>124604</v>
      </c>
      <c r="E13" s="329">
        <f>'хирургија спец'!E15+'педијатрија спец'!E11</f>
        <v>35625</v>
      </c>
      <c r="F13" s="329">
        <f>'хирургија спец'!F15+'педијатрија спец'!F11</f>
        <v>362912</v>
      </c>
      <c r="G13" s="329">
        <f>'хирургија спец'!G15+'педијатрија спец'!G11</f>
        <v>124604</v>
      </c>
      <c r="H13" s="329">
        <f>'хирургија спец'!H15+'педијатрија спец'!H11</f>
        <v>115249</v>
      </c>
      <c r="I13" s="330">
        <f t="shared" si="1"/>
        <v>10.18700350877193</v>
      </c>
      <c r="J13" s="331">
        <f t="shared" si="0"/>
        <v>72.92412856708103</v>
      </c>
      <c r="K13" s="331">
        <f t="shared" si="2"/>
        <v>92.49221533819139</v>
      </c>
      <c r="L13" s="327">
        <v>32</v>
      </c>
      <c r="M13" s="328">
        <v>22</v>
      </c>
      <c r="T13" s="120"/>
    </row>
    <row r="14" spans="1:16" ht="30" customHeight="1">
      <c r="A14" s="9">
        <v>8</v>
      </c>
      <c r="B14" s="58" t="s">
        <v>520</v>
      </c>
      <c r="C14" s="329">
        <f>'хирургија спец'!C14+'педијатрија спец'!C10+'гин спец'!C11</f>
        <v>191160</v>
      </c>
      <c r="D14" s="329">
        <f>'хирургија спец'!D14+'педијатрија спец'!D10+'гин спец'!D11</f>
        <v>118980</v>
      </c>
      <c r="E14" s="329">
        <f>'хирургија спец'!E14+'педијатрија спец'!E10+'гин спец'!E11</f>
        <v>0</v>
      </c>
      <c r="F14" s="329">
        <f>'хирургија спец'!F14+'педијатрија спец'!F10+'гин спец'!F11</f>
        <v>0</v>
      </c>
      <c r="G14" s="329">
        <f>'хирургија спец'!G14+'педијатрија спец'!G10+'гин спец'!G11</f>
        <v>0</v>
      </c>
      <c r="H14" s="329">
        <f>'хирургија спец'!H14+'педијатрија спец'!H10+'гин спец'!H11</f>
        <v>0</v>
      </c>
      <c r="I14" s="330"/>
      <c r="J14" s="331">
        <f t="shared" si="0"/>
        <v>0</v>
      </c>
      <c r="K14" s="331"/>
      <c r="L14" s="327"/>
      <c r="M14" s="328"/>
      <c r="P14" s="11"/>
    </row>
    <row r="15" spans="1:13" ht="26.25" customHeight="1">
      <c r="A15" s="9">
        <v>9</v>
      </c>
      <c r="B15" s="58" t="s">
        <v>528</v>
      </c>
      <c r="C15" s="329">
        <f>'интерна спец'!C13+'хирургија спец'!C13+'педијатрија спец'!C16+'гин спец'!C12</f>
        <v>52066</v>
      </c>
      <c r="D15" s="329">
        <f>'интерна спец'!D13+'хирургија спец'!D13+'педијатрија спец'!D16+'гин спец'!D12</f>
        <v>10646</v>
      </c>
      <c r="E15" s="329">
        <f>'интерна спец'!E13+'хирургија спец'!E13+'педијатрија спец'!E16+'гин спец'!E12</f>
        <v>8896</v>
      </c>
      <c r="F15" s="329">
        <f>'интерна спец'!F13+'хирургија спец'!F13+'педијатрија спец'!F16+'гин спец'!F12</f>
        <v>87758</v>
      </c>
      <c r="G15" s="329">
        <f>'интерна спец'!G13+'хирургија спец'!G13+'педијатрија спец'!G16+'гин спец'!G12</f>
        <v>46322</v>
      </c>
      <c r="H15" s="329">
        <f>'интерна спец'!H13+'хирургија спец'!H13+'педијатрија спец'!H16+'гин спец'!H12</f>
        <v>0</v>
      </c>
      <c r="I15" s="330">
        <f t="shared" si="1"/>
        <v>9.86488309352518</v>
      </c>
      <c r="J15" s="331">
        <f t="shared" si="0"/>
        <v>88.96784849998079</v>
      </c>
      <c r="K15" s="331">
        <f t="shared" si="2"/>
        <v>0</v>
      </c>
      <c r="L15" s="327">
        <v>35</v>
      </c>
      <c r="M15" s="328">
        <v>22</v>
      </c>
    </row>
    <row r="16" spans="1:13" ht="22.5" customHeight="1">
      <c r="A16" s="9">
        <v>10</v>
      </c>
      <c r="B16" s="58" t="s">
        <v>503</v>
      </c>
      <c r="C16" s="148">
        <f>'психијатрија спец'!C14</f>
        <v>60874</v>
      </c>
      <c r="D16" s="148">
        <f>'психијатрија спец'!D14</f>
        <v>6310</v>
      </c>
      <c r="E16" s="148">
        <f>'психијатрија спец'!E14</f>
        <v>1844</v>
      </c>
      <c r="F16" s="148">
        <f>'психијатрија спец'!F14</f>
        <v>12628</v>
      </c>
      <c r="G16" s="148">
        <f>'психијатрија спец'!G14</f>
        <v>29980</v>
      </c>
      <c r="H16" s="148">
        <f>'психијатрија спец'!H14</f>
        <v>29980</v>
      </c>
      <c r="I16" s="330">
        <f t="shared" si="1"/>
        <v>6.848156182212581</v>
      </c>
      <c r="J16" s="331">
        <f t="shared" si="0"/>
        <v>49.24926898183132</v>
      </c>
      <c r="K16" s="331">
        <f t="shared" si="2"/>
        <v>100</v>
      </c>
      <c r="L16" s="332">
        <v>35</v>
      </c>
      <c r="M16" s="328">
        <v>22</v>
      </c>
    </row>
    <row r="17" spans="1:13" ht="18" customHeight="1">
      <c r="A17" s="9">
        <v>11</v>
      </c>
      <c r="B17" s="58" t="s">
        <v>504</v>
      </c>
      <c r="C17" s="221">
        <f>'интерна спец'!C14</f>
        <v>67914</v>
      </c>
      <c r="D17" s="221">
        <f>'интерна спец'!D14</f>
        <v>0</v>
      </c>
      <c r="E17" s="221">
        <f>'интерна спец'!E14</f>
        <v>0</v>
      </c>
      <c r="F17" s="221">
        <f>'интерна спец'!F14</f>
        <v>0</v>
      </c>
      <c r="G17" s="221">
        <f>'интерна спец'!G14</f>
        <v>0</v>
      </c>
      <c r="H17" s="221">
        <f>'интерна спец'!H14</f>
        <v>0</v>
      </c>
      <c r="I17" s="330"/>
      <c r="J17" s="331">
        <f t="shared" si="0"/>
        <v>0</v>
      </c>
      <c r="K17" s="331"/>
      <c r="L17" s="327"/>
      <c r="M17" s="333"/>
    </row>
    <row r="18" spans="1:13" ht="27.75" customHeight="1">
      <c r="A18" s="9">
        <v>12</v>
      </c>
      <c r="B18" s="58" t="s">
        <v>525</v>
      </c>
      <c r="C18" s="148">
        <f>'хирургија спец'!C16</f>
        <v>110020</v>
      </c>
      <c r="D18" s="148">
        <f>'хирургија спец'!D16</f>
        <v>65061</v>
      </c>
      <c r="E18" s="148">
        <f>'хирургија спец'!E16</f>
        <v>45221</v>
      </c>
      <c r="F18" s="148">
        <f>'хирургија спец'!F16</f>
        <v>678315</v>
      </c>
      <c r="G18" s="148">
        <f>'хирургија спец'!G16</f>
        <v>83660</v>
      </c>
      <c r="H18" s="148">
        <f>'хирургија спец'!H16</f>
        <v>75509</v>
      </c>
      <c r="I18" s="330">
        <f t="shared" si="1"/>
        <v>15</v>
      </c>
      <c r="J18" s="331">
        <f t="shared" si="0"/>
        <v>76.04071986911471</v>
      </c>
      <c r="K18" s="331">
        <f t="shared" si="2"/>
        <v>90.25699258905092</v>
      </c>
      <c r="L18" s="327">
        <v>16</v>
      </c>
      <c r="M18" s="328">
        <v>0</v>
      </c>
    </row>
    <row r="19" spans="1:13" ht="20.25" customHeight="1">
      <c r="A19" s="9">
        <v>13</v>
      </c>
      <c r="B19" s="58" t="s">
        <v>506</v>
      </c>
      <c r="C19" s="201">
        <f>'педијатрија спец'!C15</f>
        <v>2264</v>
      </c>
      <c r="D19" s="201">
        <f>'педијатрија спец'!D15</f>
        <v>652</v>
      </c>
      <c r="E19" s="201">
        <f>'педијатрија спец'!E15</f>
        <v>643</v>
      </c>
      <c r="F19" s="201">
        <f>'педијатрија спец'!F15</f>
        <v>19290</v>
      </c>
      <c r="G19" s="201">
        <f>'педијатрија спец'!G15</f>
        <v>2240</v>
      </c>
      <c r="H19" s="201">
        <f>'педијатрија спец'!H15</f>
        <v>652</v>
      </c>
      <c r="I19" s="330">
        <f t="shared" si="1"/>
        <v>30</v>
      </c>
      <c r="J19" s="331">
        <f t="shared" si="0"/>
        <v>98.93992932862191</v>
      </c>
      <c r="K19" s="331">
        <f t="shared" si="2"/>
        <v>29.107142857142858</v>
      </c>
      <c r="L19" s="327"/>
      <c r="M19" s="328"/>
    </row>
    <row r="20" spans="1:13" ht="30" customHeight="1">
      <c r="A20" s="9">
        <v>14</v>
      </c>
      <c r="B20" s="58" t="s">
        <v>524</v>
      </c>
      <c r="C20" s="327">
        <f>'интерна спец'!C15</f>
        <v>20316</v>
      </c>
      <c r="D20" s="327">
        <f>'интерна спец'!D15</f>
        <v>14333</v>
      </c>
      <c r="E20" s="327">
        <f>'интерна спец'!E15</f>
        <v>0</v>
      </c>
      <c r="F20" s="327">
        <f>'интерна спец'!F15</f>
        <v>0</v>
      </c>
      <c r="G20" s="327">
        <f>'интерна спец'!G15</f>
        <v>0</v>
      </c>
      <c r="H20" s="327">
        <f>'интерна спец'!H15</f>
        <v>0</v>
      </c>
      <c r="I20" s="330"/>
      <c r="J20" s="331">
        <f t="shared" si="0"/>
        <v>0</v>
      </c>
      <c r="K20" s="331"/>
      <c r="L20" s="327"/>
      <c r="M20" s="335"/>
    </row>
    <row r="21" spans="1:13" ht="25.5" customHeight="1">
      <c r="A21" s="9">
        <v>15</v>
      </c>
      <c r="B21" s="58" t="s">
        <v>517</v>
      </c>
      <c r="C21" s="336">
        <f>'психијатрија спец'!C13</f>
        <v>19700</v>
      </c>
      <c r="D21" s="336">
        <f>'психијатрија спец'!D13</f>
        <v>560</v>
      </c>
      <c r="E21" s="336">
        <f>'психијатрија спец'!E13</f>
        <v>0</v>
      </c>
      <c r="F21" s="336">
        <f>'психијатрија спец'!F13</f>
        <v>0</v>
      </c>
      <c r="G21" s="336">
        <f>'психијатрија спец'!G13</f>
        <v>16855</v>
      </c>
      <c r="H21" s="336">
        <f>'психијатрија спец'!H13</f>
        <v>16795</v>
      </c>
      <c r="I21" s="330"/>
      <c r="J21" s="331">
        <f t="shared" si="0"/>
        <v>85.55837563451777</v>
      </c>
      <c r="K21" s="331">
        <f t="shared" si="2"/>
        <v>99.6440225452388</v>
      </c>
      <c r="L21" s="327">
        <v>40</v>
      </c>
      <c r="M21" s="328">
        <v>22</v>
      </c>
    </row>
    <row r="22" spans="1:13" ht="18" customHeight="1">
      <c r="A22" s="9">
        <v>16</v>
      </c>
      <c r="B22" s="58" t="s">
        <v>507</v>
      </c>
      <c r="C22" s="148">
        <f>'интерна спец'!C16</f>
        <v>27554</v>
      </c>
      <c r="D22" s="148">
        <f>'интерна спец'!D16</f>
        <v>15978</v>
      </c>
      <c r="E22" s="148">
        <f>'интерна спец'!E16</f>
        <v>15856</v>
      </c>
      <c r="F22" s="148">
        <f>'интерна спец'!F16</f>
        <v>173644</v>
      </c>
      <c r="G22" s="148">
        <f>'интерна спец'!G16</f>
        <v>22161</v>
      </c>
      <c r="H22" s="148">
        <f>'интерна спец'!H16</f>
        <v>22159</v>
      </c>
      <c r="I22" s="330">
        <f t="shared" si="1"/>
        <v>10.951311806256307</v>
      </c>
      <c r="J22" s="331">
        <f t="shared" si="0"/>
        <v>80.42752413442695</v>
      </c>
      <c r="K22" s="331">
        <f t="shared" si="2"/>
        <v>99.99097513650106</v>
      </c>
      <c r="L22" s="327">
        <v>40</v>
      </c>
      <c r="M22" s="328">
        <v>22</v>
      </c>
    </row>
    <row r="23" spans="1:13" ht="34.5" customHeight="1">
      <c r="A23" s="9">
        <v>17</v>
      </c>
      <c r="B23" s="58" t="s">
        <v>62</v>
      </c>
      <c r="C23" s="334">
        <f>'интерна спец'!C17</f>
        <v>19419</v>
      </c>
      <c r="D23" s="334">
        <f>'интерна спец'!D17</f>
        <v>11683</v>
      </c>
      <c r="E23" s="334">
        <f>'интерна спец'!E17</f>
        <v>11683</v>
      </c>
      <c r="F23" s="334">
        <f>'интерна спец'!F17</f>
        <v>128513</v>
      </c>
      <c r="G23" s="334">
        <f>'интерна спец'!G17</f>
        <v>19419</v>
      </c>
      <c r="H23" s="334">
        <f>'интерна спец'!H17</f>
        <v>11378</v>
      </c>
      <c r="I23" s="330">
        <f t="shared" si="1"/>
        <v>11</v>
      </c>
      <c r="J23" s="331">
        <f t="shared" si="0"/>
        <v>100</v>
      </c>
      <c r="K23" s="331">
        <f t="shared" si="2"/>
        <v>58.59210052010917</v>
      </c>
      <c r="L23" s="327">
        <v>40</v>
      </c>
      <c r="M23" s="328">
        <v>22</v>
      </c>
    </row>
    <row r="24" spans="1:13" ht="33.75" customHeight="1">
      <c r="A24" s="9">
        <v>18</v>
      </c>
      <c r="B24" s="58" t="s">
        <v>92</v>
      </c>
      <c r="C24" s="327">
        <f>'педијатрија спец'!C13</f>
        <v>12256</v>
      </c>
      <c r="D24" s="327">
        <f>'педијатрија спец'!D13</f>
        <v>3228</v>
      </c>
      <c r="E24" s="327">
        <f>'педијатрија спец'!E13</f>
        <v>2462</v>
      </c>
      <c r="F24" s="327">
        <f>'педијатрија спец'!F13</f>
        <v>73860</v>
      </c>
      <c r="G24" s="327">
        <f>'педијатрија спец'!G13</f>
        <v>12000</v>
      </c>
      <c r="H24" s="327">
        <f>'педијатрија спец'!H13</f>
        <v>0</v>
      </c>
      <c r="I24" s="330">
        <f t="shared" si="1"/>
        <v>30</v>
      </c>
      <c r="J24" s="331">
        <f t="shared" si="0"/>
        <v>97.911227154047</v>
      </c>
      <c r="K24" s="331">
        <f t="shared" si="2"/>
        <v>0</v>
      </c>
      <c r="L24" s="327">
        <v>40</v>
      </c>
      <c r="M24" s="328">
        <v>22</v>
      </c>
    </row>
    <row r="25" spans="1:13" ht="30" customHeight="1">
      <c r="A25" s="9">
        <v>19</v>
      </c>
      <c r="B25" s="58" t="s">
        <v>60</v>
      </c>
      <c r="C25" s="334">
        <f>'интерна спец'!C18</f>
        <v>3775</v>
      </c>
      <c r="D25" s="334">
        <f>'интерна спец'!D18</f>
        <v>1622</v>
      </c>
      <c r="E25" s="334">
        <f>'интерна спец'!E18</f>
        <v>0</v>
      </c>
      <c r="F25" s="334">
        <f>'интерна спец'!F18</f>
        <v>0</v>
      </c>
      <c r="G25" s="334">
        <f>'интерна спец'!G18</f>
        <v>0</v>
      </c>
      <c r="H25" s="334">
        <f>'интерна спец'!H18</f>
        <v>0</v>
      </c>
      <c r="I25" s="330"/>
      <c r="J25" s="331">
        <f t="shared" si="0"/>
        <v>0</v>
      </c>
      <c r="K25" s="331"/>
      <c r="L25" s="327"/>
      <c r="M25" s="328"/>
    </row>
    <row r="26" spans="1:13" ht="43.5" customHeight="1">
      <c r="A26" s="9">
        <v>20</v>
      </c>
      <c r="B26" s="58" t="s">
        <v>251</v>
      </c>
      <c r="C26" s="148">
        <f>'педијатрија спец'!C14+'психијатрија спец'!C15</f>
        <v>7724</v>
      </c>
      <c r="D26" s="148">
        <f>'педијатрија спец'!D14+'психијатрија спец'!D15</f>
        <v>5541</v>
      </c>
      <c r="E26" s="148">
        <f>'педијатрија спец'!E14+'психијатрија спец'!E15</f>
        <v>4420</v>
      </c>
      <c r="F26" s="148">
        <f>'педијатрија спец'!F14+'психијатрија спец'!F15</f>
        <v>226200</v>
      </c>
      <c r="G26" s="148">
        <f>'педијатрија спец'!G14+'психијатрија спец'!G15</f>
        <v>4963</v>
      </c>
      <c r="H26" s="148">
        <f>'педијатрија спец'!H14+'психијатрија спец'!H15</f>
        <v>0</v>
      </c>
      <c r="I26" s="330">
        <f t="shared" si="1"/>
        <v>51.1764705882353</v>
      </c>
      <c r="J26" s="331">
        <f t="shared" si="0"/>
        <v>64.2542723977214</v>
      </c>
      <c r="K26" s="331">
        <f t="shared" si="2"/>
        <v>0</v>
      </c>
      <c r="L26" s="327"/>
      <c r="M26" s="328"/>
    </row>
    <row r="27" spans="1:13" ht="32.25" customHeight="1">
      <c r="A27" s="9">
        <v>21</v>
      </c>
      <c r="B27" s="81" t="s">
        <v>523</v>
      </c>
      <c r="C27" s="336">
        <f>'интерна спец'!C19</f>
        <v>15944</v>
      </c>
      <c r="D27" s="336">
        <f>'интерна спец'!D19</f>
        <v>7022</v>
      </c>
      <c r="E27" s="336">
        <f>'интерна спец'!E19</f>
        <v>4356</v>
      </c>
      <c r="F27" s="336">
        <f>'интерна спец'!F19</f>
        <v>25909</v>
      </c>
      <c r="G27" s="336">
        <f>'интерна спец'!G19</f>
        <v>12040</v>
      </c>
      <c r="H27" s="336">
        <f>'интерна спец'!H19</f>
        <v>7206</v>
      </c>
      <c r="I27" s="330">
        <f t="shared" si="1"/>
        <v>5.947887970615243</v>
      </c>
      <c r="J27" s="331">
        <f t="shared" si="0"/>
        <v>75.51430005017562</v>
      </c>
      <c r="K27" s="331">
        <f t="shared" si="2"/>
        <v>59.85049833887043</v>
      </c>
      <c r="L27" s="327">
        <v>35</v>
      </c>
      <c r="M27" s="335">
        <v>22</v>
      </c>
    </row>
    <row r="28" spans="1:13" ht="27.75" customHeight="1">
      <c r="A28" s="9">
        <v>22</v>
      </c>
      <c r="B28" s="59" t="s">
        <v>501</v>
      </c>
      <c r="C28" s="200">
        <f>'гин спец'!C13</f>
        <v>114759</v>
      </c>
      <c r="D28" s="200">
        <f>'гин спец'!D13</f>
        <v>82194</v>
      </c>
      <c r="E28" s="200">
        <f>'гин спец'!E13</f>
        <v>0</v>
      </c>
      <c r="F28" s="200">
        <f>'гин спец'!F13</f>
        <v>0</v>
      </c>
      <c r="G28" s="200">
        <f>'гин спец'!G13</f>
        <v>0</v>
      </c>
      <c r="H28" s="200">
        <f>'гин спец'!H13</f>
        <v>0</v>
      </c>
      <c r="I28" s="330"/>
      <c r="J28" s="331">
        <f t="shared" si="0"/>
        <v>0</v>
      </c>
      <c r="K28" s="331"/>
      <c r="L28" s="327"/>
      <c r="M28" s="328"/>
    </row>
    <row r="29" spans="1:13" ht="33" customHeight="1">
      <c r="A29" s="9">
        <v>23</v>
      </c>
      <c r="B29" s="58" t="s">
        <v>418</v>
      </c>
      <c r="C29" s="336">
        <f>'психијатрија спец'!C12</f>
        <v>38017</v>
      </c>
      <c r="D29" s="336">
        <f>'психијатрија спец'!D12</f>
        <v>0</v>
      </c>
      <c r="E29" s="336">
        <f>'психијатрија спец'!E12</f>
        <v>0</v>
      </c>
      <c r="F29" s="336">
        <f>'психијатрија спец'!F12</f>
        <v>0</v>
      </c>
      <c r="G29" s="336">
        <f>'психијатрија спец'!G12</f>
        <v>0</v>
      </c>
      <c r="H29" s="336">
        <f>'психијатрија спец'!H12</f>
        <v>0</v>
      </c>
      <c r="I29" s="330"/>
      <c r="J29" s="331">
        <f t="shared" si="0"/>
        <v>0</v>
      </c>
      <c r="K29" s="331"/>
      <c r="L29" s="327">
        <v>36</v>
      </c>
      <c r="M29" s="328"/>
    </row>
    <row r="30" spans="1:13" ht="33" customHeight="1">
      <c r="A30" s="9">
        <v>24</v>
      </c>
      <c r="B30" s="58" t="s">
        <v>155</v>
      </c>
      <c r="C30" s="148">
        <f>'педијатрија спец'!C12</f>
        <v>20640</v>
      </c>
      <c r="D30" s="148">
        <f>'педијатрија спец'!D12</f>
        <v>4128</v>
      </c>
      <c r="E30" s="148">
        <f>'педијатрија спец'!E12</f>
        <v>0</v>
      </c>
      <c r="F30" s="148">
        <f>'педијатрија спец'!F12</f>
        <v>0</v>
      </c>
      <c r="G30" s="148">
        <f>'педијатрија спец'!G12</f>
        <v>0</v>
      </c>
      <c r="H30" s="148">
        <f>'педијатрија спец'!H12</f>
        <v>0</v>
      </c>
      <c r="I30" s="330"/>
      <c r="J30" s="331">
        <f t="shared" si="0"/>
        <v>0</v>
      </c>
      <c r="K30" s="331"/>
      <c r="L30" s="327"/>
      <c r="M30" s="328"/>
    </row>
    <row r="31" spans="1:13" ht="31.5" customHeight="1" thickBot="1">
      <c r="A31" s="52">
        <v>25</v>
      </c>
      <c r="B31" s="14" t="s">
        <v>534</v>
      </c>
      <c r="C31" s="339">
        <f>'интерна спец'!C20</f>
        <v>4259</v>
      </c>
      <c r="D31" s="339">
        <f>'интерна спец'!D20</f>
        <v>884</v>
      </c>
      <c r="E31" s="339">
        <f>'интерна спец'!E20</f>
        <v>884</v>
      </c>
      <c r="F31" s="339">
        <f>'интерна спец'!F20</f>
        <v>18564</v>
      </c>
      <c r="G31" s="339">
        <f>'интерна спец'!G20</f>
        <v>4259</v>
      </c>
      <c r="H31" s="339">
        <f>'интерна спец'!H20</f>
        <v>4259</v>
      </c>
      <c r="I31" s="341">
        <f t="shared" si="1"/>
        <v>21</v>
      </c>
      <c r="J31" s="342">
        <f t="shared" si="0"/>
        <v>100</v>
      </c>
      <c r="K31" s="343">
        <f>'[1]28 tabela'!G28/G31*100</f>
        <v>183.39985912185958</v>
      </c>
      <c r="L31" s="338">
        <v>40</v>
      </c>
      <c r="M31" s="344"/>
    </row>
    <row r="32" spans="1:14" s="11" customFormat="1" ht="18" customHeight="1" thickBot="1" thickTop="1">
      <c r="A32" s="764" t="s">
        <v>497</v>
      </c>
      <c r="B32" s="773"/>
      <c r="C32" s="345">
        <f aca="true" t="shared" si="3" ref="C32:H32">SUM(C7:C31)</f>
        <v>3003882</v>
      </c>
      <c r="D32" s="345">
        <f t="shared" si="3"/>
        <v>1481479</v>
      </c>
      <c r="E32" s="346">
        <f t="shared" si="3"/>
        <v>251340</v>
      </c>
      <c r="F32" s="346">
        <f t="shared" si="3"/>
        <v>3760272</v>
      </c>
      <c r="G32" s="346">
        <f t="shared" si="3"/>
        <v>685296</v>
      </c>
      <c r="H32" s="345">
        <f t="shared" si="3"/>
        <v>543454</v>
      </c>
      <c r="I32" s="347">
        <f t="shared" si="1"/>
        <v>14.960897588923372</v>
      </c>
      <c r="J32" s="347">
        <f t="shared" si="0"/>
        <v>22.813679099245576</v>
      </c>
      <c r="K32" s="347">
        <f>H32/G32*100</f>
        <v>79.3020826037216</v>
      </c>
      <c r="L32" s="348"/>
      <c r="M32" s="349"/>
      <c r="N32" s="46"/>
    </row>
    <row r="33" spans="1:13" s="11" customFormat="1" ht="39" customHeight="1">
      <c r="A33" s="874" t="s">
        <v>455</v>
      </c>
      <c r="B33" s="875"/>
      <c r="C33" s="875"/>
      <c r="D33" s="875"/>
      <c r="E33" s="875"/>
      <c r="F33" s="875"/>
      <c r="G33" s="875"/>
      <c r="H33" s="875"/>
      <c r="I33" s="875"/>
      <c r="J33" s="875"/>
      <c r="K33" s="875"/>
      <c r="L33" s="875"/>
      <c r="M33" s="875"/>
    </row>
    <row r="34" spans="1:13" ht="17.25" customHeight="1">
      <c r="A34" s="782" t="s">
        <v>321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</row>
  </sheetData>
  <sheetProtection/>
  <mergeCells count="19">
    <mergeCell ref="A33:M33"/>
    <mergeCell ref="A34:M34"/>
    <mergeCell ref="L3:M3"/>
    <mergeCell ref="A1:M1"/>
    <mergeCell ref="A4:A5"/>
    <mergeCell ref="B4:B5"/>
    <mergeCell ref="D4:D5"/>
    <mergeCell ref="E4:E5"/>
    <mergeCell ref="F4:F5"/>
    <mergeCell ref="A2:M2"/>
    <mergeCell ref="I4:I5"/>
    <mergeCell ref="J4:J5"/>
    <mergeCell ref="L4:L5"/>
    <mergeCell ref="M4:M5"/>
    <mergeCell ref="K4:K5"/>
    <mergeCell ref="A32:B32"/>
    <mergeCell ref="C4:C5"/>
    <mergeCell ref="G4:G5"/>
    <mergeCell ref="H4:H5"/>
  </mergeCells>
  <printOptions horizontalCentered="1" verticalCentered="1"/>
  <pageMargins left="0.35433070866141736" right="0" top="0" bottom="0" header="0" footer="0"/>
  <pageSetup horizontalDpi="600" verticalDpi="600" orientation="portrait" paperSize="9" scale="9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"/>
  <sheetViews>
    <sheetView zoomScalePageLayoutView="0" workbookViewId="0" topLeftCell="A10">
      <selection activeCell="N19" sqref="N19"/>
    </sheetView>
  </sheetViews>
  <sheetFormatPr defaultColWidth="9.140625" defaultRowHeight="12.75"/>
  <cols>
    <col min="1" max="1" width="4.140625" style="6" customWidth="1"/>
    <col min="2" max="2" width="29.140625" style="6" customWidth="1"/>
    <col min="3" max="3" width="7.7109375" style="6" customWidth="1"/>
    <col min="4" max="4" width="8.28125" style="6" customWidth="1"/>
    <col min="5" max="5" width="8.8515625" style="6" customWidth="1"/>
    <col min="6" max="6" width="8.57421875" style="6" customWidth="1"/>
    <col min="7" max="7" width="9.421875" style="6" customWidth="1"/>
    <col min="8" max="8" width="11.421875" style="6" customWidth="1"/>
    <col min="9" max="9" width="8.8515625" style="6" customWidth="1"/>
    <col min="10" max="10" width="8.7109375" style="6" customWidth="1"/>
    <col min="11" max="11" width="11.7109375" style="6" customWidth="1"/>
    <col min="12" max="12" width="7.140625" style="6" customWidth="1"/>
    <col min="13" max="13" width="10.28125" style="6" customWidth="1"/>
    <col min="14" max="16384" width="9.140625" style="6" customWidth="1"/>
  </cols>
  <sheetData>
    <row r="1" spans="1:13" s="5" customFormat="1" ht="30" customHeight="1">
      <c r="A1" s="727" t="s">
        <v>581</v>
      </c>
      <c r="B1" s="754"/>
      <c r="C1" s="754"/>
      <c r="D1" s="754"/>
      <c r="E1" s="754"/>
      <c r="F1" s="754"/>
      <c r="G1" s="754"/>
      <c r="H1" s="754"/>
      <c r="I1" s="754"/>
      <c r="J1" s="885"/>
      <c r="K1" s="885"/>
      <c r="L1" s="885"/>
      <c r="M1" s="885"/>
    </row>
    <row r="2" spans="1:13" s="5" customFormat="1" ht="13.5" customHeight="1">
      <c r="A2" s="753" t="s">
        <v>456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</row>
    <row r="3" spans="1:13" ht="9.75" customHeight="1" thickBot="1">
      <c r="A3" s="3"/>
      <c r="B3" s="2"/>
      <c r="C3" s="2"/>
      <c r="D3" s="2"/>
      <c r="E3" s="2"/>
      <c r="F3" s="2"/>
      <c r="G3" s="2"/>
      <c r="H3" s="2"/>
      <c r="I3" s="4"/>
      <c r="L3" s="876" t="s">
        <v>87</v>
      </c>
      <c r="M3" s="877"/>
    </row>
    <row r="4" spans="1:13" ht="49.5" customHeight="1">
      <c r="A4" s="888" t="s">
        <v>57</v>
      </c>
      <c r="B4" s="882" t="s">
        <v>59</v>
      </c>
      <c r="C4" s="871" t="s">
        <v>177</v>
      </c>
      <c r="D4" s="871" t="s">
        <v>20</v>
      </c>
      <c r="E4" s="867" t="s">
        <v>178</v>
      </c>
      <c r="F4" s="867" t="s">
        <v>24</v>
      </c>
      <c r="G4" s="871" t="s">
        <v>179</v>
      </c>
      <c r="H4" s="867" t="s">
        <v>180</v>
      </c>
      <c r="I4" s="867" t="s">
        <v>21</v>
      </c>
      <c r="J4" s="867" t="s">
        <v>181</v>
      </c>
      <c r="K4" s="867" t="s">
        <v>182</v>
      </c>
      <c r="L4" s="867" t="s">
        <v>22</v>
      </c>
      <c r="M4" s="869" t="s">
        <v>23</v>
      </c>
    </row>
    <row r="5" spans="1:13" ht="43.5" customHeight="1" thickBot="1">
      <c r="A5" s="889"/>
      <c r="B5" s="883"/>
      <c r="C5" s="872"/>
      <c r="D5" s="884"/>
      <c r="E5" s="868"/>
      <c r="F5" s="868"/>
      <c r="G5" s="872"/>
      <c r="H5" s="873"/>
      <c r="I5" s="868"/>
      <c r="J5" s="868"/>
      <c r="K5" s="690"/>
      <c r="L5" s="868"/>
      <c r="M5" s="870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6">
        <v>12</v>
      </c>
    </row>
    <row r="7" spans="1:13" ht="20.25" customHeight="1" thickTop="1">
      <c r="A7" s="8">
        <v>1</v>
      </c>
      <c r="B7" s="14" t="s">
        <v>526</v>
      </c>
      <c r="C7" s="200">
        <v>482830</v>
      </c>
      <c r="D7" s="201">
        <v>208106</v>
      </c>
      <c r="E7" s="200">
        <v>0</v>
      </c>
      <c r="F7" s="202">
        <v>0</v>
      </c>
      <c r="G7" s="533">
        <v>0</v>
      </c>
      <c r="H7" s="200">
        <v>0</v>
      </c>
      <c r="I7" s="75"/>
      <c r="J7" s="75">
        <f>G7/C7*100</f>
        <v>0</v>
      </c>
      <c r="K7" s="76"/>
      <c r="L7" s="153">
        <v>0</v>
      </c>
      <c r="M7" s="154">
        <v>0</v>
      </c>
    </row>
    <row r="8" spans="1:13" ht="20.25" customHeight="1">
      <c r="A8" s="9">
        <v>2</v>
      </c>
      <c r="B8" s="58" t="s">
        <v>527</v>
      </c>
      <c r="C8" s="148">
        <v>42444</v>
      </c>
      <c r="D8" s="149">
        <v>27184</v>
      </c>
      <c r="E8" s="148">
        <v>0</v>
      </c>
      <c r="F8" s="148">
        <v>0</v>
      </c>
      <c r="G8" s="148">
        <v>0</v>
      </c>
      <c r="H8" s="148">
        <v>0</v>
      </c>
      <c r="I8" s="155"/>
      <c r="J8" s="76">
        <f aca="true" t="shared" si="0" ref="J8:J21">G8/C8*100</f>
        <v>0</v>
      </c>
      <c r="K8" s="76"/>
      <c r="L8" s="148">
        <v>0</v>
      </c>
      <c r="M8" s="156">
        <v>0</v>
      </c>
    </row>
    <row r="9" spans="1:13" ht="20.25" customHeight="1">
      <c r="A9" s="9">
        <v>3</v>
      </c>
      <c r="B9" s="59" t="s">
        <v>498</v>
      </c>
      <c r="C9" s="148">
        <v>96232</v>
      </c>
      <c r="D9" s="149">
        <v>44211</v>
      </c>
      <c r="E9" s="148">
        <v>18208</v>
      </c>
      <c r="F9" s="148">
        <v>167625</v>
      </c>
      <c r="G9" s="148">
        <v>64308</v>
      </c>
      <c r="H9" s="148">
        <v>61953</v>
      </c>
      <c r="I9" s="155">
        <f aca="true" t="shared" si="1" ref="I9:I21">F9/E9</f>
        <v>9.206118189806679</v>
      </c>
      <c r="J9" s="76">
        <f t="shared" si="0"/>
        <v>66.82600382409177</v>
      </c>
      <c r="K9" s="76">
        <f aca="true" t="shared" si="2" ref="K9:K21">H9/G9*100</f>
        <v>96.33793618212353</v>
      </c>
      <c r="L9" s="148">
        <v>40</v>
      </c>
      <c r="M9" s="156">
        <v>22</v>
      </c>
    </row>
    <row r="10" spans="1:13" ht="20.25" customHeight="1">
      <c r="A10" s="9">
        <v>4</v>
      </c>
      <c r="B10" s="59" t="s">
        <v>499</v>
      </c>
      <c r="C10" s="148">
        <v>103907</v>
      </c>
      <c r="D10" s="148">
        <v>69531</v>
      </c>
      <c r="E10" s="148">
        <v>41288</v>
      </c>
      <c r="F10" s="148">
        <v>1090438</v>
      </c>
      <c r="G10" s="148">
        <v>79037</v>
      </c>
      <c r="H10" s="148">
        <v>68865</v>
      </c>
      <c r="I10" s="155">
        <f t="shared" si="1"/>
        <v>26.4105309048634</v>
      </c>
      <c r="J10" s="76">
        <f t="shared" si="0"/>
        <v>76.06513516894915</v>
      </c>
      <c r="K10" s="76">
        <f t="shared" si="2"/>
        <v>87.13007831774992</v>
      </c>
      <c r="L10" s="148">
        <v>40</v>
      </c>
      <c r="M10" s="156">
        <v>22</v>
      </c>
    </row>
    <row r="11" spans="1:13" ht="20.25" customHeight="1">
      <c r="A11" s="9">
        <v>5</v>
      </c>
      <c r="B11" s="58" t="s">
        <v>500</v>
      </c>
      <c r="C11" s="148">
        <v>113043</v>
      </c>
      <c r="D11" s="157">
        <v>50271</v>
      </c>
      <c r="E11" s="158">
        <v>21285</v>
      </c>
      <c r="F11" s="148">
        <v>78429</v>
      </c>
      <c r="G11" s="148">
        <v>53038</v>
      </c>
      <c r="H11" s="158">
        <v>41696</v>
      </c>
      <c r="I11" s="155">
        <f t="shared" si="1"/>
        <v>3.684707540521494</v>
      </c>
      <c r="J11" s="76">
        <f t="shared" si="0"/>
        <v>46.918429270277684</v>
      </c>
      <c r="K11" s="76">
        <f t="shared" si="2"/>
        <v>78.61533240318262</v>
      </c>
      <c r="L11" s="148">
        <v>9</v>
      </c>
      <c r="M11" s="156">
        <v>22</v>
      </c>
    </row>
    <row r="12" spans="1:13" ht="24.75" customHeight="1">
      <c r="A12" s="9">
        <v>6</v>
      </c>
      <c r="B12" s="58" t="s">
        <v>511</v>
      </c>
      <c r="C12" s="148">
        <v>49090</v>
      </c>
      <c r="D12" s="149">
        <v>15143</v>
      </c>
      <c r="E12" s="148">
        <v>6685</v>
      </c>
      <c r="F12" s="148">
        <v>149970</v>
      </c>
      <c r="G12" s="148">
        <v>23465</v>
      </c>
      <c r="H12" s="148">
        <v>22614</v>
      </c>
      <c r="I12" s="155">
        <f t="shared" si="1"/>
        <v>22.43380703066567</v>
      </c>
      <c r="J12" s="76">
        <f t="shared" si="0"/>
        <v>47.799959258504785</v>
      </c>
      <c r="K12" s="76">
        <f t="shared" si="2"/>
        <v>96.37332196888984</v>
      </c>
      <c r="L12" s="148">
        <v>40</v>
      </c>
      <c r="M12" s="156">
        <v>22</v>
      </c>
    </row>
    <row r="13" spans="1:13" ht="24.75" customHeight="1">
      <c r="A13" s="9">
        <v>7</v>
      </c>
      <c r="B13" s="58" t="s">
        <v>288</v>
      </c>
      <c r="C13" s="159">
        <v>19971</v>
      </c>
      <c r="D13" s="160">
        <v>3319</v>
      </c>
      <c r="E13" s="159">
        <v>2969</v>
      </c>
      <c r="F13" s="148">
        <v>33455</v>
      </c>
      <c r="G13" s="148">
        <v>18260</v>
      </c>
      <c r="H13" s="148">
        <v>0</v>
      </c>
      <c r="I13" s="155">
        <f t="shared" si="1"/>
        <v>11.268103738632536</v>
      </c>
      <c r="J13" s="76">
        <f t="shared" si="0"/>
        <v>91.43257723699364</v>
      </c>
      <c r="K13" s="76">
        <f t="shared" si="2"/>
        <v>0</v>
      </c>
      <c r="L13" s="148">
        <v>35</v>
      </c>
      <c r="M13" s="156">
        <v>22</v>
      </c>
    </row>
    <row r="14" spans="1:13" ht="24.75" customHeight="1">
      <c r="A14" s="9">
        <v>8</v>
      </c>
      <c r="B14" s="58" t="s">
        <v>504</v>
      </c>
      <c r="C14" s="221">
        <v>67914</v>
      </c>
      <c r="D14" s="225">
        <v>0</v>
      </c>
      <c r="E14" s="221">
        <v>0</v>
      </c>
      <c r="F14" s="225">
        <v>0</v>
      </c>
      <c r="G14" s="225">
        <v>0</v>
      </c>
      <c r="H14" s="225">
        <v>0</v>
      </c>
      <c r="I14" s="155"/>
      <c r="J14" s="76">
        <f t="shared" si="0"/>
        <v>0</v>
      </c>
      <c r="K14" s="76"/>
      <c r="L14" s="148">
        <v>0</v>
      </c>
      <c r="M14" s="156">
        <v>0</v>
      </c>
    </row>
    <row r="15" spans="1:13" ht="24.75" customHeight="1">
      <c r="A15" s="9">
        <v>9</v>
      </c>
      <c r="B15" s="58" t="s">
        <v>524</v>
      </c>
      <c r="C15" s="221">
        <v>20316</v>
      </c>
      <c r="D15" s="327">
        <v>14333</v>
      </c>
      <c r="E15" s="327">
        <v>0</v>
      </c>
      <c r="F15" s="327">
        <v>0</v>
      </c>
      <c r="G15" s="327">
        <v>0</v>
      </c>
      <c r="H15" s="327">
        <v>0</v>
      </c>
      <c r="I15" s="155"/>
      <c r="J15" s="76">
        <f t="shared" si="0"/>
        <v>0</v>
      </c>
      <c r="K15" s="76"/>
      <c r="L15" s="148">
        <v>0</v>
      </c>
      <c r="M15" s="156">
        <v>0</v>
      </c>
    </row>
    <row r="16" spans="1:13" ht="24.75" customHeight="1">
      <c r="A16" s="9">
        <v>10</v>
      </c>
      <c r="B16" s="58" t="s">
        <v>507</v>
      </c>
      <c r="C16" s="148">
        <v>27554</v>
      </c>
      <c r="D16" s="149">
        <v>15978</v>
      </c>
      <c r="E16" s="148">
        <v>15856</v>
      </c>
      <c r="F16" s="148">
        <v>173644</v>
      </c>
      <c r="G16" s="148">
        <v>22161</v>
      </c>
      <c r="H16" s="148">
        <v>22159</v>
      </c>
      <c r="I16" s="155">
        <f t="shared" si="1"/>
        <v>10.951311806256307</v>
      </c>
      <c r="J16" s="76">
        <f t="shared" si="0"/>
        <v>80.42752413442695</v>
      </c>
      <c r="K16" s="76">
        <f t="shared" si="2"/>
        <v>99.99097513650106</v>
      </c>
      <c r="L16" s="148">
        <v>40</v>
      </c>
      <c r="M16" s="156">
        <v>22</v>
      </c>
    </row>
    <row r="17" spans="1:13" ht="24.75" customHeight="1">
      <c r="A17" s="9">
        <v>11</v>
      </c>
      <c r="B17" s="58" t="s">
        <v>522</v>
      </c>
      <c r="C17" s="334">
        <v>19419</v>
      </c>
      <c r="D17" s="332">
        <v>11683</v>
      </c>
      <c r="E17" s="334">
        <v>11683</v>
      </c>
      <c r="F17" s="332">
        <v>128513</v>
      </c>
      <c r="G17" s="332">
        <v>19419</v>
      </c>
      <c r="H17" s="332">
        <v>11378</v>
      </c>
      <c r="I17" s="155">
        <f t="shared" si="1"/>
        <v>11</v>
      </c>
      <c r="J17" s="76">
        <f t="shared" si="0"/>
        <v>100</v>
      </c>
      <c r="K17" s="76">
        <f t="shared" si="2"/>
        <v>58.59210052010917</v>
      </c>
      <c r="L17" s="148">
        <v>40</v>
      </c>
      <c r="M17" s="156">
        <v>22</v>
      </c>
    </row>
    <row r="18" spans="1:13" ht="30" customHeight="1">
      <c r="A18" s="9">
        <v>12</v>
      </c>
      <c r="B18" s="58" t="s">
        <v>519</v>
      </c>
      <c r="C18" s="334">
        <v>3775</v>
      </c>
      <c r="D18" s="332">
        <v>1622</v>
      </c>
      <c r="E18" s="334">
        <v>0</v>
      </c>
      <c r="F18" s="332">
        <v>0</v>
      </c>
      <c r="G18" s="332">
        <v>0</v>
      </c>
      <c r="H18" s="332">
        <v>0</v>
      </c>
      <c r="I18" s="155"/>
      <c r="J18" s="76">
        <f t="shared" si="0"/>
        <v>0</v>
      </c>
      <c r="K18" s="76"/>
      <c r="L18" s="148">
        <v>40</v>
      </c>
      <c r="M18" s="156">
        <v>0</v>
      </c>
    </row>
    <row r="19" spans="1:13" ht="24.75" customHeight="1">
      <c r="A19" s="10">
        <v>13</v>
      </c>
      <c r="B19" s="81" t="s">
        <v>523</v>
      </c>
      <c r="C19" s="336">
        <v>15944</v>
      </c>
      <c r="D19" s="337">
        <v>7022</v>
      </c>
      <c r="E19" s="336">
        <v>4356</v>
      </c>
      <c r="F19" s="336">
        <v>25909</v>
      </c>
      <c r="G19" s="338">
        <v>12040</v>
      </c>
      <c r="H19" s="336">
        <v>7206</v>
      </c>
      <c r="I19" s="155">
        <f t="shared" si="1"/>
        <v>5.947887970615243</v>
      </c>
      <c r="J19" s="76">
        <f t="shared" si="0"/>
        <v>75.51430005017562</v>
      </c>
      <c r="K19" s="76">
        <f t="shared" si="2"/>
        <v>59.85049833887043</v>
      </c>
      <c r="L19" s="148">
        <v>35</v>
      </c>
      <c r="M19" s="156">
        <v>22</v>
      </c>
    </row>
    <row r="20" spans="1:13" ht="36.75" customHeight="1" thickBot="1">
      <c r="A20" s="27">
        <v>14</v>
      </c>
      <c r="B20" s="190" t="s">
        <v>287</v>
      </c>
      <c r="C20" s="339">
        <v>4259</v>
      </c>
      <c r="D20" s="340">
        <v>884</v>
      </c>
      <c r="E20" s="339">
        <v>884</v>
      </c>
      <c r="F20" s="339">
        <v>18564</v>
      </c>
      <c r="G20" s="339">
        <v>4259</v>
      </c>
      <c r="H20" s="339">
        <v>4259</v>
      </c>
      <c r="I20" s="162">
        <f t="shared" si="1"/>
        <v>21</v>
      </c>
      <c r="J20" s="77">
        <f t="shared" si="0"/>
        <v>100</v>
      </c>
      <c r="K20" s="76">
        <f t="shared" si="2"/>
        <v>100</v>
      </c>
      <c r="L20" s="159">
        <v>40</v>
      </c>
      <c r="M20" s="163">
        <v>0</v>
      </c>
    </row>
    <row r="21" spans="1:13" ht="21" customHeight="1" thickBot="1" thickTop="1">
      <c r="A21" s="764" t="s">
        <v>497</v>
      </c>
      <c r="B21" s="773"/>
      <c r="C21" s="72">
        <f aca="true" t="shared" si="3" ref="C21:H21">SUM(C7:C20)</f>
        <v>1066698</v>
      </c>
      <c r="D21" s="72">
        <f t="shared" si="3"/>
        <v>469287</v>
      </c>
      <c r="E21" s="72">
        <f t="shared" si="3"/>
        <v>123214</v>
      </c>
      <c r="F21" s="164">
        <f t="shared" si="3"/>
        <v>1866547</v>
      </c>
      <c r="G21" s="72">
        <f t="shared" si="3"/>
        <v>295987</v>
      </c>
      <c r="H21" s="72">
        <f t="shared" si="3"/>
        <v>240130</v>
      </c>
      <c r="I21" s="67">
        <f t="shared" si="1"/>
        <v>15.148822374080867</v>
      </c>
      <c r="J21" s="67">
        <f t="shared" si="0"/>
        <v>27.74796615349424</v>
      </c>
      <c r="K21" s="67">
        <f t="shared" si="2"/>
        <v>81.12856307878387</v>
      </c>
      <c r="L21" s="167"/>
      <c r="M21" s="168"/>
    </row>
    <row r="22" spans="1:13" ht="26.25" customHeight="1">
      <c r="A22" s="886"/>
      <c r="B22" s="887"/>
      <c r="C22" s="887"/>
      <c r="D22" s="887"/>
      <c r="E22" s="887"/>
      <c r="F22" s="887"/>
      <c r="G22" s="887"/>
      <c r="H22" s="887"/>
      <c r="I22" s="887"/>
      <c r="J22" s="887"/>
      <c r="K22" s="887"/>
      <c r="L22" s="887"/>
      <c r="M22" s="887"/>
    </row>
    <row r="23" spans="1:13" s="28" customFormat="1" ht="21" customHeight="1">
      <c r="A23" s="746" t="s">
        <v>322</v>
      </c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</row>
  </sheetData>
  <sheetProtection/>
  <mergeCells count="19">
    <mergeCell ref="A22:M22"/>
    <mergeCell ref="A23:M23"/>
    <mergeCell ref="I4:I5"/>
    <mergeCell ref="A4:A5"/>
    <mergeCell ref="B4:B5"/>
    <mergeCell ref="C4:C5"/>
    <mergeCell ref="D4:D5"/>
    <mergeCell ref="E4:E5"/>
    <mergeCell ref="F4:F5"/>
    <mergeCell ref="G4:G5"/>
    <mergeCell ref="H4:H5"/>
    <mergeCell ref="A21:B21"/>
    <mergeCell ref="L3:M3"/>
    <mergeCell ref="A1:M1"/>
    <mergeCell ref="J4:J5"/>
    <mergeCell ref="K4:K5"/>
    <mergeCell ref="L4:L5"/>
    <mergeCell ref="M4:M5"/>
    <mergeCell ref="A2:M2"/>
  </mergeCells>
  <printOptions horizontalCentered="1"/>
  <pageMargins left="0.3937007874015748" right="0" top="0.5511811023622047" bottom="0" header="0.1968503937007874" footer="0.1968503937007874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0"/>
  <sheetViews>
    <sheetView zoomScalePageLayoutView="0" workbookViewId="0" topLeftCell="A3">
      <selection activeCell="K7" sqref="K7:K8"/>
    </sheetView>
  </sheetViews>
  <sheetFormatPr defaultColWidth="9.140625" defaultRowHeight="12.75"/>
  <cols>
    <col min="1" max="1" width="3.8515625" style="6" customWidth="1"/>
    <col min="2" max="2" width="24.00390625" style="6" customWidth="1"/>
    <col min="3" max="3" width="8.421875" style="6" customWidth="1"/>
    <col min="4" max="4" width="7.7109375" style="6" customWidth="1"/>
    <col min="5" max="5" width="10.7109375" style="6" customWidth="1"/>
    <col min="6" max="6" width="8.7109375" style="6" customWidth="1"/>
    <col min="7" max="7" width="7.7109375" style="6" customWidth="1"/>
    <col min="8" max="8" width="11.421875" style="6" customWidth="1"/>
    <col min="9" max="9" width="8.421875" style="6" customWidth="1"/>
    <col min="10" max="10" width="9.140625" style="6" customWidth="1"/>
    <col min="11" max="11" width="10.421875" style="6" customWidth="1"/>
    <col min="12" max="12" width="9.140625" style="6" customWidth="1"/>
    <col min="13" max="13" width="10.57421875" style="6" customWidth="1"/>
    <col min="14" max="16384" width="9.140625" style="6" customWidth="1"/>
  </cols>
  <sheetData>
    <row r="1" spans="1:13" s="5" customFormat="1" ht="27.75" customHeight="1">
      <c r="A1" s="727" t="s">
        <v>581</v>
      </c>
      <c r="B1" s="754"/>
      <c r="C1" s="754"/>
      <c r="D1" s="754"/>
      <c r="E1" s="754"/>
      <c r="F1" s="754"/>
      <c r="G1" s="754"/>
      <c r="H1" s="754"/>
      <c r="I1" s="754"/>
      <c r="J1" s="885"/>
      <c r="K1" s="885"/>
      <c r="L1" s="885"/>
      <c r="M1" s="885"/>
    </row>
    <row r="2" spans="1:13" s="5" customFormat="1" ht="12.75" customHeight="1">
      <c r="A2" s="753" t="s">
        <v>5</v>
      </c>
      <c r="B2" s="754"/>
      <c r="C2" s="754"/>
      <c r="D2" s="754"/>
      <c r="E2" s="754"/>
      <c r="F2" s="754"/>
      <c r="G2" s="754"/>
      <c r="H2" s="754"/>
      <c r="I2" s="754"/>
      <c r="J2" s="885"/>
      <c r="K2" s="885"/>
      <c r="L2" s="885"/>
      <c r="M2" s="885"/>
    </row>
    <row r="3" spans="1:13" ht="9.75" customHeight="1" thickBot="1">
      <c r="A3" s="40"/>
      <c r="B3" s="41"/>
      <c r="C3" s="41"/>
      <c r="D3" s="41"/>
      <c r="E3" s="41"/>
      <c r="F3" s="41"/>
      <c r="G3" s="41"/>
      <c r="H3" s="41"/>
      <c r="I3" s="4"/>
      <c r="L3" s="876" t="s">
        <v>164</v>
      </c>
      <c r="M3" s="876"/>
    </row>
    <row r="4" spans="1:13" ht="39.75" customHeight="1">
      <c r="A4" s="880" t="s">
        <v>57</v>
      </c>
      <c r="B4" s="882" t="s">
        <v>59</v>
      </c>
      <c r="C4" s="871" t="s">
        <v>177</v>
      </c>
      <c r="D4" s="871" t="s">
        <v>20</v>
      </c>
      <c r="E4" s="867" t="s">
        <v>178</v>
      </c>
      <c r="F4" s="867" t="s">
        <v>24</v>
      </c>
      <c r="G4" s="871" t="s">
        <v>179</v>
      </c>
      <c r="H4" s="867" t="s">
        <v>180</v>
      </c>
      <c r="I4" s="867" t="s">
        <v>21</v>
      </c>
      <c r="J4" s="867" t="s">
        <v>181</v>
      </c>
      <c r="K4" s="867" t="s">
        <v>182</v>
      </c>
      <c r="L4" s="867" t="s">
        <v>22</v>
      </c>
      <c r="M4" s="869" t="s">
        <v>23</v>
      </c>
    </row>
    <row r="5" spans="1:13" ht="61.5" customHeight="1" thickBot="1">
      <c r="A5" s="881"/>
      <c r="B5" s="883"/>
      <c r="C5" s="872"/>
      <c r="D5" s="884"/>
      <c r="E5" s="868"/>
      <c r="F5" s="868"/>
      <c r="G5" s="872"/>
      <c r="H5" s="873"/>
      <c r="I5" s="868"/>
      <c r="J5" s="868"/>
      <c r="K5" s="690"/>
      <c r="L5" s="868"/>
      <c r="M5" s="870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6">
        <v>12</v>
      </c>
    </row>
    <row r="7" spans="1:13" ht="24.75" customHeight="1" thickTop="1">
      <c r="A7" s="423">
        <v>1</v>
      </c>
      <c r="B7" s="14" t="s">
        <v>526</v>
      </c>
      <c r="C7" s="200">
        <v>571423</v>
      </c>
      <c r="D7" s="201">
        <v>291829</v>
      </c>
      <c r="E7" s="200">
        <v>0</v>
      </c>
      <c r="F7" s="202">
        <v>0</v>
      </c>
      <c r="G7" s="533">
        <v>0</v>
      </c>
      <c r="H7" s="200">
        <v>0</v>
      </c>
      <c r="I7" s="152"/>
      <c r="J7" s="75">
        <f>G7/C7*100</f>
        <v>0</v>
      </c>
      <c r="K7" s="76"/>
      <c r="L7" s="153">
        <v>0</v>
      </c>
      <c r="M7" s="154">
        <v>0</v>
      </c>
    </row>
    <row r="8" spans="1:13" ht="30" customHeight="1">
      <c r="A8" s="424">
        <v>2</v>
      </c>
      <c r="B8" s="58" t="s">
        <v>527</v>
      </c>
      <c r="C8" s="148">
        <v>96341</v>
      </c>
      <c r="D8" s="149">
        <v>34916</v>
      </c>
      <c r="E8" s="148">
        <v>0</v>
      </c>
      <c r="F8" s="148">
        <v>0</v>
      </c>
      <c r="G8" s="148">
        <v>0</v>
      </c>
      <c r="H8" s="148">
        <v>0</v>
      </c>
      <c r="I8" s="155"/>
      <c r="J8" s="76">
        <f aca="true" t="shared" si="0" ref="J8:J17">G8/C8*100</f>
        <v>0</v>
      </c>
      <c r="K8" s="76"/>
      <c r="L8" s="148">
        <v>40</v>
      </c>
      <c r="M8" s="156">
        <v>0</v>
      </c>
    </row>
    <row r="9" spans="1:13" ht="23.25" customHeight="1">
      <c r="A9" s="424">
        <v>3</v>
      </c>
      <c r="B9" s="59" t="s">
        <v>498</v>
      </c>
      <c r="C9" s="148">
        <v>106667</v>
      </c>
      <c r="D9" s="149">
        <v>39470</v>
      </c>
      <c r="E9" s="148">
        <v>15487</v>
      </c>
      <c r="F9" s="148">
        <v>226940</v>
      </c>
      <c r="G9" s="148">
        <v>39496</v>
      </c>
      <c r="H9" s="148">
        <v>28003</v>
      </c>
      <c r="I9" s="155">
        <f aca="true" t="shared" si="1" ref="I9:I17">F9/E9</f>
        <v>14.653580422289663</v>
      </c>
      <c r="J9" s="76">
        <f t="shared" si="0"/>
        <v>37.0273842894241</v>
      </c>
      <c r="K9" s="76">
        <f aca="true" t="shared" si="2" ref="K9:K17">H9/G9*100</f>
        <v>70.90085071906016</v>
      </c>
      <c r="L9" s="148">
        <v>40</v>
      </c>
      <c r="M9" s="156">
        <v>22</v>
      </c>
    </row>
    <row r="10" spans="1:13" ht="23.25" customHeight="1">
      <c r="A10" s="424">
        <v>4</v>
      </c>
      <c r="B10" s="59" t="s">
        <v>499</v>
      </c>
      <c r="C10" s="148">
        <v>52423</v>
      </c>
      <c r="D10" s="148">
        <v>33680</v>
      </c>
      <c r="E10" s="148">
        <v>6228</v>
      </c>
      <c r="F10" s="148">
        <v>155593</v>
      </c>
      <c r="G10" s="148">
        <v>11706</v>
      </c>
      <c r="H10" s="148">
        <v>5808</v>
      </c>
      <c r="I10" s="155">
        <f t="shared" si="1"/>
        <v>24.982819524727038</v>
      </c>
      <c r="J10" s="76">
        <f t="shared" si="0"/>
        <v>22.329893367415067</v>
      </c>
      <c r="K10" s="76">
        <f t="shared" si="2"/>
        <v>49.61558175294721</v>
      </c>
      <c r="L10" s="148">
        <v>40</v>
      </c>
      <c r="M10" s="156">
        <v>22</v>
      </c>
    </row>
    <row r="11" spans="1:13" ht="23.25" customHeight="1">
      <c r="A11" s="424">
        <v>5</v>
      </c>
      <c r="B11" s="58" t="s">
        <v>500</v>
      </c>
      <c r="C11" s="148">
        <v>75689</v>
      </c>
      <c r="D11" s="157">
        <v>43259</v>
      </c>
      <c r="E11" s="158">
        <v>2833</v>
      </c>
      <c r="F11" s="148">
        <v>9221</v>
      </c>
      <c r="G11" s="148">
        <v>9949</v>
      </c>
      <c r="H11" s="158">
        <v>7517</v>
      </c>
      <c r="I11" s="155">
        <f t="shared" si="1"/>
        <v>3.2548535121779034</v>
      </c>
      <c r="J11" s="76">
        <f t="shared" si="0"/>
        <v>13.144578472433247</v>
      </c>
      <c r="K11" s="76">
        <f t="shared" si="2"/>
        <v>75.55533219419037</v>
      </c>
      <c r="L11" s="148">
        <v>9</v>
      </c>
      <c r="M11" s="156">
        <v>22</v>
      </c>
    </row>
    <row r="12" spans="1:13" ht="37.5" customHeight="1">
      <c r="A12" s="424">
        <v>6</v>
      </c>
      <c r="B12" s="58" t="s">
        <v>511</v>
      </c>
      <c r="C12" s="148">
        <v>11983</v>
      </c>
      <c r="D12" s="149">
        <v>3091</v>
      </c>
      <c r="E12" s="148">
        <v>608</v>
      </c>
      <c r="F12" s="148">
        <v>2305</v>
      </c>
      <c r="G12" s="148">
        <v>2082</v>
      </c>
      <c r="H12" s="148">
        <v>1856</v>
      </c>
      <c r="I12" s="155">
        <f t="shared" si="1"/>
        <v>3.7911184210526314</v>
      </c>
      <c r="J12" s="76">
        <f t="shared" si="0"/>
        <v>17.37461403655178</v>
      </c>
      <c r="K12" s="76">
        <f t="shared" si="2"/>
        <v>89.14505283381364</v>
      </c>
      <c r="L12" s="148">
        <v>40</v>
      </c>
      <c r="M12" s="156">
        <v>22</v>
      </c>
    </row>
    <row r="13" spans="1:13" ht="30" customHeight="1">
      <c r="A13" s="424">
        <v>7</v>
      </c>
      <c r="B13" s="58" t="s">
        <v>528</v>
      </c>
      <c r="C13" s="148">
        <v>24796</v>
      </c>
      <c r="D13" s="149">
        <v>6762</v>
      </c>
      <c r="E13" s="148">
        <v>5420</v>
      </c>
      <c r="F13" s="148">
        <v>48780</v>
      </c>
      <c r="G13" s="148">
        <v>21560</v>
      </c>
      <c r="H13" s="148">
        <v>0</v>
      </c>
      <c r="I13" s="155">
        <f t="shared" si="1"/>
        <v>9</v>
      </c>
      <c r="J13" s="76">
        <f t="shared" si="0"/>
        <v>86.94950798515889</v>
      </c>
      <c r="K13" s="76">
        <f t="shared" si="2"/>
        <v>0</v>
      </c>
      <c r="L13" s="148">
        <v>35</v>
      </c>
      <c r="M13" s="156">
        <v>22</v>
      </c>
    </row>
    <row r="14" spans="1:13" ht="30.75" customHeight="1">
      <c r="A14" s="424">
        <v>8</v>
      </c>
      <c r="B14" s="58" t="s">
        <v>25</v>
      </c>
      <c r="C14" s="159">
        <v>108100</v>
      </c>
      <c r="D14" s="160">
        <v>64071</v>
      </c>
      <c r="E14" s="159">
        <v>0</v>
      </c>
      <c r="F14" s="148">
        <v>0</v>
      </c>
      <c r="G14" s="148">
        <v>0</v>
      </c>
      <c r="H14" s="148">
        <v>0</v>
      </c>
      <c r="I14" s="155"/>
      <c r="J14" s="76">
        <f t="shared" si="0"/>
        <v>0</v>
      </c>
      <c r="K14" s="76"/>
      <c r="L14" s="148">
        <v>0</v>
      </c>
      <c r="M14" s="156">
        <v>0</v>
      </c>
    </row>
    <row r="15" spans="1:13" ht="27.75" customHeight="1">
      <c r="A15" s="424">
        <v>9</v>
      </c>
      <c r="B15" s="58" t="s">
        <v>502</v>
      </c>
      <c r="C15" s="148">
        <v>89708</v>
      </c>
      <c r="D15" s="148">
        <v>55618</v>
      </c>
      <c r="E15" s="148">
        <v>16147</v>
      </c>
      <c r="F15" s="148">
        <v>129176</v>
      </c>
      <c r="G15" s="148">
        <v>55618</v>
      </c>
      <c r="H15" s="148">
        <v>51133</v>
      </c>
      <c r="I15" s="155">
        <f t="shared" si="1"/>
        <v>8</v>
      </c>
      <c r="J15" s="76">
        <f t="shared" si="0"/>
        <v>61.998929861327866</v>
      </c>
      <c r="K15" s="76">
        <f t="shared" si="2"/>
        <v>91.93606386421662</v>
      </c>
      <c r="L15" s="148">
        <v>32</v>
      </c>
      <c r="M15" s="156">
        <v>22</v>
      </c>
    </row>
    <row r="16" spans="1:13" ht="30" customHeight="1" thickBot="1">
      <c r="A16" s="457">
        <v>10</v>
      </c>
      <c r="B16" s="58" t="s">
        <v>26</v>
      </c>
      <c r="C16" s="148">
        <v>110020</v>
      </c>
      <c r="D16" s="149">
        <v>65061</v>
      </c>
      <c r="E16" s="148">
        <v>45221</v>
      </c>
      <c r="F16" s="161">
        <v>678315</v>
      </c>
      <c r="G16" s="161">
        <v>83660</v>
      </c>
      <c r="H16" s="148">
        <v>75509</v>
      </c>
      <c r="I16" s="162">
        <f t="shared" si="1"/>
        <v>15</v>
      </c>
      <c r="J16" s="77">
        <f t="shared" si="0"/>
        <v>76.04071986911471</v>
      </c>
      <c r="K16" s="77">
        <f t="shared" si="2"/>
        <v>90.25699258905092</v>
      </c>
      <c r="L16" s="159">
        <v>16</v>
      </c>
      <c r="M16" s="163">
        <v>0</v>
      </c>
    </row>
    <row r="17" spans="1:13" ht="37.5" customHeight="1" thickBot="1" thickTop="1">
      <c r="A17" s="764" t="s">
        <v>497</v>
      </c>
      <c r="B17" s="773"/>
      <c r="C17" s="72">
        <f aca="true" t="shared" si="3" ref="C17:H17">SUM(C7:C16)</f>
        <v>1247150</v>
      </c>
      <c r="D17" s="72">
        <f t="shared" si="3"/>
        <v>637757</v>
      </c>
      <c r="E17" s="72">
        <f t="shared" si="3"/>
        <v>91944</v>
      </c>
      <c r="F17" s="164">
        <f t="shared" si="3"/>
        <v>1250330</v>
      </c>
      <c r="G17" s="164">
        <f t="shared" si="3"/>
        <v>224071</v>
      </c>
      <c r="H17" s="72">
        <f t="shared" si="3"/>
        <v>169826</v>
      </c>
      <c r="I17" s="67">
        <f t="shared" si="1"/>
        <v>13.598821021491343</v>
      </c>
      <c r="J17" s="67">
        <f t="shared" si="0"/>
        <v>17.9666439482019</v>
      </c>
      <c r="K17" s="67">
        <f t="shared" si="2"/>
        <v>75.79115548196776</v>
      </c>
      <c r="L17" s="72"/>
      <c r="M17" s="165"/>
    </row>
    <row r="18" spans="1:13" ht="18" customHeight="1">
      <c r="A18" s="494"/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</row>
    <row r="19" spans="1:13" s="94" customFormat="1" ht="13.5" customHeight="1">
      <c r="A19" s="890"/>
      <c r="B19" s="891"/>
      <c r="C19" s="891"/>
      <c r="D19" s="891"/>
      <c r="E19" s="891"/>
      <c r="F19" s="891"/>
      <c r="G19" s="891"/>
      <c r="H19" s="891"/>
      <c r="I19" s="891"/>
      <c r="J19" s="891"/>
      <c r="K19" s="891"/>
      <c r="L19" s="891"/>
      <c r="M19" s="891"/>
    </row>
    <row r="20" spans="1:13" ht="10.5" customHeight="1">
      <c r="A20" s="746" t="s">
        <v>402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</row>
  </sheetData>
  <sheetProtection/>
  <mergeCells count="19">
    <mergeCell ref="A20:M20"/>
    <mergeCell ref="K4:K5"/>
    <mergeCell ref="L4:L5"/>
    <mergeCell ref="M4:M5"/>
    <mergeCell ref="A17:B17"/>
    <mergeCell ref="A4:A5"/>
    <mergeCell ref="B4:B5"/>
    <mergeCell ref="C4:C5"/>
    <mergeCell ref="A19:M19"/>
    <mergeCell ref="A1:M1"/>
    <mergeCell ref="L3:M3"/>
    <mergeCell ref="G4:G5"/>
    <mergeCell ref="H4:H5"/>
    <mergeCell ref="I4:I5"/>
    <mergeCell ref="J4:J5"/>
    <mergeCell ref="A2:M2"/>
    <mergeCell ref="D4:D5"/>
    <mergeCell ref="E4:E5"/>
    <mergeCell ref="F4:F5"/>
  </mergeCells>
  <printOptions horizontalCentered="1"/>
  <pageMargins left="0.5511811023622047" right="0.35433070866141736" top="0.7480314960629921" bottom="0.5905511811023623" header="0.5118110236220472" footer="0.5118110236220472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SheetLayoutView="100" zoomScalePageLayoutView="0" workbookViewId="0" topLeftCell="A8">
      <selection activeCell="N14" sqref="N14"/>
    </sheetView>
  </sheetViews>
  <sheetFormatPr defaultColWidth="9.140625" defaultRowHeight="12.75"/>
  <cols>
    <col min="1" max="1" width="3.421875" style="6" customWidth="1"/>
    <col min="2" max="2" width="27.7109375" style="6" customWidth="1"/>
    <col min="3" max="3" width="7.8515625" style="6" customWidth="1"/>
    <col min="4" max="4" width="8.140625" style="6" customWidth="1"/>
    <col min="5" max="5" width="10.57421875" style="6" customWidth="1"/>
    <col min="6" max="6" width="8.8515625" style="6" customWidth="1"/>
    <col min="7" max="7" width="8.28125" style="6" customWidth="1"/>
    <col min="8" max="8" width="10.421875" style="6" customWidth="1"/>
    <col min="9" max="9" width="8.8515625" style="6" customWidth="1"/>
    <col min="10" max="10" width="9.57421875" style="6" customWidth="1"/>
    <col min="11" max="11" width="10.8515625" style="6" customWidth="1"/>
    <col min="12" max="12" width="8.7109375" style="6" customWidth="1"/>
    <col min="13" max="13" width="11.00390625" style="6" customWidth="1"/>
    <col min="14" max="16384" width="9.140625" style="6" customWidth="1"/>
  </cols>
  <sheetData>
    <row r="1" spans="1:13" s="5" customFormat="1" ht="32.25" customHeight="1">
      <c r="A1" s="727" t="s">
        <v>582</v>
      </c>
      <c r="B1" s="754"/>
      <c r="C1" s="754"/>
      <c r="D1" s="754"/>
      <c r="E1" s="754"/>
      <c r="F1" s="754"/>
      <c r="G1" s="754"/>
      <c r="H1" s="754"/>
      <c r="I1" s="754"/>
      <c r="J1" s="885"/>
      <c r="K1" s="885"/>
      <c r="L1" s="885"/>
      <c r="M1" s="885"/>
    </row>
    <row r="2" spans="1:13" s="5" customFormat="1" ht="13.5" customHeight="1">
      <c r="A2" s="753" t="s">
        <v>290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</row>
    <row r="3" spans="1:13" ht="12" customHeight="1" thickBot="1">
      <c r="A3" s="40"/>
      <c r="B3" s="41"/>
      <c r="C3" s="41"/>
      <c r="D3" s="41"/>
      <c r="E3" s="41"/>
      <c r="F3" s="41"/>
      <c r="G3" s="41"/>
      <c r="H3" s="41"/>
      <c r="I3" s="4"/>
      <c r="L3" s="876" t="s">
        <v>280</v>
      </c>
      <c r="M3" s="876"/>
    </row>
    <row r="4" spans="1:13" ht="39.75" customHeight="1">
      <c r="A4" s="741" t="s">
        <v>57</v>
      </c>
      <c r="B4" s="882" t="s">
        <v>59</v>
      </c>
      <c r="C4" s="871" t="s">
        <v>488</v>
      </c>
      <c r="D4" s="871" t="s">
        <v>487</v>
      </c>
      <c r="E4" s="867" t="s">
        <v>178</v>
      </c>
      <c r="F4" s="867" t="s">
        <v>24</v>
      </c>
      <c r="G4" s="871" t="s">
        <v>486</v>
      </c>
      <c r="H4" s="867" t="s">
        <v>180</v>
      </c>
      <c r="I4" s="867" t="s">
        <v>21</v>
      </c>
      <c r="J4" s="867" t="s">
        <v>181</v>
      </c>
      <c r="K4" s="867" t="s">
        <v>182</v>
      </c>
      <c r="L4" s="867" t="s">
        <v>22</v>
      </c>
      <c r="M4" s="869" t="s">
        <v>23</v>
      </c>
    </row>
    <row r="5" spans="1:13" ht="75" customHeight="1" thickBot="1">
      <c r="A5" s="742"/>
      <c r="B5" s="883"/>
      <c r="C5" s="872"/>
      <c r="D5" s="884"/>
      <c r="E5" s="868"/>
      <c r="F5" s="868"/>
      <c r="G5" s="872"/>
      <c r="H5" s="873"/>
      <c r="I5" s="868"/>
      <c r="J5" s="868"/>
      <c r="K5" s="690"/>
      <c r="L5" s="868"/>
      <c r="M5" s="870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6">
        <v>12</v>
      </c>
    </row>
    <row r="7" spans="1:13" ht="24" customHeight="1" thickTop="1">
      <c r="A7" s="9">
        <v>1</v>
      </c>
      <c r="B7" s="58" t="s">
        <v>527</v>
      </c>
      <c r="C7" s="153">
        <v>37984</v>
      </c>
      <c r="D7" s="296">
        <v>21035</v>
      </c>
      <c r="E7" s="153">
        <v>0</v>
      </c>
      <c r="F7" s="151">
        <v>0</v>
      </c>
      <c r="G7" s="151">
        <v>0</v>
      </c>
      <c r="H7" s="153">
        <v>0</v>
      </c>
      <c r="I7" s="152"/>
      <c r="J7" s="75">
        <f>G7/C7*100</f>
        <v>0</v>
      </c>
      <c r="K7" s="75"/>
      <c r="L7" s="153">
        <v>0</v>
      </c>
      <c r="M7" s="154">
        <v>0</v>
      </c>
    </row>
    <row r="8" spans="1:13" ht="22.5" customHeight="1">
      <c r="A8" s="9">
        <v>2</v>
      </c>
      <c r="B8" s="59" t="s">
        <v>498</v>
      </c>
      <c r="C8" s="148">
        <v>14077</v>
      </c>
      <c r="D8" s="149">
        <v>12435</v>
      </c>
      <c r="E8" s="148">
        <v>0</v>
      </c>
      <c r="F8" s="148">
        <v>0</v>
      </c>
      <c r="G8" s="148">
        <v>0</v>
      </c>
      <c r="H8" s="148">
        <v>0</v>
      </c>
      <c r="I8" s="155"/>
      <c r="J8" s="76">
        <f aca="true" t="shared" si="0" ref="J8:J17">G8/C8*100</f>
        <v>0</v>
      </c>
      <c r="K8" s="76"/>
      <c r="L8" s="148">
        <v>40</v>
      </c>
      <c r="M8" s="156">
        <v>22</v>
      </c>
    </row>
    <row r="9" spans="1:13" ht="22.5" customHeight="1">
      <c r="A9" s="9">
        <v>3</v>
      </c>
      <c r="B9" s="59" t="s">
        <v>499</v>
      </c>
      <c r="C9" s="148">
        <v>8000</v>
      </c>
      <c r="D9" s="148">
        <v>7449</v>
      </c>
      <c r="E9" s="148">
        <v>0</v>
      </c>
      <c r="F9" s="148">
        <v>0</v>
      </c>
      <c r="G9" s="148">
        <v>0</v>
      </c>
      <c r="H9" s="148">
        <v>0</v>
      </c>
      <c r="I9" s="155"/>
      <c r="J9" s="76">
        <f t="shared" si="0"/>
        <v>0</v>
      </c>
      <c r="K9" s="76"/>
      <c r="L9" s="148">
        <v>40</v>
      </c>
      <c r="M9" s="156">
        <v>22</v>
      </c>
    </row>
    <row r="10" spans="1:13" ht="34.5" customHeight="1">
      <c r="A10" s="9">
        <v>4</v>
      </c>
      <c r="B10" s="58" t="s">
        <v>25</v>
      </c>
      <c r="C10" s="159">
        <v>62189</v>
      </c>
      <c r="D10" s="160">
        <v>41951</v>
      </c>
      <c r="E10" s="159">
        <v>0</v>
      </c>
      <c r="F10" s="148">
        <v>0</v>
      </c>
      <c r="G10" s="148">
        <v>0</v>
      </c>
      <c r="H10" s="148">
        <v>0</v>
      </c>
      <c r="I10" s="155"/>
      <c r="J10" s="76">
        <f t="shared" si="0"/>
        <v>0</v>
      </c>
      <c r="K10" s="76"/>
      <c r="L10" s="148">
        <v>0</v>
      </c>
      <c r="M10" s="156">
        <v>0</v>
      </c>
    </row>
    <row r="11" spans="1:13" ht="22.5" customHeight="1">
      <c r="A11" s="9">
        <v>5</v>
      </c>
      <c r="B11" s="58" t="s">
        <v>502</v>
      </c>
      <c r="C11" s="148">
        <v>81160</v>
      </c>
      <c r="D11" s="148">
        <v>68986</v>
      </c>
      <c r="E11" s="148">
        <v>19478</v>
      </c>
      <c r="F11" s="148">
        <v>233736</v>
      </c>
      <c r="G11" s="148">
        <v>68986</v>
      </c>
      <c r="H11" s="148">
        <v>64116</v>
      </c>
      <c r="I11" s="155">
        <f aca="true" t="shared" si="1" ref="I11:I17">F11/E11</f>
        <v>12</v>
      </c>
      <c r="J11" s="76">
        <f t="shared" si="0"/>
        <v>85</v>
      </c>
      <c r="K11" s="76">
        <f aca="true" t="shared" si="2" ref="K11:K16">H11/G11*100</f>
        <v>92.94059664279709</v>
      </c>
      <c r="L11" s="148">
        <v>32</v>
      </c>
      <c r="M11" s="156">
        <v>22</v>
      </c>
    </row>
    <row r="12" spans="1:13" ht="36.75" customHeight="1">
      <c r="A12" s="9">
        <v>6</v>
      </c>
      <c r="B12" s="58" t="s">
        <v>521</v>
      </c>
      <c r="C12" s="148">
        <v>20640</v>
      </c>
      <c r="D12" s="148">
        <v>4128</v>
      </c>
      <c r="E12" s="148">
        <v>0</v>
      </c>
      <c r="F12" s="150">
        <v>0</v>
      </c>
      <c r="G12" s="150">
        <v>0</v>
      </c>
      <c r="H12" s="148">
        <v>0</v>
      </c>
      <c r="I12" s="155"/>
      <c r="J12" s="76">
        <f t="shared" si="0"/>
        <v>0</v>
      </c>
      <c r="K12" s="76"/>
      <c r="L12" s="148">
        <v>0</v>
      </c>
      <c r="M12" s="156">
        <v>0</v>
      </c>
    </row>
    <row r="13" spans="1:13" ht="37.5" customHeight="1">
      <c r="A13" s="9">
        <v>7</v>
      </c>
      <c r="B13" s="58" t="s">
        <v>27</v>
      </c>
      <c r="C13" s="327">
        <v>12256</v>
      </c>
      <c r="D13" s="327">
        <v>3228</v>
      </c>
      <c r="E13" s="327">
        <v>2462</v>
      </c>
      <c r="F13" s="327">
        <v>73860</v>
      </c>
      <c r="G13" s="327">
        <v>12000</v>
      </c>
      <c r="H13" s="327">
        <v>0</v>
      </c>
      <c r="I13" s="155">
        <f t="shared" si="1"/>
        <v>30</v>
      </c>
      <c r="J13" s="76">
        <f t="shared" si="0"/>
        <v>97.911227154047</v>
      </c>
      <c r="K13" s="76">
        <f t="shared" si="2"/>
        <v>0</v>
      </c>
      <c r="L13" s="148">
        <v>40</v>
      </c>
      <c r="M13" s="156">
        <v>22</v>
      </c>
    </row>
    <row r="14" spans="1:13" ht="45.75" customHeight="1">
      <c r="A14" s="9">
        <v>8</v>
      </c>
      <c r="B14" s="58" t="s">
        <v>29</v>
      </c>
      <c r="C14" s="148">
        <v>2115</v>
      </c>
      <c r="D14" s="148">
        <v>1843</v>
      </c>
      <c r="E14" s="148">
        <v>1300</v>
      </c>
      <c r="F14" s="148">
        <v>39000</v>
      </c>
      <c r="G14" s="148">
        <v>1843</v>
      </c>
      <c r="H14" s="148">
        <v>0</v>
      </c>
      <c r="I14" s="155">
        <f t="shared" si="1"/>
        <v>30</v>
      </c>
      <c r="J14" s="76">
        <f t="shared" si="0"/>
        <v>87.13947990543736</v>
      </c>
      <c r="K14" s="76">
        <f t="shared" si="2"/>
        <v>0</v>
      </c>
      <c r="L14" s="148">
        <v>0</v>
      </c>
      <c r="M14" s="156">
        <v>0</v>
      </c>
    </row>
    <row r="15" spans="1:13" ht="22.5" customHeight="1">
      <c r="A15" s="9">
        <v>9</v>
      </c>
      <c r="B15" s="58" t="s">
        <v>506</v>
      </c>
      <c r="C15" s="201">
        <v>2264</v>
      </c>
      <c r="D15" s="200">
        <v>652</v>
      </c>
      <c r="E15" s="201">
        <v>643</v>
      </c>
      <c r="F15" s="200">
        <v>19290</v>
      </c>
      <c r="G15" s="200">
        <v>2240</v>
      </c>
      <c r="H15" s="200">
        <v>652</v>
      </c>
      <c r="I15" s="155">
        <f t="shared" si="1"/>
        <v>30</v>
      </c>
      <c r="J15" s="76">
        <f t="shared" si="0"/>
        <v>98.93992932862191</v>
      </c>
      <c r="K15" s="76">
        <f t="shared" si="2"/>
        <v>29.107142857142858</v>
      </c>
      <c r="L15" s="148">
        <v>15</v>
      </c>
      <c r="M15" s="156">
        <v>22</v>
      </c>
    </row>
    <row r="16" spans="1:13" ht="22.5" customHeight="1" thickBot="1">
      <c r="A16" s="382">
        <v>10</v>
      </c>
      <c r="B16" s="14" t="s">
        <v>528</v>
      </c>
      <c r="C16" s="209">
        <v>416</v>
      </c>
      <c r="D16" s="202">
        <v>10</v>
      </c>
      <c r="E16" s="209">
        <v>9</v>
      </c>
      <c r="F16" s="202">
        <v>45</v>
      </c>
      <c r="G16" s="202">
        <v>401</v>
      </c>
      <c r="H16" s="202">
        <v>0</v>
      </c>
      <c r="I16" s="155">
        <v>0</v>
      </c>
      <c r="J16" s="76">
        <f t="shared" si="0"/>
        <v>96.39423076923077</v>
      </c>
      <c r="K16" s="77">
        <f t="shared" si="2"/>
        <v>0</v>
      </c>
      <c r="L16" s="150">
        <v>0</v>
      </c>
      <c r="M16" s="459">
        <v>22</v>
      </c>
    </row>
    <row r="17" spans="1:13" ht="26.25" customHeight="1" thickBot="1" thickTop="1">
      <c r="A17" s="764" t="s">
        <v>497</v>
      </c>
      <c r="B17" s="773"/>
      <c r="C17" s="72">
        <f aca="true" t="shared" si="3" ref="C17:H17">SUM(C7:C16)</f>
        <v>241101</v>
      </c>
      <c r="D17" s="72">
        <f t="shared" si="3"/>
        <v>161717</v>
      </c>
      <c r="E17" s="72">
        <f t="shared" si="3"/>
        <v>23892</v>
      </c>
      <c r="F17" s="72">
        <f t="shared" si="3"/>
        <v>365931</v>
      </c>
      <c r="G17" s="72">
        <f t="shared" si="3"/>
        <v>85470</v>
      </c>
      <c r="H17" s="72">
        <f t="shared" si="3"/>
        <v>64768</v>
      </c>
      <c r="I17" s="67">
        <f t="shared" si="1"/>
        <v>15.316047212456052</v>
      </c>
      <c r="J17" s="67">
        <f t="shared" si="0"/>
        <v>35.449873704381154</v>
      </c>
      <c r="K17" s="67">
        <f>H17/G17*100</f>
        <v>75.77863577863579</v>
      </c>
      <c r="L17" s="167"/>
      <c r="M17" s="168"/>
    </row>
    <row r="18" spans="1:13" ht="24" customHeight="1">
      <c r="A18" s="886"/>
      <c r="B18" s="887"/>
      <c r="C18" s="887"/>
      <c r="D18" s="887"/>
      <c r="E18" s="887"/>
      <c r="F18" s="887"/>
      <c r="G18" s="887"/>
      <c r="H18" s="887"/>
      <c r="I18" s="887"/>
      <c r="J18" s="887"/>
      <c r="K18" s="887"/>
      <c r="L18" s="887"/>
      <c r="M18" s="887"/>
    </row>
    <row r="19" spans="1:13" s="43" customFormat="1" ht="33" customHeight="1">
      <c r="A19" s="746" t="s">
        <v>403</v>
      </c>
      <c r="B19" s="746"/>
      <c r="C19" s="746"/>
      <c r="D19" s="746"/>
      <c r="E19" s="746"/>
      <c r="F19" s="746"/>
      <c r="G19" s="746"/>
      <c r="H19" s="746"/>
      <c r="I19" s="746"/>
      <c r="J19" s="746"/>
      <c r="K19" s="746"/>
      <c r="L19" s="746"/>
      <c r="M19" s="746"/>
    </row>
  </sheetData>
  <sheetProtection/>
  <mergeCells count="19">
    <mergeCell ref="A18:M18"/>
    <mergeCell ref="A19:M19"/>
    <mergeCell ref="K4:K5"/>
    <mergeCell ref="L4:L5"/>
    <mergeCell ref="M4:M5"/>
    <mergeCell ref="D4:D5"/>
    <mergeCell ref="E4:E5"/>
    <mergeCell ref="F4:F5"/>
    <mergeCell ref="G4:G5"/>
    <mergeCell ref="A17:B17"/>
    <mergeCell ref="A4:A5"/>
    <mergeCell ref="A1:M1"/>
    <mergeCell ref="L3:M3"/>
    <mergeCell ref="H4:H5"/>
    <mergeCell ref="I4:I5"/>
    <mergeCell ref="J4:J5"/>
    <mergeCell ref="A2:M2"/>
    <mergeCell ref="B4:B5"/>
    <mergeCell ref="C4:C5"/>
  </mergeCells>
  <printOptions horizontalCentered="1"/>
  <pageMargins left="0.3937007874015748" right="0.2755905511811024" top="0.9448818897637796" bottom="0.3937007874015748" header="0.5118110236220472" footer="0.5118110236220472"/>
  <pageSetup horizontalDpi="600" verticalDpi="600" orientation="landscape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M16"/>
  <sheetViews>
    <sheetView zoomScalePageLayoutView="0" workbookViewId="0" topLeftCell="A6">
      <selection activeCell="N13" sqref="N13"/>
    </sheetView>
  </sheetViews>
  <sheetFormatPr defaultColWidth="9.140625" defaultRowHeight="12.75"/>
  <cols>
    <col min="1" max="1" width="4.00390625" style="6" customWidth="1"/>
    <col min="2" max="2" width="25.7109375" style="6" customWidth="1"/>
    <col min="3" max="3" width="7.140625" style="6" customWidth="1"/>
    <col min="4" max="4" width="8.00390625" style="6" customWidth="1"/>
    <col min="5" max="5" width="10.00390625" style="6" customWidth="1"/>
    <col min="6" max="6" width="7.7109375" style="6" customWidth="1"/>
    <col min="7" max="7" width="7.140625" style="6" customWidth="1"/>
    <col min="8" max="8" width="10.421875" style="6" customWidth="1"/>
    <col min="9" max="9" width="8.57421875" style="6" customWidth="1"/>
    <col min="10" max="10" width="9.57421875" style="6" customWidth="1"/>
    <col min="11" max="11" width="10.421875" style="6" customWidth="1"/>
    <col min="12" max="12" width="8.57421875" style="6" customWidth="1"/>
    <col min="13" max="13" width="10.7109375" style="6" customWidth="1"/>
    <col min="14" max="16384" width="9.140625" style="6" customWidth="1"/>
  </cols>
  <sheetData>
    <row r="1" spans="1:13" s="5" customFormat="1" ht="30" customHeight="1">
      <c r="A1" s="727" t="s">
        <v>583</v>
      </c>
      <c r="B1" s="754"/>
      <c r="C1" s="754"/>
      <c r="D1" s="754"/>
      <c r="E1" s="754"/>
      <c r="F1" s="754"/>
      <c r="G1" s="754"/>
      <c r="H1" s="754"/>
      <c r="I1" s="754"/>
      <c r="J1" s="885"/>
      <c r="K1" s="885"/>
      <c r="L1" s="885"/>
      <c r="M1" s="885"/>
    </row>
    <row r="2" spans="1:9" s="5" customFormat="1" ht="16.5" customHeight="1">
      <c r="A2" s="753" t="s">
        <v>183</v>
      </c>
      <c r="B2" s="754"/>
      <c r="C2" s="754"/>
      <c r="D2" s="754"/>
      <c r="E2" s="754"/>
      <c r="F2" s="754"/>
      <c r="G2" s="754"/>
      <c r="H2" s="754"/>
      <c r="I2" s="754"/>
    </row>
    <row r="3" spans="1:13" ht="12" customHeight="1" thickBot="1">
      <c r="A3" s="40"/>
      <c r="B3" s="41"/>
      <c r="C3" s="41"/>
      <c r="D3" s="41"/>
      <c r="E3" s="41"/>
      <c r="F3" s="41"/>
      <c r="G3" s="41"/>
      <c r="H3" s="41"/>
      <c r="I3" s="4"/>
      <c r="L3" s="876" t="s">
        <v>95</v>
      </c>
      <c r="M3" s="877"/>
    </row>
    <row r="4" spans="1:13" ht="39.75" customHeight="1">
      <c r="A4" s="880" t="s">
        <v>57</v>
      </c>
      <c r="B4" s="882" t="s">
        <v>59</v>
      </c>
      <c r="C4" s="871" t="s">
        <v>177</v>
      </c>
      <c r="D4" s="871" t="s">
        <v>20</v>
      </c>
      <c r="E4" s="867" t="s">
        <v>178</v>
      </c>
      <c r="F4" s="867" t="s">
        <v>24</v>
      </c>
      <c r="G4" s="871" t="s">
        <v>179</v>
      </c>
      <c r="H4" s="867" t="s">
        <v>180</v>
      </c>
      <c r="I4" s="867" t="s">
        <v>21</v>
      </c>
      <c r="J4" s="867" t="s">
        <v>181</v>
      </c>
      <c r="K4" s="867" t="s">
        <v>182</v>
      </c>
      <c r="L4" s="867" t="s">
        <v>22</v>
      </c>
      <c r="M4" s="869" t="s">
        <v>23</v>
      </c>
    </row>
    <row r="5" spans="1:13" ht="93.75" customHeight="1" thickBot="1">
      <c r="A5" s="881"/>
      <c r="B5" s="883"/>
      <c r="C5" s="872"/>
      <c r="D5" s="884"/>
      <c r="E5" s="868"/>
      <c r="F5" s="868"/>
      <c r="G5" s="872"/>
      <c r="H5" s="873"/>
      <c r="I5" s="868"/>
      <c r="J5" s="868"/>
      <c r="K5" s="690"/>
      <c r="L5" s="868"/>
      <c r="M5" s="870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166">
        <v>9</v>
      </c>
      <c r="K6" s="24">
        <v>10</v>
      </c>
      <c r="L6" s="166">
        <v>11</v>
      </c>
      <c r="M6" s="170">
        <v>12</v>
      </c>
    </row>
    <row r="7" spans="1:13" ht="27" customHeight="1" thickTop="1">
      <c r="A7" s="423">
        <v>1</v>
      </c>
      <c r="B7" s="458" t="s">
        <v>28</v>
      </c>
      <c r="C7" s="151">
        <v>97725</v>
      </c>
      <c r="D7" s="150">
        <v>91248</v>
      </c>
      <c r="E7" s="150">
        <v>0</v>
      </c>
      <c r="F7" s="150">
        <v>0</v>
      </c>
      <c r="G7" s="150">
        <v>0</v>
      </c>
      <c r="H7" s="150">
        <v>0</v>
      </c>
      <c r="I7" s="155">
        <v>0</v>
      </c>
      <c r="J7" s="75">
        <f>G7/C7*100</f>
        <v>0</v>
      </c>
      <c r="K7" s="76"/>
      <c r="L7" s="153">
        <v>0</v>
      </c>
      <c r="M7" s="154">
        <v>0</v>
      </c>
    </row>
    <row r="8" spans="1:13" ht="31.5" customHeight="1">
      <c r="A8" s="424">
        <v>2</v>
      </c>
      <c r="B8" s="58" t="s">
        <v>527</v>
      </c>
      <c r="C8" s="148">
        <v>13145</v>
      </c>
      <c r="D8" s="148">
        <v>2603</v>
      </c>
      <c r="E8" s="148">
        <v>0</v>
      </c>
      <c r="F8" s="148">
        <v>0</v>
      </c>
      <c r="G8" s="148">
        <v>0</v>
      </c>
      <c r="H8" s="148">
        <v>0</v>
      </c>
      <c r="I8" s="155"/>
      <c r="J8" s="76">
        <f aca="true" t="shared" si="0" ref="J8:J14">G8/C8*100</f>
        <v>0</v>
      </c>
      <c r="K8" s="76"/>
      <c r="L8" s="148">
        <v>40</v>
      </c>
      <c r="M8" s="156">
        <v>0</v>
      </c>
    </row>
    <row r="9" spans="1:13" ht="24" customHeight="1">
      <c r="A9" s="424">
        <v>3</v>
      </c>
      <c r="B9" s="59" t="s">
        <v>498</v>
      </c>
      <c r="C9" s="148">
        <v>22355</v>
      </c>
      <c r="D9" s="149">
        <v>3817</v>
      </c>
      <c r="E9" s="148">
        <v>2020</v>
      </c>
      <c r="F9" s="148">
        <v>7029</v>
      </c>
      <c r="G9" s="148">
        <v>9834</v>
      </c>
      <c r="H9" s="148">
        <v>8695</v>
      </c>
      <c r="I9" s="155">
        <f aca="true" t="shared" si="1" ref="I9:I14">F9/E9</f>
        <v>3.47970297029703</v>
      </c>
      <c r="J9" s="76">
        <f t="shared" si="0"/>
        <v>43.99015880116305</v>
      </c>
      <c r="K9" s="76">
        <f aca="true" t="shared" si="2" ref="K9:K14">H9/G9*100</f>
        <v>88.41773439088875</v>
      </c>
      <c r="L9" s="148">
        <v>40</v>
      </c>
      <c r="M9" s="156">
        <v>22</v>
      </c>
    </row>
    <row r="10" spans="1:13" ht="21.75" customHeight="1">
      <c r="A10" s="424">
        <v>4</v>
      </c>
      <c r="B10" s="59" t="s">
        <v>499</v>
      </c>
      <c r="C10" s="148">
        <v>13012</v>
      </c>
      <c r="D10" s="148">
        <v>4569</v>
      </c>
      <c r="E10" s="148">
        <v>3743</v>
      </c>
      <c r="F10" s="148">
        <v>51888</v>
      </c>
      <c r="G10" s="148">
        <v>7802</v>
      </c>
      <c r="H10" s="148">
        <v>7515</v>
      </c>
      <c r="I10" s="155">
        <f t="shared" si="1"/>
        <v>13.86267699706118</v>
      </c>
      <c r="J10" s="76">
        <f t="shared" si="0"/>
        <v>59.96003688902552</v>
      </c>
      <c r="K10" s="76">
        <f t="shared" si="2"/>
        <v>96.32145603691362</v>
      </c>
      <c r="L10" s="148">
        <v>40</v>
      </c>
      <c r="M10" s="156">
        <v>22</v>
      </c>
    </row>
    <row r="11" spans="1:13" ht="32.25" customHeight="1">
      <c r="A11" s="424">
        <v>5</v>
      </c>
      <c r="B11" s="58" t="s">
        <v>25</v>
      </c>
      <c r="C11" s="159">
        <v>20871</v>
      </c>
      <c r="D11" s="160">
        <v>12958</v>
      </c>
      <c r="E11" s="159">
        <v>0</v>
      </c>
      <c r="F11" s="148">
        <v>0</v>
      </c>
      <c r="G11" s="148">
        <v>0</v>
      </c>
      <c r="H11" s="148">
        <v>0</v>
      </c>
      <c r="I11" s="155"/>
      <c r="J11" s="76">
        <f t="shared" si="0"/>
        <v>0</v>
      </c>
      <c r="K11" s="76"/>
      <c r="L11" s="148">
        <v>0</v>
      </c>
      <c r="M11" s="156">
        <v>0</v>
      </c>
    </row>
    <row r="12" spans="1:13" ht="31.5" customHeight="1">
      <c r="A12" s="424">
        <v>6</v>
      </c>
      <c r="B12" s="58" t="s">
        <v>528</v>
      </c>
      <c r="C12" s="148">
        <v>6883</v>
      </c>
      <c r="D12" s="149">
        <v>555</v>
      </c>
      <c r="E12" s="148">
        <v>498</v>
      </c>
      <c r="F12" s="159">
        <v>5478</v>
      </c>
      <c r="G12" s="159">
        <v>6101</v>
      </c>
      <c r="H12" s="148">
        <v>0</v>
      </c>
      <c r="I12" s="155">
        <f t="shared" si="1"/>
        <v>11</v>
      </c>
      <c r="J12" s="76">
        <f t="shared" si="0"/>
        <v>88.63867499636785</v>
      </c>
      <c r="K12" s="76">
        <f t="shared" si="2"/>
        <v>0</v>
      </c>
      <c r="L12" s="148">
        <v>0</v>
      </c>
      <c r="M12" s="156">
        <v>22</v>
      </c>
    </row>
    <row r="13" spans="1:13" ht="24.75" customHeight="1" thickBot="1">
      <c r="A13" s="457">
        <v>7</v>
      </c>
      <c r="B13" s="14" t="s">
        <v>501</v>
      </c>
      <c r="C13" s="200">
        <v>114759</v>
      </c>
      <c r="D13" s="200">
        <v>82194</v>
      </c>
      <c r="E13" s="234">
        <v>0</v>
      </c>
      <c r="F13" s="238">
        <v>0</v>
      </c>
      <c r="G13" s="238">
        <v>0</v>
      </c>
      <c r="H13" s="225">
        <v>0</v>
      </c>
      <c r="I13" s="155"/>
      <c r="J13" s="77">
        <f t="shared" si="0"/>
        <v>0</v>
      </c>
      <c r="K13" s="76"/>
      <c r="L13" s="161">
        <v>0</v>
      </c>
      <c r="M13" s="297">
        <v>0</v>
      </c>
    </row>
    <row r="14" spans="1:13" ht="39.75" customHeight="1" thickBot="1" thickTop="1">
      <c r="A14" s="764" t="s">
        <v>497</v>
      </c>
      <c r="B14" s="773"/>
      <c r="C14" s="72">
        <f aca="true" t="shared" si="3" ref="C14:H14">SUM(C7:C13)</f>
        <v>288750</v>
      </c>
      <c r="D14" s="72">
        <f>SUM(D7:D13)</f>
        <v>197944</v>
      </c>
      <c r="E14" s="164">
        <f t="shared" si="3"/>
        <v>6261</v>
      </c>
      <c r="F14" s="164">
        <f t="shared" si="3"/>
        <v>64395</v>
      </c>
      <c r="G14" s="164">
        <f t="shared" si="3"/>
        <v>23737</v>
      </c>
      <c r="H14" s="72">
        <f t="shared" si="3"/>
        <v>16210</v>
      </c>
      <c r="I14" s="67">
        <f t="shared" si="1"/>
        <v>10.285098227120269</v>
      </c>
      <c r="J14" s="67">
        <f t="shared" si="0"/>
        <v>8.22060606060606</v>
      </c>
      <c r="K14" s="67">
        <f t="shared" si="2"/>
        <v>68.29001137464718</v>
      </c>
      <c r="L14" s="164"/>
      <c r="M14" s="169"/>
    </row>
    <row r="15" spans="1:13" ht="21" customHeight="1">
      <c r="A15" s="886" t="s">
        <v>541</v>
      </c>
      <c r="B15" s="887"/>
      <c r="C15" s="887"/>
      <c r="D15" s="887"/>
      <c r="E15" s="887"/>
      <c r="F15" s="887"/>
      <c r="G15" s="887"/>
      <c r="H15" s="887"/>
      <c r="I15" s="887"/>
      <c r="J15" s="887"/>
      <c r="K15" s="887"/>
      <c r="L15" s="887"/>
      <c r="M15" s="887"/>
    </row>
    <row r="16" spans="1:13" ht="33" customHeight="1">
      <c r="A16" s="892" t="s">
        <v>404</v>
      </c>
      <c r="B16" s="892"/>
      <c r="C16" s="892"/>
      <c r="D16" s="892"/>
      <c r="E16" s="892"/>
      <c r="F16" s="892"/>
      <c r="G16" s="892"/>
      <c r="H16" s="892"/>
      <c r="I16" s="892"/>
      <c r="J16" s="892"/>
      <c r="K16" s="892"/>
      <c r="L16" s="892"/>
      <c r="M16" s="892"/>
    </row>
  </sheetData>
  <sheetProtection/>
  <mergeCells count="19">
    <mergeCell ref="A15:M15"/>
    <mergeCell ref="A14:B14"/>
    <mergeCell ref="A2:I2"/>
    <mergeCell ref="A4:A5"/>
    <mergeCell ref="B4:B5"/>
    <mergeCell ref="C4:C5"/>
    <mergeCell ref="D4:D5"/>
    <mergeCell ref="E4:E5"/>
    <mergeCell ref="F4:F5"/>
    <mergeCell ref="A16:M16"/>
    <mergeCell ref="A1:M1"/>
    <mergeCell ref="K4:K5"/>
    <mergeCell ref="L4:L5"/>
    <mergeCell ref="M4:M5"/>
    <mergeCell ref="L3:M3"/>
    <mergeCell ref="G4:G5"/>
    <mergeCell ref="H4:H5"/>
    <mergeCell ref="I4:I5"/>
    <mergeCell ref="J4:J5"/>
  </mergeCells>
  <printOptions horizontalCentered="1"/>
  <pageMargins left="0.7480314960629921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"/>
  <sheetViews>
    <sheetView zoomScalePageLayoutView="0" workbookViewId="0" topLeftCell="A8">
      <selection activeCell="L26" sqref="L26"/>
    </sheetView>
  </sheetViews>
  <sheetFormatPr defaultColWidth="9.140625" defaultRowHeight="12.75"/>
  <cols>
    <col min="1" max="1" width="3.00390625" style="6" customWidth="1"/>
    <col min="2" max="2" width="18.8515625" style="6" customWidth="1"/>
    <col min="3" max="4" width="8.28125" style="6" customWidth="1"/>
    <col min="5" max="5" width="10.57421875" style="6" customWidth="1"/>
    <col min="6" max="6" width="9.28125" style="6" customWidth="1"/>
    <col min="7" max="7" width="9.7109375" style="6" customWidth="1"/>
    <col min="8" max="8" width="11.140625" style="6" customWidth="1"/>
    <col min="9" max="9" width="8.7109375" style="6" customWidth="1"/>
    <col min="10" max="10" width="9.57421875" style="6" customWidth="1"/>
    <col min="11" max="11" width="10.421875" style="6" customWidth="1"/>
    <col min="12" max="12" width="7.8515625" style="6" customWidth="1"/>
    <col min="13" max="13" width="11.140625" style="6" customWidth="1"/>
    <col min="14" max="16384" width="9.140625" style="6" customWidth="1"/>
  </cols>
  <sheetData>
    <row r="1" spans="1:13" s="5" customFormat="1" ht="30.75" customHeight="1">
      <c r="A1" s="727" t="s">
        <v>583</v>
      </c>
      <c r="B1" s="754"/>
      <c r="C1" s="754"/>
      <c r="D1" s="754"/>
      <c r="E1" s="754"/>
      <c r="F1" s="754"/>
      <c r="G1" s="754"/>
      <c r="H1" s="754"/>
      <c r="I1" s="754"/>
      <c r="J1" s="885"/>
      <c r="K1" s="885"/>
      <c r="L1" s="885"/>
      <c r="M1" s="885"/>
    </row>
    <row r="2" spans="1:9" s="5" customFormat="1" ht="12" customHeight="1">
      <c r="A2" s="706" t="s">
        <v>184</v>
      </c>
      <c r="B2" s="899"/>
      <c r="C2" s="899"/>
      <c r="D2" s="899"/>
      <c r="E2" s="899"/>
      <c r="F2" s="899"/>
      <c r="G2" s="899"/>
      <c r="H2" s="899"/>
      <c r="I2" s="899"/>
    </row>
    <row r="3" spans="1:13" ht="9" customHeight="1" thickBot="1">
      <c r="A3" s="40"/>
      <c r="B3" s="40"/>
      <c r="C3" s="40"/>
      <c r="D3" s="40"/>
      <c r="E3" s="40"/>
      <c r="F3" s="40"/>
      <c r="G3" s="40"/>
      <c r="H3" s="40"/>
      <c r="I3" s="171"/>
      <c r="L3" s="876" t="s">
        <v>128</v>
      </c>
      <c r="M3" s="876"/>
    </row>
    <row r="4" spans="1:13" ht="36.75" customHeight="1">
      <c r="A4" s="880" t="s">
        <v>57</v>
      </c>
      <c r="B4" s="882" t="s">
        <v>59</v>
      </c>
      <c r="C4" s="871" t="s">
        <v>177</v>
      </c>
      <c r="D4" s="871" t="s">
        <v>20</v>
      </c>
      <c r="E4" s="867" t="s">
        <v>178</v>
      </c>
      <c r="F4" s="867" t="s">
        <v>24</v>
      </c>
      <c r="G4" s="871" t="s">
        <v>179</v>
      </c>
      <c r="H4" s="867" t="s">
        <v>180</v>
      </c>
      <c r="I4" s="867" t="s">
        <v>21</v>
      </c>
      <c r="J4" s="867" t="s">
        <v>181</v>
      </c>
      <c r="K4" s="867" t="s">
        <v>182</v>
      </c>
      <c r="L4" s="867" t="s">
        <v>22</v>
      </c>
      <c r="M4" s="869" t="s">
        <v>23</v>
      </c>
    </row>
    <row r="5" spans="1:13" ht="101.25" customHeight="1" thickBot="1">
      <c r="A5" s="881"/>
      <c r="B5" s="883"/>
      <c r="C5" s="897"/>
      <c r="D5" s="900"/>
      <c r="E5" s="895"/>
      <c r="F5" s="895"/>
      <c r="G5" s="897"/>
      <c r="H5" s="898"/>
      <c r="I5" s="895"/>
      <c r="J5" s="895"/>
      <c r="K5" s="901"/>
      <c r="L5" s="895"/>
      <c r="M5" s="896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6">
        <v>12</v>
      </c>
    </row>
    <row r="7" spans="1:13" ht="27" customHeight="1" thickTop="1">
      <c r="A7" s="8">
        <v>1</v>
      </c>
      <c r="B7" s="14" t="s">
        <v>93</v>
      </c>
      <c r="C7" s="239">
        <v>15516</v>
      </c>
      <c r="D7" s="150">
        <v>1754</v>
      </c>
      <c r="E7" s="150">
        <v>0</v>
      </c>
      <c r="F7" s="150">
        <v>0</v>
      </c>
      <c r="G7" s="150">
        <v>0</v>
      </c>
      <c r="H7" s="150">
        <v>0</v>
      </c>
      <c r="I7" s="298"/>
      <c r="J7" s="75">
        <f>G7/C7*100</f>
        <v>0</v>
      </c>
      <c r="K7" s="76"/>
      <c r="L7" s="299">
        <v>0</v>
      </c>
      <c r="M7" s="300">
        <v>0</v>
      </c>
    </row>
    <row r="8" spans="1:13" ht="27" customHeight="1">
      <c r="A8" s="9">
        <v>2</v>
      </c>
      <c r="B8" s="58" t="s">
        <v>527</v>
      </c>
      <c r="C8" s="148">
        <v>12265</v>
      </c>
      <c r="D8" s="149">
        <v>1164</v>
      </c>
      <c r="E8" s="148">
        <v>0</v>
      </c>
      <c r="F8" s="148">
        <v>0</v>
      </c>
      <c r="G8" s="148">
        <v>0</v>
      </c>
      <c r="H8" s="148">
        <v>0</v>
      </c>
      <c r="I8" s="298"/>
      <c r="J8" s="76">
        <f aca="true" t="shared" si="0" ref="J8:J16">G8/C8*100</f>
        <v>0</v>
      </c>
      <c r="K8" s="76"/>
      <c r="L8" s="200">
        <v>40</v>
      </c>
      <c r="M8" s="294">
        <v>0</v>
      </c>
    </row>
    <row r="9" spans="1:13" ht="30" customHeight="1">
      <c r="A9" s="9">
        <v>3</v>
      </c>
      <c r="B9" s="58" t="s">
        <v>499</v>
      </c>
      <c r="C9" s="148">
        <v>773</v>
      </c>
      <c r="D9" s="149">
        <v>527</v>
      </c>
      <c r="E9" s="148">
        <v>304</v>
      </c>
      <c r="F9" s="148">
        <v>12480</v>
      </c>
      <c r="G9" s="148">
        <v>773</v>
      </c>
      <c r="H9" s="148">
        <v>773</v>
      </c>
      <c r="I9" s="298">
        <f aca="true" t="shared" si="1" ref="I9:I16">F9/E9</f>
        <v>41.05263157894737</v>
      </c>
      <c r="J9" s="76">
        <f t="shared" si="0"/>
        <v>100</v>
      </c>
      <c r="K9" s="76">
        <f aca="true" t="shared" si="2" ref="K9:K16">H9/G9*100</f>
        <v>100</v>
      </c>
      <c r="L9" s="200">
        <v>40</v>
      </c>
      <c r="M9" s="294">
        <v>22</v>
      </c>
    </row>
    <row r="10" spans="1:13" ht="30" customHeight="1">
      <c r="A10" s="9">
        <v>4</v>
      </c>
      <c r="B10" s="58" t="s">
        <v>498</v>
      </c>
      <c r="C10" s="148">
        <v>6390</v>
      </c>
      <c r="D10" s="149">
        <v>761</v>
      </c>
      <c r="E10" s="148">
        <v>761</v>
      </c>
      <c r="F10" s="148">
        <v>761</v>
      </c>
      <c r="G10" s="148">
        <v>5303</v>
      </c>
      <c r="H10" s="148">
        <v>4972</v>
      </c>
      <c r="I10" s="298">
        <f t="shared" si="1"/>
        <v>1</v>
      </c>
      <c r="J10" s="76">
        <f>G10/C10*100</f>
        <v>82.9890453834116</v>
      </c>
      <c r="K10" s="76">
        <f>H10/G10*100</f>
        <v>93.75825004714312</v>
      </c>
      <c r="L10" s="200">
        <v>0</v>
      </c>
      <c r="M10" s="294">
        <v>22</v>
      </c>
    </row>
    <row r="11" spans="1:13" ht="30" customHeight="1">
      <c r="A11" s="9">
        <v>5</v>
      </c>
      <c r="B11" s="58" t="s">
        <v>94</v>
      </c>
      <c r="C11" s="148">
        <v>1039</v>
      </c>
      <c r="D11" s="149">
        <v>0</v>
      </c>
      <c r="E11" s="148">
        <v>0</v>
      </c>
      <c r="F11" s="148">
        <v>0</v>
      </c>
      <c r="G11" s="148">
        <v>0</v>
      </c>
      <c r="H11" s="148">
        <v>0</v>
      </c>
      <c r="I11" s="298"/>
      <c r="J11" s="76">
        <f t="shared" si="0"/>
        <v>0</v>
      </c>
      <c r="K11" s="76"/>
      <c r="L11" s="200">
        <v>0</v>
      </c>
      <c r="M11" s="294">
        <v>0</v>
      </c>
    </row>
    <row r="12" spans="1:13" ht="30" customHeight="1">
      <c r="A12" s="9">
        <v>6</v>
      </c>
      <c r="B12" s="58" t="s">
        <v>419</v>
      </c>
      <c r="C12" s="336">
        <v>38017</v>
      </c>
      <c r="D12" s="337">
        <v>0</v>
      </c>
      <c r="E12" s="327">
        <v>0</v>
      </c>
      <c r="F12" s="327">
        <v>0</v>
      </c>
      <c r="G12" s="327">
        <v>0</v>
      </c>
      <c r="H12" s="327">
        <v>0</v>
      </c>
      <c r="I12" s="298"/>
      <c r="J12" s="76">
        <f t="shared" si="0"/>
        <v>0</v>
      </c>
      <c r="K12" s="76"/>
      <c r="L12" s="200">
        <v>36</v>
      </c>
      <c r="M12" s="294">
        <v>0</v>
      </c>
    </row>
    <row r="13" spans="1:13" ht="40.5" customHeight="1">
      <c r="A13" s="9">
        <v>7</v>
      </c>
      <c r="B13" s="58" t="s">
        <v>517</v>
      </c>
      <c r="C13" s="336">
        <v>19700</v>
      </c>
      <c r="D13" s="337">
        <v>560</v>
      </c>
      <c r="E13" s="336">
        <v>0</v>
      </c>
      <c r="F13" s="327">
        <v>0</v>
      </c>
      <c r="G13" s="327">
        <v>16855</v>
      </c>
      <c r="H13" s="327">
        <v>16795</v>
      </c>
      <c r="I13" s="298"/>
      <c r="J13" s="76">
        <f t="shared" si="0"/>
        <v>85.55837563451777</v>
      </c>
      <c r="K13" s="76">
        <f t="shared" si="2"/>
        <v>99.6440225452388</v>
      </c>
      <c r="L13" s="200">
        <v>40</v>
      </c>
      <c r="M13" s="294">
        <v>22</v>
      </c>
    </row>
    <row r="14" spans="1:13" ht="30.75" customHeight="1">
      <c r="A14" s="9">
        <v>8</v>
      </c>
      <c r="B14" s="58" t="s">
        <v>503</v>
      </c>
      <c r="C14" s="148">
        <v>60874</v>
      </c>
      <c r="D14" s="149">
        <v>6310</v>
      </c>
      <c r="E14" s="148">
        <v>1844</v>
      </c>
      <c r="F14" s="148">
        <v>12628</v>
      </c>
      <c r="G14" s="148">
        <v>29980</v>
      </c>
      <c r="H14" s="148">
        <v>29980</v>
      </c>
      <c r="I14" s="298">
        <f t="shared" si="1"/>
        <v>6.848156182212581</v>
      </c>
      <c r="J14" s="76">
        <f t="shared" si="0"/>
        <v>49.24926898183132</v>
      </c>
      <c r="K14" s="76">
        <f t="shared" si="2"/>
        <v>100</v>
      </c>
      <c r="L14" s="200">
        <v>35</v>
      </c>
      <c r="M14" s="294">
        <v>22</v>
      </c>
    </row>
    <row r="15" spans="1:13" ht="53.25" customHeight="1" thickBot="1">
      <c r="A15" s="27">
        <v>9</v>
      </c>
      <c r="B15" s="190" t="s">
        <v>251</v>
      </c>
      <c r="C15" s="161">
        <v>5609</v>
      </c>
      <c r="D15" s="295">
        <v>3698</v>
      </c>
      <c r="E15" s="161">
        <v>3120</v>
      </c>
      <c r="F15" s="161">
        <v>187200</v>
      </c>
      <c r="G15" s="161">
        <v>3120</v>
      </c>
      <c r="H15" s="161">
        <v>0</v>
      </c>
      <c r="I15" s="301">
        <f t="shared" si="1"/>
        <v>60</v>
      </c>
      <c r="J15" s="77">
        <f>G15/C15*100</f>
        <v>55.62488857193796</v>
      </c>
      <c r="K15" s="77">
        <f>H15/G15*100</f>
        <v>0</v>
      </c>
      <c r="L15" s="238">
        <v>0</v>
      </c>
      <c r="M15" s="302">
        <v>0</v>
      </c>
    </row>
    <row r="16" spans="1:13" ht="24.75" customHeight="1" thickBot="1" thickTop="1">
      <c r="A16" s="893" t="s">
        <v>497</v>
      </c>
      <c r="B16" s="894"/>
      <c r="C16" s="164">
        <f aca="true" t="shared" si="3" ref="C16:H16">SUM(C7:C15)</f>
        <v>160183</v>
      </c>
      <c r="D16" s="164">
        <f t="shared" si="3"/>
        <v>14774</v>
      </c>
      <c r="E16" s="164">
        <f t="shared" si="3"/>
        <v>6029</v>
      </c>
      <c r="F16" s="164">
        <f t="shared" si="3"/>
        <v>213069</v>
      </c>
      <c r="G16" s="164">
        <f t="shared" si="3"/>
        <v>56031</v>
      </c>
      <c r="H16" s="164">
        <f t="shared" si="3"/>
        <v>52520</v>
      </c>
      <c r="I16" s="71">
        <f t="shared" si="1"/>
        <v>35.34068668104163</v>
      </c>
      <c r="J16" s="71">
        <f t="shared" si="0"/>
        <v>34.97936734859504</v>
      </c>
      <c r="K16" s="71">
        <f t="shared" si="2"/>
        <v>93.73382591779551</v>
      </c>
      <c r="L16" s="188"/>
      <c r="M16" s="189"/>
    </row>
    <row r="17" spans="1:13" s="43" customFormat="1" ht="19.5" customHeight="1">
      <c r="A17" s="827" t="s">
        <v>405</v>
      </c>
      <c r="B17" s="827"/>
      <c r="C17" s="827"/>
      <c r="D17" s="827"/>
      <c r="E17" s="827"/>
      <c r="F17" s="827"/>
      <c r="G17" s="827"/>
      <c r="H17" s="827"/>
      <c r="I17" s="827"/>
      <c r="J17" s="827"/>
      <c r="K17" s="827"/>
      <c r="L17" s="827"/>
      <c r="M17" s="827"/>
    </row>
    <row r="18" spans="1:9" ht="13.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3.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3.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3.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3.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3.5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/>
  <mergeCells count="18">
    <mergeCell ref="A1:M1"/>
    <mergeCell ref="L3:M3"/>
    <mergeCell ref="A2:I2"/>
    <mergeCell ref="A4:A5"/>
    <mergeCell ref="B4:B5"/>
    <mergeCell ref="C4:C5"/>
    <mergeCell ref="D4:D5"/>
    <mergeCell ref="E4:E5"/>
    <mergeCell ref="J4:J5"/>
    <mergeCell ref="K4:K5"/>
    <mergeCell ref="A16:B16"/>
    <mergeCell ref="A17:M17"/>
    <mergeCell ref="L4:L5"/>
    <mergeCell ref="M4:M5"/>
    <mergeCell ref="F4:F5"/>
    <mergeCell ref="G4:G5"/>
    <mergeCell ref="H4:H5"/>
    <mergeCell ref="I4:I5"/>
  </mergeCells>
  <printOptions horizontalCentered="1"/>
  <pageMargins left="0.35433070866141736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M34"/>
  <sheetViews>
    <sheetView zoomScaleSheetLayoutView="100" zoomScalePageLayoutView="0" workbookViewId="0" topLeftCell="A1">
      <selection activeCell="G3" sqref="G3:G4"/>
    </sheetView>
  </sheetViews>
  <sheetFormatPr defaultColWidth="9.140625" defaultRowHeight="12.75"/>
  <cols>
    <col min="1" max="1" width="3.57421875" style="6" customWidth="1"/>
    <col min="2" max="2" width="30.57421875" style="6" customWidth="1"/>
    <col min="3" max="3" width="10.8515625" style="6" customWidth="1"/>
    <col min="4" max="4" width="10.140625" style="6" customWidth="1"/>
    <col min="5" max="5" width="11.00390625" style="6" customWidth="1"/>
    <col min="6" max="6" width="11.421875" style="6" customWidth="1"/>
    <col min="7" max="7" width="10.57421875" style="6" customWidth="1"/>
    <col min="8" max="8" width="12.28125" style="6" customWidth="1"/>
    <col min="9" max="16384" width="9.140625" style="6" customWidth="1"/>
  </cols>
  <sheetData>
    <row r="1" spans="1:8" ht="22.5" customHeight="1">
      <c r="A1" s="727" t="s">
        <v>587</v>
      </c>
      <c r="B1" s="727"/>
      <c r="C1" s="727"/>
      <c r="D1" s="727"/>
      <c r="E1" s="727"/>
      <c r="F1" s="727"/>
      <c r="G1" s="727"/>
      <c r="H1" s="885"/>
    </row>
    <row r="2" spans="1:8" ht="12.75" customHeight="1" thickBot="1">
      <c r="A2" s="40"/>
      <c r="B2" s="42"/>
      <c r="C2" s="22"/>
      <c r="D2" s="22"/>
      <c r="E2" s="22"/>
      <c r="F2" s="40"/>
      <c r="G2" s="4"/>
      <c r="H2" s="19" t="s">
        <v>150</v>
      </c>
    </row>
    <row r="3" spans="1:8" ht="45.75" customHeight="1">
      <c r="A3" s="888" t="s">
        <v>509</v>
      </c>
      <c r="B3" s="906" t="s">
        <v>51</v>
      </c>
      <c r="C3" s="902" t="s">
        <v>207</v>
      </c>
      <c r="D3" s="902" t="s">
        <v>47</v>
      </c>
      <c r="E3" s="902" t="s">
        <v>208</v>
      </c>
      <c r="F3" s="902" t="s">
        <v>495</v>
      </c>
      <c r="G3" s="902" t="s">
        <v>496</v>
      </c>
      <c r="H3" s="904" t="s">
        <v>209</v>
      </c>
    </row>
    <row r="4" spans="1:8" ht="76.5" customHeight="1" thickBot="1">
      <c r="A4" s="889"/>
      <c r="B4" s="907"/>
      <c r="C4" s="908"/>
      <c r="D4" s="908"/>
      <c r="E4" s="903"/>
      <c r="F4" s="908"/>
      <c r="G4" s="908"/>
      <c r="H4" s="905"/>
    </row>
    <row r="5" spans="1:8" s="30" customFormat="1" ht="9.75" customHeight="1" thickBot="1" thickTop="1">
      <c r="A5" s="23">
        <v>0</v>
      </c>
      <c r="B5" s="33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6">
        <v>7</v>
      </c>
    </row>
    <row r="6" spans="1:8" ht="19.5" customHeight="1" thickTop="1">
      <c r="A6" s="8">
        <v>1</v>
      </c>
      <c r="B6" s="350" t="s">
        <v>526</v>
      </c>
      <c r="C6" s="201" t="s">
        <v>414</v>
      </c>
      <c r="D6" s="201">
        <v>558</v>
      </c>
      <c r="E6" s="201">
        <v>5642</v>
      </c>
      <c r="F6" s="200">
        <v>4363</v>
      </c>
      <c r="G6" s="224">
        <f>F6/E6*100</f>
        <v>77.33073378234668</v>
      </c>
      <c r="H6" s="300">
        <v>624</v>
      </c>
    </row>
    <row r="7" spans="1:8" ht="19.5" customHeight="1">
      <c r="A7" s="9">
        <v>2</v>
      </c>
      <c r="B7" s="352" t="s">
        <v>527</v>
      </c>
      <c r="C7" s="201" t="s">
        <v>414</v>
      </c>
      <c r="D7" s="201">
        <v>22</v>
      </c>
      <c r="E7" s="201">
        <v>833</v>
      </c>
      <c r="F7" s="200">
        <v>792</v>
      </c>
      <c r="G7" s="224">
        <f aca="true" t="shared" si="0" ref="G7:G32">F7/E7*100</f>
        <v>95.07803121248499</v>
      </c>
      <c r="H7" s="294">
        <v>8</v>
      </c>
    </row>
    <row r="8" spans="1:8" ht="19.5" customHeight="1">
      <c r="A8" s="9">
        <v>3</v>
      </c>
      <c r="B8" s="351" t="s">
        <v>498</v>
      </c>
      <c r="C8" s="201" t="s">
        <v>414</v>
      </c>
      <c r="D8" s="201">
        <v>36</v>
      </c>
      <c r="E8" s="201">
        <v>1179</v>
      </c>
      <c r="F8" s="200">
        <v>947</v>
      </c>
      <c r="G8" s="224">
        <f t="shared" si="0"/>
        <v>80.3223070398643</v>
      </c>
      <c r="H8" s="294">
        <v>23</v>
      </c>
    </row>
    <row r="9" spans="1:8" ht="19.5" customHeight="1">
      <c r="A9" s="9">
        <v>4</v>
      </c>
      <c r="B9" s="351" t="s">
        <v>499</v>
      </c>
      <c r="C9" s="201" t="s">
        <v>414</v>
      </c>
      <c r="D9" s="200">
        <v>20</v>
      </c>
      <c r="E9" s="200">
        <v>1043</v>
      </c>
      <c r="F9" s="200">
        <v>1043</v>
      </c>
      <c r="G9" s="224">
        <f t="shared" si="0"/>
        <v>100</v>
      </c>
      <c r="H9" s="294">
        <v>16</v>
      </c>
    </row>
    <row r="10" spans="1:8" ht="19.5" customHeight="1">
      <c r="A10" s="456">
        <v>5</v>
      </c>
      <c r="B10" s="352" t="s">
        <v>500</v>
      </c>
      <c r="C10" s="201" t="s">
        <v>414</v>
      </c>
      <c r="D10" s="201">
        <v>58</v>
      </c>
      <c r="E10" s="201">
        <v>661</v>
      </c>
      <c r="F10" s="200">
        <v>13</v>
      </c>
      <c r="G10" s="224">
        <f t="shared" si="0"/>
        <v>1.9667170953101363</v>
      </c>
      <c r="H10" s="294">
        <v>58</v>
      </c>
    </row>
    <row r="11" spans="1:8" ht="24.75" customHeight="1">
      <c r="A11" s="9">
        <v>6</v>
      </c>
      <c r="B11" s="352" t="s">
        <v>161</v>
      </c>
      <c r="C11" s="201" t="s">
        <v>414</v>
      </c>
      <c r="D11" s="201">
        <v>54</v>
      </c>
      <c r="E11" s="201">
        <v>467</v>
      </c>
      <c r="F11" s="200">
        <v>467</v>
      </c>
      <c r="G11" s="224">
        <f t="shared" si="0"/>
        <v>100</v>
      </c>
      <c r="H11" s="294">
        <v>14</v>
      </c>
    </row>
    <row r="12" spans="1:8" ht="19.5" customHeight="1">
      <c r="A12" s="9">
        <v>7</v>
      </c>
      <c r="B12" s="351" t="s">
        <v>501</v>
      </c>
      <c r="C12" s="201" t="s">
        <v>414</v>
      </c>
      <c r="D12" s="201">
        <v>22</v>
      </c>
      <c r="E12" s="201">
        <v>560</v>
      </c>
      <c r="F12" s="200">
        <v>401</v>
      </c>
      <c r="G12" s="224">
        <f t="shared" si="0"/>
        <v>71.60714285714286</v>
      </c>
      <c r="H12" s="294">
        <v>17</v>
      </c>
    </row>
    <row r="13" spans="1:8" ht="19.5" customHeight="1">
      <c r="A13" s="9">
        <v>8</v>
      </c>
      <c r="B13" s="352" t="s">
        <v>502</v>
      </c>
      <c r="C13" s="201" t="s">
        <v>414</v>
      </c>
      <c r="D13" s="201">
        <v>78</v>
      </c>
      <c r="E13" s="201">
        <v>546</v>
      </c>
      <c r="F13" s="200">
        <v>177</v>
      </c>
      <c r="G13" s="224">
        <f t="shared" si="0"/>
        <v>32.417582417582416</v>
      </c>
      <c r="H13" s="294">
        <v>88</v>
      </c>
    </row>
    <row r="14" spans="1:8" ht="34.5" customHeight="1">
      <c r="A14" s="9">
        <v>9</v>
      </c>
      <c r="B14" s="352" t="s">
        <v>520</v>
      </c>
      <c r="C14" s="201" t="s">
        <v>414</v>
      </c>
      <c r="D14" s="201">
        <v>90</v>
      </c>
      <c r="E14" s="201">
        <v>723</v>
      </c>
      <c r="F14" s="200">
        <v>630</v>
      </c>
      <c r="G14" s="224">
        <f t="shared" si="0"/>
        <v>87.13692946058092</v>
      </c>
      <c r="H14" s="294">
        <v>35</v>
      </c>
    </row>
    <row r="15" spans="1:8" ht="24.75" customHeight="1">
      <c r="A15" s="9">
        <v>10</v>
      </c>
      <c r="B15" s="352" t="s">
        <v>521</v>
      </c>
      <c r="C15" s="201" t="s">
        <v>414</v>
      </c>
      <c r="D15" s="201">
        <v>8</v>
      </c>
      <c r="E15" s="201">
        <v>67</v>
      </c>
      <c r="F15" s="200">
        <v>65</v>
      </c>
      <c r="G15" s="224">
        <f t="shared" si="0"/>
        <v>97.01492537313433</v>
      </c>
      <c r="H15" s="294">
        <v>5</v>
      </c>
    </row>
    <row r="16" spans="1:8" ht="24.75" customHeight="1">
      <c r="A16" s="9">
        <v>11</v>
      </c>
      <c r="B16" s="352" t="s">
        <v>528</v>
      </c>
      <c r="C16" s="201" t="s">
        <v>414</v>
      </c>
      <c r="D16" s="201">
        <v>53</v>
      </c>
      <c r="E16" s="201">
        <v>661</v>
      </c>
      <c r="F16" s="200">
        <v>661</v>
      </c>
      <c r="G16" s="224">
        <f t="shared" si="0"/>
        <v>100</v>
      </c>
      <c r="H16" s="294">
        <v>47</v>
      </c>
    </row>
    <row r="17" spans="1:8" ht="19.5" customHeight="1">
      <c r="A17" s="9">
        <v>12</v>
      </c>
      <c r="B17" s="352" t="s">
        <v>503</v>
      </c>
      <c r="C17" s="201" t="s">
        <v>414</v>
      </c>
      <c r="D17" s="201">
        <v>40</v>
      </c>
      <c r="E17" s="201">
        <v>198</v>
      </c>
      <c r="F17" s="200">
        <v>198</v>
      </c>
      <c r="G17" s="224">
        <f t="shared" si="0"/>
        <v>100</v>
      </c>
      <c r="H17" s="294">
        <v>40</v>
      </c>
    </row>
    <row r="18" spans="1:8" ht="19.5" customHeight="1">
      <c r="A18" s="9">
        <v>13</v>
      </c>
      <c r="B18" s="352" t="s">
        <v>504</v>
      </c>
      <c r="C18" s="201" t="s">
        <v>414</v>
      </c>
      <c r="D18" s="221">
        <v>35</v>
      </c>
      <c r="E18" s="221">
        <v>175</v>
      </c>
      <c r="F18" s="225">
        <v>150</v>
      </c>
      <c r="G18" s="224">
        <f t="shared" si="0"/>
        <v>85.71428571428571</v>
      </c>
      <c r="H18" s="294">
        <v>5</v>
      </c>
    </row>
    <row r="19" spans="1:8" ht="28.5" customHeight="1">
      <c r="A19" s="10">
        <v>14</v>
      </c>
      <c r="B19" s="350" t="s">
        <v>534</v>
      </c>
      <c r="C19" s="201" t="s">
        <v>414</v>
      </c>
      <c r="D19" s="201">
        <v>10</v>
      </c>
      <c r="E19" s="221">
        <v>343</v>
      </c>
      <c r="F19" s="225">
        <v>341</v>
      </c>
      <c r="G19" s="224">
        <f>F19/E19*100</f>
        <v>99.41690962099126</v>
      </c>
      <c r="H19" s="294">
        <v>7</v>
      </c>
    </row>
    <row r="20" spans="1:8" ht="24.75" customHeight="1">
      <c r="A20" s="10">
        <v>15</v>
      </c>
      <c r="B20" s="353" t="s">
        <v>420</v>
      </c>
      <c r="C20" s="201" t="s">
        <v>414</v>
      </c>
      <c r="D20" s="201">
        <v>48</v>
      </c>
      <c r="E20" s="201">
        <v>425</v>
      </c>
      <c r="F20" s="200">
        <v>375</v>
      </c>
      <c r="G20" s="224">
        <f t="shared" si="0"/>
        <v>88.23529411764706</v>
      </c>
      <c r="H20" s="294">
        <v>48</v>
      </c>
    </row>
    <row r="21" spans="1:8" ht="24.75" customHeight="1">
      <c r="A21" s="9">
        <v>16</v>
      </c>
      <c r="B21" s="352" t="s">
        <v>162</v>
      </c>
      <c r="C21" s="201" t="s">
        <v>414</v>
      </c>
      <c r="D21" s="201">
        <v>60</v>
      </c>
      <c r="E21" s="201">
        <v>588</v>
      </c>
      <c r="F21" s="200">
        <v>588</v>
      </c>
      <c r="G21" s="224">
        <f t="shared" si="0"/>
        <v>100</v>
      </c>
      <c r="H21" s="294">
        <v>50</v>
      </c>
    </row>
    <row r="22" spans="1:8" ht="19.5" customHeight="1">
      <c r="A22" s="9">
        <v>17</v>
      </c>
      <c r="B22" s="352" t="s">
        <v>506</v>
      </c>
      <c r="C22" s="201" t="s">
        <v>414</v>
      </c>
      <c r="D22" s="201">
        <v>17</v>
      </c>
      <c r="E22" s="201">
        <v>230</v>
      </c>
      <c r="F22" s="200">
        <v>40</v>
      </c>
      <c r="G22" s="224">
        <f t="shared" si="0"/>
        <v>17.391304347826086</v>
      </c>
      <c r="H22" s="294">
        <v>30</v>
      </c>
    </row>
    <row r="23" spans="1:8" ht="24.75" customHeight="1">
      <c r="A23" s="9">
        <v>18</v>
      </c>
      <c r="B23" s="352" t="s">
        <v>524</v>
      </c>
      <c r="C23" s="201" t="s">
        <v>414</v>
      </c>
      <c r="D23" s="200">
        <v>8</v>
      </c>
      <c r="E23" s="200">
        <v>117</v>
      </c>
      <c r="F23" s="200">
        <v>104</v>
      </c>
      <c r="G23" s="224">
        <f t="shared" si="0"/>
        <v>88.88888888888889</v>
      </c>
      <c r="H23" s="294">
        <v>4</v>
      </c>
    </row>
    <row r="24" spans="1:8" ht="21.75" customHeight="1">
      <c r="A24" s="9">
        <v>19</v>
      </c>
      <c r="B24" s="352" t="s">
        <v>517</v>
      </c>
      <c r="C24" s="201" t="s">
        <v>414</v>
      </c>
      <c r="D24" s="201">
        <v>15</v>
      </c>
      <c r="E24" s="201">
        <v>98</v>
      </c>
      <c r="F24" s="200">
        <v>43</v>
      </c>
      <c r="G24" s="224">
        <f t="shared" si="0"/>
        <v>43.87755102040816</v>
      </c>
      <c r="H24" s="294">
        <v>5</v>
      </c>
    </row>
    <row r="25" spans="1:8" ht="19.5" customHeight="1">
      <c r="A25" s="9">
        <v>20</v>
      </c>
      <c r="B25" s="352" t="s">
        <v>507</v>
      </c>
      <c r="C25" s="201" t="s">
        <v>414</v>
      </c>
      <c r="D25" s="201">
        <v>4</v>
      </c>
      <c r="E25" s="201">
        <v>272</v>
      </c>
      <c r="F25" s="200">
        <v>272</v>
      </c>
      <c r="G25" s="224">
        <f t="shared" si="0"/>
        <v>100</v>
      </c>
      <c r="H25" s="294">
        <v>10</v>
      </c>
    </row>
    <row r="26" spans="1:8" ht="21.75" customHeight="1">
      <c r="A26" s="9">
        <v>21</v>
      </c>
      <c r="B26" s="352" t="s">
        <v>522</v>
      </c>
      <c r="C26" s="201" t="s">
        <v>414</v>
      </c>
      <c r="D26" s="201">
        <v>10</v>
      </c>
      <c r="E26" s="201">
        <v>241</v>
      </c>
      <c r="F26" s="200">
        <v>241</v>
      </c>
      <c r="G26" s="224">
        <f t="shared" si="0"/>
        <v>100</v>
      </c>
      <c r="H26" s="294">
        <v>21</v>
      </c>
    </row>
    <row r="27" spans="1:8" ht="24.75" customHeight="1">
      <c r="A27" s="9">
        <v>22</v>
      </c>
      <c r="B27" s="352" t="s">
        <v>518</v>
      </c>
      <c r="C27" s="201" t="s">
        <v>414</v>
      </c>
      <c r="D27" s="201">
        <v>10</v>
      </c>
      <c r="E27" s="201">
        <v>140</v>
      </c>
      <c r="F27" s="200">
        <v>140</v>
      </c>
      <c r="G27" s="224">
        <f t="shared" si="0"/>
        <v>100</v>
      </c>
      <c r="H27" s="294">
        <v>1</v>
      </c>
    </row>
    <row r="28" spans="1:8" ht="30.75" customHeight="1">
      <c r="A28" s="9">
        <v>23</v>
      </c>
      <c r="B28" s="352" t="s">
        <v>519</v>
      </c>
      <c r="C28" s="201" t="s">
        <v>414</v>
      </c>
      <c r="D28" s="201">
        <v>18</v>
      </c>
      <c r="E28" s="201">
        <v>131</v>
      </c>
      <c r="F28" s="200">
        <v>122</v>
      </c>
      <c r="G28" s="224">
        <f t="shared" si="0"/>
        <v>93.12977099236642</v>
      </c>
      <c r="H28" s="294">
        <v>4</v>
      </c>
    </row>
    <row r="29" spans="1:8" ht="33" customHeight="1">
      <c r="A29" s="9">
        <v>24</v>
      </c>
      <c r="B29" s="352" t="s">
        <v>3</v>
      </c>
      <c r="C29" s="201" t="s">
        <v>414</v>
      </c>
      <c r="D29" s="201">
        <v>3</v>
      </c>
      <c r="E29" s="201">
        <v>91</v>
      </c>
      <c r="F29" s="200">
        <v>18</v>
      </c>
      <c r="G29" s="224">
        <f t="shared" si="0"/>
        <v>19.78021978021978</v>
      </c>
      <c r="H29" s="294">
        <v>1</v>
      </c>
    </row>
    <row r="30" spans="1:8" ht="33.75" customHeight="1">
      <c r="A30" s="9">
        <v>25</v>
      </c>
      <c r="B30" s="352" t="s">
        <v>523</v>
      </c>
      <c r="C30" s="201" t="s">
        <v>588</v>
      </c>
      <c r="D30" s="201">
        <v>0</v>
      </c>
      <c r="E30" s="201">
        <v>68</v>
      </c>
      <c r="F30" s="200">
        <v>68</v>
      </c>
      <c r="G30" s="76">
        <f t="shared" si="0"/>
        <v>100</v>
      </c>
      <c r="H30" s="294">
        <v>8</v>
      </c>
    </row>
    <row r="31" spans="1:8" ht="24.75" customHeight="1" thickBot="1">
      <c r="A31" s="27">
        <v>26</v>
      </c>
      <c r="B31" s="350" t="s">
        <v>457</v>
      </c>
      <c r="C31" s="201" t="s">
        <v>414</v>
      </c>
      <c r="D31" s="209">
        <v>2</v>
      </c>
      <c r="E31" s="209">
        <v>77</v>
      </c>
      <c r="F31" s="202">
        <v>71</v>
      </c>
      <c r="G31" s="76">
        <f t="shared" si="0"/>
        <v>92.20779220779221</v>
      </c>
      <c r="H31" s="559">
        <v>12</v>
      </c>
    </row>
    <row r="32" spans="1:8" s="11" customFormat="1" ht="34.5" customHeight="1" thickBot="1" thickTop="1">
      <c r="A32" s="764" t="s">
        <v>497</v>
      </c>
      <c r="B32" s="773"/>
      <c r="C32" s="69"/>
      <c r="D32" s="69">
        <f>SUM(D6:D31)</f>
        <v>1279</v>
      </c>
      <c r="E32" s="69">
        <f>SUM(E6:E31)</f>
        <v>15576</v>
      </c>
      <c r="F32" s="69">
        <f>SUM(F6:F31)</f>
        <v>12330</v>
      </c>
      <c r="G32" s="67">
        <f t="shared" si="0"/>
        <v>79.16024653312789</v>
      </c>
      <c r="H32" s="172">
        <f>SUM(H6:H31)</f>
        <v>1181</v>
      </c>
    </row>
    <row r="33" spans="1:8" s="11" customFormat="1" ht="22.5" customHeight="1">
      <c r="A33" s="115"/>
      <c r="B33" s="115"/>
      <c r="C33" s="31"/>
      <c r="D33" s="31"/>
      <c r="E33" s="31"/>
      <c r="F33" s="31"/>
      <c r="G33" s="105"/>
      <c r="H33" s="100"/>
    </row>
    <row r="34" spans="1:13" s="13" customFormat="1" ht="12.75" customHeight="1">
      <c r="A34" s="746" t="s">
        <v>406</v>
      </c>
      <c r="B34" s="746"/>
      <c r="C34" s="746"/>
      <c r="D34" s="746"/>
      <c r="E34" s="746"/>
      <c r="F34" s="746"/>
      <c r="G34" s="746"/>
      <c r="H34" s="746"/>
      <c r="I34" s="110"/>
      <c r="J34" s="110"/>
      <c r="K34" s="110"/>
      <c r="L34" s="110"/>
      <c r="M34" s="110"/>
    </row>
  </sheetData>
  <sheetProtection/>
  <mergeCells count="11">
    <mergeCell ref="G3:G4"/>
    <mergeCell ref="E3:E4"/>
    <mergeCell ref="A34:H34"/>
    <mergeCell ref="A1:H1"/>
    <mergeCell ref="H3:H4"/>
    <mergeCell ref="A32:B32"/>
    <mergeCell ref="A3:A4"/>
    <mergeCell ref="B3:B4"/>
    <mergeCell ref="C3:C4"/>
    <mergeCell ref="D3:D4"/>
    <mergeCell ref="F3:F4"/>
  </mergeCells>
  <printOptions/>
  <pageMargins left="0.5905511811023623" right="0.1968503937007874" top="0.15748031496062992" bottom="0.1968503937007874" header="0.5118110236220472" footer="0.511811023622047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8"/>
  <sheetViews>
    <sheetView zoomScaleSheetLayoutView="100" workbookViewId="0" topLeftCell="A3">
      <selection activeCell="H15" sqref="H15"/>
    </sheetView>
  </sheetViews>
  <sheetFormatPr defaultColWidth="9.140625" defaultRowHeight="12.75"/>
  <cols>
    <col min="1" max="1" width="4.57421875" style="0" customWidth="1"/>
    <col min="2" max="2" width="20.7109375" style="0" customWidth="1"/>
    <col min="3" max="3" width="8.7109375" style="0" customWidth="1"/>
    <col min="4" max="4" width="10.00390625" style="0" customWidth="1"/>
    <col min="5" max="5" width="10.421875" style="0" customWidth="1"/>
    <col min="6" max="6" width="9.7109375" style="0" customWidth="1"/>
    <col min="7" max="7" width="10.421875" style="0" customWidth="1"/>
    <col min="8" max="8" width="9.00390625" style="0" customWidth="1"/>
    <col min="9" max="9" width="8.8515625" style="0" customWidth="1"/>
    <col min="10" max="10" width="10.00390625" style="0" customWidth="1"/>
  </cols>
  <sheetData>
    <row r="1" spans="1:10" ht="25.5" customHeight="1">
      <c r="A1" s="706" t="s">
        <v>546</v>
      </c>
      <c r="B1" s="706"/>
      <c r="C1" s="706"/>
      <c r="D1" s="706"/>
      <c r="E1" s="706"/>
      <c r="F1" s="706"/>
      <c r="G1" s="706"/>
      <c r="H1" s="706"/>
      <c r="I1" s="706"/>
      <c r="J1" s="706"/>
    </row>
    <row r="2" spans="1:10" ht="8.25" customHeight="1" thickBot="1">
      <c r="A2" s="62"/>
      <c r="B2" s="64"/>
      <c r="C2" s="65"/>
      <c r="D2" s="65"/>
      <c r="E2" s="65"/>
      <c r="F2" s="65"/>
      <c r="G2" s="65"/>
      <c r="H2" s="66"/>
      <c r="I2" s="66"/>
      <c r="J2" s="111" t="s">
        <v>73</v>
      </c>
    </row>
    <row r="3" spans="1:10" ht="15.75" customHeight="1">
      <c r="A3" s="718" t="s">
        <v>57</v>
      </c>
      <c r="B3" s="720" t="s">
        <v>51</v>
      </c>
      <c r="C3" s="705" t="s">
        <v>505</v>
      </c>
      <c r="D3" s="705" t="s">
        <v>170</v>
      </c>
      <c r="E3" s="705" t="s">
        <v>171</v>
      </c>
      <c r="F3" s="705" t="s">
        <v>175</v>
      </c>
      <c r="G3" s="705" t="s">
        <v>424</v>
      </c>
      <c r="H3" s="712" t="s">
        <v>176</v>
      </c>
      <c r="I3" s="714" t="s">
        <v>512</v>
      </c>
      <c r="J3" s="716" t="s">
        <v>173</v>
      </c>
    </row>
    <row r="4" spans="1:10" ht="76.5" customHeight="1" thickBot="1">
      <c r="A4" s="719"/>
      <c r="B4" s="721"/>
      <c r="C4" s="722"/>
      <c r="D4" s="690"/>
      <c r="E4" s="690"/>
      <c r="F4" s="690"/>
      <c r="G4" s="690"/>
      <c r="H4" s="713"/>
      <c r="I4" s="715"/>
      <c r="J4" s="717"/>
    </row>
    <row r="5" spans="1:10" ht="10.5" customHeight="1" thickBot="1" thickTop="1">
      <c r="A5" s="23">
        <v>0</v>
      </c>
      <c r="B5" s="60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107">
        <v>7</v>
      </c>
      <c r="I5" s="107">
        <v>8</v>
      </c>
      <c r="J5" s="108">
        <v>9</v>
      </c>
    </row>
    <row r="6" spans="1:10" ht="15" customHeight="1" thickTop="1">
      <c r="A6" s="8">
        <v>1</v>
      </c>
      <c r="B6" s="55" t="s">
        <v>526</v>
      </c>
      <c r="C6" s="299">
        <v>94388</v>
      </c>
      <c r="D6" s="148">
        <v>824763</v>
      </c>
      <c r="E6" s="212">
        <v>1247.4</v>
      </c>
      <c r="F6" s="148">
        <v>37569</v>
      </c>
      <c r="G6" s="148">
        <v>136</v>
      </c>
      <c r="H6" s="213">
        <f>G6/F6*100</f>
        <v>0.3620005855891826</v>
      </c>
      <c r="I6" s="213">
        <f>D6/C6</f>
        <v>8.738006950036022</v>
      </c>
      <c r="J6" s="214">
        <f>E6*365/D6</f>
        <v>0.5520385856300538</v>
      </c>
    </row>
    <row r="7" spans="1:10" ht="16.5">
      <c r="A7" s="9">
        <v>2</v>
      </c>
      <c r="B7" s="56" t="s">
        <v>527</v>
      </c>
      <c r="C7" s="200">
        <v>14032</v>
      </c>
      <c r="D7" s="149">
        <v>68877</v>
      </c>
      <c r="E7" s="212">
        <v>154</v>
      </c>
      <c r="F7" s="148">
        <v>3411</v>
      </c>
      <c r="G7" s="148">
        <v>34</v>
      </c>
      <c r="H7" s="213">
        <f aca="true" t="shared" si="0" ref="H7:H32">G7/F7*100</f>
        <v>0.9967751392553504</v>
      </c>
      <c r="I7" s="213">
        <f aca="true" t="shared" si="1" ref="I7:I32">D7/C7</f>
        <v>4.908566134549601</v>
      </c>
      <c r="J7" s="214">
        <f aca="true" t="shared" si="2" ref="J7:J32">E7*365/D7</f>
        <v>0.8160924546655632</v>
      </c>
    </row>
    <row r="8" spans="1:10" ht="15.75" customHeight="1">
      <c r="A8" s="9">
        <v>3</v>
      </c>
      <c r="B8" s="57" t="s">
        <v>415</v>
      </c>
      <c r="C8" s="200">
        <v>25657</v>
      </c>
      <c r="D8" s="149">
        <v>160927</v>
      </c>
      <c r="E8" s="212">
        <v>378.7</v>
      </c>
      <c r="F8" s="148">
        <v>4452</v>
      </c>
      <c r="G8" s="148">
        <v>137</v>
      </c>
      <c r="H8" s="213">
        <f t="shared" si="0"/>
        <v>3.077268643306379</v>
      </c>
      <c r="I8" s="213">
        <f t="shared" si="1"/>
        <v>6.272245391121332</v>
      </c>
      <c r="J8" s="214">
        <f t="shared" si="2"/>
        <v>0.8589329323233516</v>
      </c>
    </row>
    <row r="9" spans="1:10" ht="15.75" customHeight="1">
      <c r="A9" s="9">
        <v>4</v>
      </c>
      <c r="B9" s="57" t="s">
        <v>499</v>
      </c>
      <c r="C9" s="200">
        <v>20436</v>
      </c>
      <c r="D9" s="148">
        <v>143331</v>
      </c>
      <c r="E9" s="212">
        <v>222</v>
      </c>
      <c r="F9" s="148">
        <v>3379</v>
      </c>
      <c r="G9" s="148">
        <v>156</v>
      </c>
      <c r="H9" s="213">
        <f>G9/F9*100</f>
        <v>4.6167505179047055</v>
      </c>
      <c r="I9" s="213">
        <f t="shared" si="1"/>
        <v>7.013652378156195</v>
      </c>
      <c r="J9" s="214">
        <f t="shared" si="2"/>
        <v>0.565334784519748</v>
      </c>
    </row>
    <row r="10" spans="1:10" ht="15.75" customHeight="1">
      <c r="A10" s="9">
        <v>5</v>
      </c>
      <c r="B10" s="56" t="s">
        <v>500</v>
      </c>
      <c r="C10" s="200">
        <v>17140</v>
      </c>
      <c r="D10" s="149">
        <v>103075</v>
      </c>
      <c r="E10" s="212">
        <v>170</v>
      </c>
      <c r="F10" s="148">
        <v>3113</v>
      </c>
      <c r="G10" s="148">
        <v>80</v>
      </c>
      <c r="H10" s="213">
        <f t="shared" si="0"/>
        <v>2.5698682942499196</v>
      </c>
      <c r="I10" s="213">
        <f t="shared" si="1"/>
        <v>6.013710618436406</v>
      </c>
      <c r="J10" s="214">
        <f t="shared" si="2"/>
        <v>0.6019888430754305</v>
      </c>
    </row>
    <row r="11" spans="1:10" ht="24.75">
      <c r="A11" s="9">
        <v>6</v>
      </c>
      <c r="B11" s="56" t="s">
        <v>511</v>
      </c>
      <c r="C11" s="200">
        <v>9232</v>
      </c>
      <c r="D11" s="149">
        <v>65263</v>
      </c>
      <c r="E11" s="212">
        <v>169</v>
      </c>
      <c r="F11" s="148">
        <v>3506</v>
      </c>
      <c r="G11" s="148">
        <v>62</v>
      </c>
      <c r="H11" s="213">
        <f t="shared" si="0"/>
        <v>1.7683970336565886</v>
      </c>
      <c r="I11" s="213">
        <f t="shared" si="1"/>
        <v>7.069215771230502</v>
      </c>
      <c r="J11" s="214">
        <f t="shared" si="2"/>
        <v>0.9451756738121141</v>
      </c>
    </row>
    <row r="12" spans="1:10" ht="16.5" customHeight="1">
      <c r="A12" s="9">
        <v>7</v>
      </c>
      <c r="B12" s="57" t="s">
        <v>501</v>
      </c>
      <c r="C12" s="200">
        <v>15700</v>
      </c>
      <c r="D12" s="149">
        <v>73037</v>
      </c>
      <c r="E12" s="212">
        <v>188</v>
      </c>
      <c r="F12" s="148">
        <v>2816</v>
      </c>
      <c r="G12" s="148">
        <v>0</v>
      </c>
      <c r="H12" s="213">
        <f t="shared" si="0"/>
        <v>0</v>
      </c>
      <c r="I12" s="213">
        <f t="shared" si="1"/>
        <v>4.652038216560509</v>
      </c>
      <c r="J12" s="214">
        <f t="shared" si="2"/>
        <v>0.9395238030039569</v>
      </c>
    </row>
    <row r="13" spans="1:10" ht="16.5">
      <c r="A13" s="9">
        <v>8</v>
      </c>
      <c r="B13" s="56" t="s">
        <v>502</v>
      </c>
      <c r="C13" s="200">
        <v>13188</v>
      </c>
      <c r="D13" s="149">
        <v>72555</v>
      </c>
      <c r="E13" s="212">
        <v>228</v>
      </c>
      <c r="F13" s="148">
        <v>882</v>
      </c>
      <c r="G13" s="148">
        <v>21</v>
      </c>
      <c r="H13" s="213">
        <f t="shared" si="0"/>
        <v>2.380952380952381</v>
      </c>
      <c r="I13" s="213">
        <f t="shared" si="1"/>
        <v>5.501592356687898</v>
      </c>
      <c r="J13" s="214">
        <f t="shared" si="2"/>
        <v>1.1469919371511268</v>
      </c>
    </row>
    <row r="14" spans="1:10" ht="33">
      <c r="A14" s="9">
        <v>9</v>
      </c>
      <c r="B14" s="56" t="s">
        <v>520</v>
      </c>
      <c r="C14" s="200">
        <v>16346</v>
      </c>
      <c r="D14" s="149">
        <v>92430</v>
      </c>
      <c r="E14" s="212">
        <v>253</v>
      </c>
      <c r="F14" s="148">
        <v>1400</v>
      </c>
      <c r="G14" s="148">
        <v>0</v>
      </c>
      <c r="H14" s="213">
        <f t="shared" si="0"/>
        <v>0</v>
      </c>
      <c r="I14" s="213">
        <f t="shared" si="1"/>
        <v>5.654594396182552</v>
      </c>
      <c r="J14" s="214">
        <f t="shared" si="2"/>
        <v>0.9990803851563346</v>
      </c>
    </row>
    <row r="15" spans="1:10" ht="24.75">
      <c r="A15" s="9">
        <v>10</v>
      </c>
      <c r="B15" s="56" t="s">
        <v>521</v>
      </c>
      <c r="C15" s="200">
        <v>692</v>
      </c>
      <c r="D15" s="149">
        <v>9334</v>
      </c>
      <c r="E15" s="212">
        <v>19</v>
      </c>
      <c r="F15" s="148">
        <v>0</v>
      </c>
      <c r="G15" s="148">
        <v>0</v>
      </c>
      <c r="H15" s="213"/>
      <c r="I15" s="213">
        <f t="shared" si="1"/>
        <v>13.488439306358382</v>
      </c>
      <c r="J15" s="214">
        <f t="shared" si="2"/>
        <v>0.7429826440968502</v>
      </c>
    </row>
    <row r="16" spans="1:10" ht="16.5">
      <c r="A16" s="9">
        <v>11</v>
      </c>
      <c r="B16" s="56" t="s">
        <v>528</v>
      </c>
      <c r="C16" s="200">
        <v>10915</v>
      </c>
      <c r="D16" s="149">
        <v>109041</v>
      </c>
      <c r="E16" s="212">
        <v>189</v>
      </c>
      <c r="F16" s="148">
        <v>3879</v>
      </c>
      <c r="G16" s="148">
        <v>76</v>
      </c>
      <c r="H16" s="213">
        <f t="shared" si="0"/>
        <v>1.9592678525393141</v>
      </c>
      <c r="I16" s="213">
        <f t="shared" si="1"/>
        <v>9.990013742556116</v>
      </c>
      <c r="J16" s="214">
        <f t="shared" si="2"/>
        <v>0.6326519382617547</v>
      </c>
    </row>
    <row r="17" spans="1:10" ht="21" customHeight="1">
      <c r="A17" s="9">
        <v>12</v>
      </c>
      <c r="B17" s="56" t="s">
        <v>503</v>
      </c>
      <c r="C17" s="200">
        <v>1107</v>
      </c>
      <c r="D17" s="149">
        <v>29770</v>
      </c>
      <c r="E17" s="212">
        <v>50</v>
      </c>
      <c r="F17" s="148">
        <v>201</v>
      </c>
      <c r="G17" s="148">
        <v>3</v>
      </c>
      <c r="H17" s="213">
        <f t="shared" si="0"/>
        <v>1.4925373134328357</v>
      </c>
      <c r="I17" s="213">
        <f t="shared" si="1"/>
        <v>26.89250225835592</v>
      </c>
      <c r="J17" s="214">
        <f t="shared" si="2"/>
        <v>0.6130332549546523</v>
      </c>
    </row>
    <row r="18" spans="1:10" ht="21.75" customHeight="1">
      <c r="A18" s="9">
        <v>13</v>
      </c>
      <c r="B18" s="56" t="s">
        <v>504</v>
      </c>
      <c r="C18" s="200">
        <v>6945</v>
      </c>
      <c r="D18" s="160">
        <v>32853</v>
      </c>
      <c r="E18" s="215">
        <v>44.6</v>
      </c>
      <c r="F18" s="148">
        <v>131</v>
      </c>
      <c r="G18" s="148">
        <v>0</v>
      </c>
      <c r="H18" s="213">
        <f t="shared" si="0"/>
        <v>0</v>
      </c>
      <c r="I18" s="213">
        <f t="shared" si="1"/>
        <v>4.730453563714903</v>
      </c>
      <c r="J18" s="214">
        <f t="shared" si="2"/>
        <v>0.4955103034730466</v>
      </c>
    </row>
    <row r="19" spans="1:10" ht="32.25" customHeight="1">
      <c r="A19" s="10">
        <v>14</v>
      </c>
      <c r="B19" s="55" t="s">
        <v>534</v>
      </c>
      <c r="C19" s="200">
        <v>6199</v>
      </c>
      <c r="D19" s="149">
        <v>74388</v>
      </c>
      <c r="E19" s="216">
        <v>160</v>
      </c>
      <c r="F19" s="148">
        <v>3125</v>
      </c>
      <c r="G19" s="148">
        <v>27</v>
      </c>
      <c r="H19" s="213">
        <f t="shared" si="0"/>
        <v>0.864</v>
      </c>
      <c r="I19" s="213">
        <f t="shared" si="1"/>
        <v>12</v>
      </c>
      <c r="J19" s="214">
        <f t="shared" si="2"/>
        <v>0.7850728612141743</v>
      </c>
    </row>
    <row r="20" spans="1:10" ht="24.75">
      <c r="A20" s="10">
        <v>15</v>
      </c>
      <c r="B20" s="61" t="s">
        <v>420</v>
      </c>
      <c r="C20" s="200">
        <v>2625</v>
      </c>
      <c r="D20" s="149">
        <v>120540</v>
      </c>
      <c r="E20" s="216">
        <v>257</v>
      </c>
      <c r="F20" s="148">
        <v>1867</v>
      </c>
      <c r="G20" s="148">
        <v>5</v>
      </c>
      <c r="H20" s="213">
        <f t="shared" si="0"/>
        <v>0.2678093197643278</v>
      </c>
      <c r="I20" s="213">
        <f t="shared" si="1"/>
        <v>45.92</v>
      </c>
      <c r="J20" s="214">
        <f t="shared" si="2"/>
        <v>0.7782064045130247</v>
      </c>
    </row>
    <row r="21" spans="1:10" ht="24.75">
      <c r="A21" s="9">
        <v>16</v>
      </c>
      <c r="B21" s="56" t="s">
        <v>525</v>
      </c>
      <c r="C21" s="200">
        <v>9460</v>
      </c>
      <c r="D21" s="149">
        <v>141893</v>
      </c>
      <c r="E21" s="216">
        <v>376</v>
      </c>
      <c r="F21" s="148">
        <v>6817</v>
      </c>
      <c r="G21" s="148">
        <v>334</v>
      </c>
      <c r="H21" s="213">
        <f t="shared" si="0"/>
        <v>4.899515916092122</v>
      </c>
      <c r="I21" s="213">
        <f t="shared" si="1"/>
        <v>14.999260042283298</v>
      </c>
      <c r="J21" s="214">
        <f t="shared" si="2"/>
        <v>0.9672076846637959</v>
      </c>
    </row>
    <row r="22" spans="1:10" ht="18.75" customHeight="1">
      <c r="A22" s="9">
        <v>17</v>
      </c>
      <c r="B22" s="56" t="s">
        <v>506</v>
      </c>
      <c r="C22" s="200">
        <v>750</v>
      </c>
      <c r="D22" s="149">
        <v>36149</v>
      </c>
      <c r="E22" s="216">
        <v>141</v>
      </c>
      <c r="F22" s="148">
        <v>553</v>
      </c>
      <c r="G22" s="148">
        <v>32</v>
      </c>
      <c r="H22" s="213">
        <f t="shared" si="0"/>
        <v>5.786618444846293</v>
      </c>
      <c r="I22" s="213">
        <f t="shared" si="1"/>
        <v>48.19866666666667</v>
      </c>
      <c r="J22" s="214">
        <f t="shared" si="2"/>
        <v>1.4236908351544995</v>
      </c>
    </row>
    <row r="23" spans="1:10" ht="27.75" customHeight="1">
      <c r="A23" s="9">
        <v>18</v>
      </c>
      <c r="B23" s="56" t="s">
        <v>524</v>
      </c>
      <c r="C23" s="200">
        <v>4394</v>
      </c>
      <c r="D23" s="148">
        <v>32044</v>
      </c>
      <c r="E23" s="212">
        <v>36</v>
      </c>
      <c r="F23" s="148">
        <v>961</v>
      </c>
      <c r="G23" s="148">
        <v>14</v>
      </c>
      <c r="H23" s="213">
        <f t="shared" si="0"/>
        <v>1.45681581685744</v>
      </c>
      <c r="I23" s="213">
        <f t="shared" si="1"/>
        <v>7.292671825216204</v>
      </c>
      <c r="J23" s="214">
        <f t="shared" si="2"/>
        <v>0.4100611658968918</v>
      </c>
    </row>
    <row r="24" spans="1:10" ht="16.5">
      <c r="A24" s="9">
        <v>19</v>
      </c>
      <c r="B24" s="56" t="s">
        <v>517</v>
      </c>
      <c r="C24" s="200">
        <v>966</v>
      </c>
      <c r="D24" s="149">
        <v>14160</v>
      </c>
      <c r="E24" s="216">
        <v>43</v>
      </c>
      <c r="F24" s="148">
        <v>0</v>
      </c>
      <c r="G24" s="148">
        <v>0</v>
      </c>
      <c r="H24" s="213"/>
      <c r="I24" s="213">
        <f t="shared" si="1"/>
        <v>14.658385093167702</v>
      </c>
      <c r="J24" s="214">
        <f t="shared" si="2"/>
        <v>1.10840395480226</v>
      </c>
    </row>
    <row r="25" spans="1:10" ht="21.75" customHeight="1">
      <c r="A25" s="9">
        <v>20</v>
      </c>
      <c r="B25" s="56" t="s">
        <v>507</v>
      </c>
      <c r="C25" s="200">
        <v>5102</v>
      </c>
      <c r="D25" s="149">
        <v>134297</v>
      </c>
      <c r="E25" s="216">
        <v>101</v>
      </c>
      <c r="F25" s="148">
        <v>0</v>
      </c>
      <c r="G25" s="148">
        <v>0</v>
      </c>
      <c r="H25" s="213"/>
      <c r="I25" s="213">
        <f t="shared" si="1"/>
        <v>26.322422579380635</v>
      </c>
      <c r="J25" s="214">
        <f t="shared" si="2"/>
        <v>0.2745035257675153</v>
      </c>
    </row>
    <row r="26" spans="1:10" ht="24.75">
      <c r="A26" s="9">
        <v>21</v>
      </c>
      <c r="B26" s="56" t="s">
        <v>522</v>
      </c>
      <c r="C26" s="200">
        <v>2359</v>
      </c>
      <c r="D26" s="149">
        <v>101040</v>
      </c>
      <c r="E26" s="216">
        <v>89</v>
      </c>
      <c r="F26" s="148">
        <v>1227</v>
      </c>
      <c r="G26" s="148">
        <v>41</v>
      </c>
      <c r="H26" s="213">
        <f t="shared" si="0"/>
        <v>3.341483292583537</v>
      </c>
      <c r="I26" s="213">
        <f t="shared" si="1"/>
        <v>42.83170835099619</v>
      </c>
      <c r="J26" s="214">
        <f t="shared" si="2"/>
        <v>0.321506334125099</v>
      </c>
    </row>
    <row r="27" spans="1:10" ht="24.75">
      <c r="A27" s="9">
        <v>22</v>
      </c>
      <c r="B27" s="56" t="s">
        <v>518</v>
      </c>
      <c r="C27" s="200">
        <v>246</v>
      </c>
      <c r="D27" s="149">
        <v>23986</v>
      </c>
      <c r="E27" s="216">
        <v>28</v>
      </c>
      <c r="F27" s="148">
        <v>0</v>
      </c>
      <c r="G27" s="148">
        <v>0</v>
      </c>
      <c r="H27" s="213"/>
      <c r="I27" s="213">
        <f t="shared" si="1"/>
        <v>97.5040650406504</v>
      </c>
      <c r="J27" s="214">
        <f t="shared" si="2"/>
        <v>0.42608188109730677</v>
      </c>
    </row>
    <row r="28" spans="1:10" ht="24.75">
      <c r="A28" s="9">
        <v>23</v>
      </c>
      <c r="B28" s="56" t="s">
        <v>519</v>
      </c>
      <c r="C28" s="200">
        <v>588</v>
      </c>
      <c r="D28" s="149">
        <v>41324</v>
      </c>
      <c r="E28" s="216">
        <v>30</v>
      </c>
      <c r="F28" s="148">
        <v>0</v>
      </c>
      <c r="G28" s="148">
        <v>0</v>
      </c>
      <c r="H28" s="213"/>
      <c r="I28" s="213">
        <f t="shared" si="1"/>
        <v>70.27891156462584</v>
      </c>
      <c r="J28" s="214">
        <f t="shared" si="2"/>
        <v>0.26497918884909494</v>
      </c>
    </row>
    <row r="29" spans="1:10" ht="33">
      <c r="A29" s="9">
        <v>24</v>
      </c>
      <c r="B29" s="56" t="s">
        <v>3</v>
      </c>
      <c r="C29" s="200">
        <v>612</v>
      </c>
      <c r="D29" s="149">
        <v>7950</v>
      </c>
      <c r="E29" s="216">
        <v>7</v>
      </c>
      <c r="F29" s="148">
        <v>0</v>
      </c>
      <c r="G29" s="148">
        <v>0</v>
      </c>
      <c r="H29" s="213"/>
      <c r="I29" s="213">
        <f t="shared" si="1"/>
        <v>12.990196078431373</v>
      </c>
      <c r="J29" s="214">
        <f t="shared" si="2"/>
        <v>0.3213836477987421</v>
      </c>
    </row>
    <row r="30" spans="1:10" ht="21" customHeight="1">
      <c r="A30" s="9">
        <v>25</v>
      </c>
      <c r="B30" s="56" t="s">
        <v>544</v>
      </c>
      <c r="C30" s="200">
        <v>861</v>
      </c>
      <c r="D30" s="160">
        <v>2852</v>
      </c>
      <c r="E30" s="217">
        <v>7</v>
      </c>
      <c r="F30" s="159">
        <v>279</v>
      </c>
      <c r="G30" s="159">
        <v>0</v>
      </c>
      <c r="H30" s="213">
        <f t="shared" si="0"/>
        <v>0</v>
      </c>
      <c r="I30" s="213">
        <f t="shared" si="1"/>
        <v>3.3124274099883855</v>
      </c>
      <c r="J30" s="214">
        <f t="shared" si="2"/>
        <v>0.8958625525946704</v>
      </c>
    </row>
    <row r="31" spans="1:10" ht="33" customHeight="1" thickBot="1">
      <c r="A31" s="9">
        <v>26</v>
      </c>
      <c r="B31" s="56" t="s">
        <v>523</v>
      </c>
      <c r="C31" s="238">
        <v>1012</v>
      </c>
      <c r="D31" s="160">
        <v>10949</v>
      </c>
      <c r="E31" s="217">
        <v>17</v>
      </c>
      <c r="F31" s="159">
        <v>0</v>
      </c>
      <c r="G31" s="159">
        <v>0</v>
      </c>
      <c r="H31" s="213"/>
      <c r="I31" s="218">
        <f t="shared" si="1"/>
        <v>10.819169960474309</v>
      </c>
      <c r="J31" s="219">
        <f t="shared" si="2"/>
        <v>0.5667184217736779</v>
      </c>
    </row>
    <row r="32" spans="1:10" ht="32.25" customHeight="1" thickBot="1" thickTop="1">
      <c r="A32" s="710" t="s">
        <v>497</v>
      </c>
      <c r="B32" s="711"/>
      <c r="C32" s="188">
        <f>SUM(C6:C31)</f>
        <v>280952</v>
      </c>
      <c r="D32" s="69">
        <f>SUM(D6:D31)</f>
        <v>2526828</v>
      </c>
      <c r="E32" s="69">
        <f>SUM(E6:E31)</f>
        <v>4604.700000000001</v>
      </c>
      <c r="F32" s="72">
        <f>SUM(F6:F31)</f>
        <v>79568</v>
      </c>
      <c r="G32" s="72">
        <f>SUM(G6:G31)</f>
        <v>1158</v>
      </c>
      <c r="H32" s="67">
        <f t="shared" si="0"/>
        <v>1.4553589382666399</v>
      </c>
      <c r="I32" s="67">
        <f t="shared" si="1"/>
        <v>8.993806771263419</v>
      </c>
      <c r="J32" s="68">
        <f t="shared" si="2"/>
        <v>0.6651483599200263</v>
      </c>
    </row>
    <row r="33" spans="1:10" s="6" customFormat="1" ht="12.75" customHeight="1">
      <c r="A33" s="707" t="s">
        <v>46</v>
      </c>
      <c r="B33" s="708"/>
      <c r="C33" s="708"/>
      <c r="D33" s="708"/>
      <c r="E33" s="708"/>
      <c r="F33" s="708"/>
      <c r="G33" s="708"/>
      <c r="H33" s="709"/>
      <c r="I33" s="709"/>
      <c r="J33" s="709"/>
    </row>
    <row r="34" s="6" customFormat="1" ht="12.75" customHeight="1">
      <c r="A34" s="13" t="s">
        <v>547</v>
      </c>
    </row>
    <row r="35" spans="1:10" ht="12.75">
      <c r="A35" s="683" t="s">
        <v>300</v>
      </c>
      <c r="B35" s="683"/>
      <c r="C35" s="683"/>
      <c r="D35" s="683"/>
      <c r="E35" s="683"/>
      <c r="F35" s="683"/>
      <c r="G35" s="683"/>
      <c r="H35" s="683"/>
      <c r="I35" s="683"/>
      <c r="J35" s="683"/>
    </row>
    <row r="38" spans="4:7" ht="12.75">
      <c r="D38" s="549"/>
      <c r="E38" s="550"/>
      <c r="F38" s="549"/>
      <c r="G38" s="549"/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A35:J35"/>
    <mergeCell ref="A1:J1"/>
    <mergeCell ref="A33:J33"/>
    <mergeCell ref="A32:B32"/>
    <mergeCell ref="H3:H4"/>
    <mergeCell ref="I3:I4"/>
    <mergeCell ref="J3:J4"/>
  </mergeCells>
  <printOptions verticalCentered="1"/>
  <pageMargins left="0" right="0" top="0" bottom="0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1:K69"/>
  <sheetViews>
    <sheetView tabSelected="1" view="pageBreakPreview" zoomScaleSheetLayoutView="100" zoomScalePageLayoutView="0" workbookViewId="0" topLeftCell="A34">
      <selection activeCell="M43" sqref="M43"/>
    </sheetView>
  </sheetViews>
  <sheetFormatPr defaultColWidth="9.140625" defaultRowHeight="12.75"/>
  <cols>
    <col min="1" max="1" width="4.421875" style="18" customWidth="1"/>
    <col min="2" max="2" width="24.28125" style="18" customWidth="1"/>
    <col min="3" max="3" width="7.8515625" style="18" customWidth="1"/>
    <col min="4" max="4" width="23.8515625" style="18" customWidth="1"/>
    <col min="5" max="5" width="9.140625" style="18" customWidth="1"/>
    <col min="6" max="6" width="14.421875" style="18" customWidth="1"/>
    <col min="7" max="7" width="12.00390625" style="18" customWidth="1"/>
    <col min="8" max="8" width="9.140625" style="18" customWidth="1"/>
    <col min="9" max="9" width="11.57421875" style="18" customWidth="1"/>
    <col min="10" max="10" width="9.140625" style="18" customWidth="1"/>
    <col min="11" max="11" width="9.140625" style="1071" customWidth="1"/>
    <col min="12" max="16384" width="9.140625" style="373" customWidth="1"/>
  </cols>
  <sheetData>
    <row r="1" spans="1:10" ht="27" customHeight="1">
      <c r="A1" s="952" t="s">
        <v>579</v>
      </c>
      <c r="B1" s="952"/>
      <c r="C1" s="952"/>
      <c r="D1" s="952"/>
      <c r="E1" s="952"/>
      <c r="F1" s="952"/>
      <c r="G1" s="952"/>
      <c r="H1" s="952"/>
      <c r="I1" s="952"/>
      <c r="J1" s="952"/>
    </row>
    <row r="2" spans="1:10" ht="7.5" customHeight="1">
      <c r="A2" s="786"/>
      <c r="B2" s="786"/>
      <c r="C2" s="786"/>
      <c r="D2" s="786"/>
      <c r="E2" s="786"/>
      <c r="F2" s="786"/>
      <c r="G2" s="786"/>
      <c r="H2" s="786"/>
      <c r="I2" s="786"/>
      <c r="J2" s="786"/>
    </row>
    <row r="3" spans="1:10" ht="11.25" customHeight="1" thickBot="1">
      <c r="A3" s="608"/>
      <c r="B3" s="609"/>
      <c r="C3" s="609"/>
      <c r="D3" s="609"/>
      <c r="E3" s="610"/>
      <c r="F3" s="610"/>
      <c r="G3" s="610"/>
      <c r="H3" s="610"/>
      <c r="I3" s="610"/>
      <c r="J3" s="611" t="s">
        <v>281</v>
      </c>
    </row>
    <row r="4" spans="1:11" s="595" customFormat="1" ht="8.25">
      <c r="A4" s="953" t="s">
        <v>57</v>
      </c>
      <c r="B4" s="955" t="s">
        <v>51</v>
      </c>
      <c r="C4" s="938" t="s">
        <v>151</v>
      </c>
      <c r="D4" s="925" t="s">
        <v>589</v>
      </c>
      <c r="E4" s="925" t="s">
        <v>590</v>
      </c>
      <c r="F4" s="925" t="s">
        <v>152</v>
      </c>
      <c r="G4" s="925" t="s">
        <v>442</v>
      </c>
      <c r="H4" s="925" t="s">
        <v>153</v>
      </c>
      <c r="I4" s="925" t="s">
        <v>591</v>
      </c>
      <c r="J4" s="932" t="s">
        <v>154</v>
      </c>
      <c r="K4" s="1072"/>
    </row>
    <row r="5" spans="1:10" ht="70.5" customHeight="1" thickBot="1">
      <c r="A5" s="954"/>
      <c r="B5" s="956"/>
      <c r="C5" s="939"/>
      <c r="D5" s="926"/>
      <c r="E5" s="926"/>
      <c r="F5" s="942"/>
      <c r="G5" s="926"/>
      <c r="H5" s="926"/>
      <c r="I5" s="926"/>
      <c r="J5" s="933"/>
    </row>
    <row r="6" spans="1:10" ht="12.75" customHeight="1" thickBot="1" thickTop="1">
      <c r="A6" s="612">
        <v>0</v>
      </c>
      <c r="B6" s="613">
        <v>1</v>
      </c>
      <c r="C6" s="613">
        <v>2</v>
      </c>
      <c r="D6" s="614">
        <v>3</v>
      </c>
      <c r="E6" s="614">
        <v>4</v>
      </c>
      <c r="F6" s="614">
        <v>5</v>
      </c>
      <c r="G6" s="614">
        <v>6</v>
      </c>
      <c r="H6" s="614">
        <v>7</v>
      </c>
      <c r="I6" s="614">
        <v>8</v>
      </c>
      <c r="J6" s="615">
        <v>9</v>
      </c>
    </row>
    <row r="7" spans="1:10" ht="21.75" customHeight="1" thickTop="1">
      <c r="A7" s="948" t="s">
        <v>592</v>
      </c>
      <c r="B7" s="949"/>
      <c r="C7" s="949"/>
      <c r="D7" s="949"/>
      <c r="E7" s="949"/>
      <c r="F7" s="949"/>
      <c r="G7" s="949"/>
      <c r="H7" s="949"/>
      <c r="I7" s="949"/>
      <c r="J7" s="950"/>
    </row>
    <row r="8" spans="1:10" ht="21.75" customHeight="1">
      <c r="A8" s="927">
        <v>1</v>
      </c>
      <c r="B8" s="617" t="s">
        <v>593</v>
      </c>
      <c r="C8" s="618">
        <v>438</v>
      </c>
      <c r="D8" s="618">
        <v>2636</v>
      </c>
      <c r="E8" s="618">
        <v>6981</v>
      </c>
      <c r="F8" s="618">
        <v>324179</v>
      </c>
      <c r="G8" s="618">
        <v>0</v>
      </c>
      <c r="H8" s="618">
        <v>3032</v>
      </c>
      <c r="I8" s="619">
        <v>37.8</v>
      </c>
      <c r="J8" s="620">
        <v>123</v>
      </c>
    </row>
    <row r="9" spans="1:11" s="596" customFormat="1" ht="23.25" customHeight="1">
      <c r="A9" s="928"/>
      <c r="B9" s="621" t="s">
        <v>594</v>
      </c>
      <c r="C9" s="618">
        <v>1635</v>
      </c>
      <c r="D9" s="618">
        <v>5106</v>
      </c>
      <c r="E9" s="618">
        <v>5112</v>
      </c>
      <c r="F9" s="618">
        <v>333649</v>
      </c>
      <c r="G9" s="618">
        <v>0</v>
      </c>
      <c r="H9" s="618">
        <v>6337</v>
      </c>
      <c r="I9" s="622">
        <v>99.9</v>
      </c>
      <c r="J9" s="623">
        <v>65.3</v>
      </c>
      <c r="K9" s="1071"/>
    </row>
    <row r="10" spans="1:10" ht="14.25" thickBot="1">
      <c r="A10" s="929"/>
      <c r="B10" s="621" t="s">
        <v>595</v>
      </c>
      <c r="C10" s="618">
        <v>5792</v>
      </c>
      <c r="D10" s="618">
        <v>10208</v>
      </c>
      <c r="E10" s="618">
        <v>22930</v>
      </c>
      <c r="F10" s="618">
        <v>1155318</v>
      </c>
      <c r="G10" s="618">
        <v>0</v>
      </c>
      <c r="H10" s="625">
        <v>14449</v>
      </c>
      <c r="I10" s="626">
        <v>44.5</v>
      </c>
      <c r="J10" s="627">
        <v>113.2</v>
      </c>
    </row>
    <row r="11" spans="1:11" s="596" customFormat="1" ht="14.25" thickTop="1">
      <c r="A11" s="940" t="s">
        <v>596</v>
      </c>
      <c r="B11" s="941"/>
      <c r="C11" s="628">
        <v>7865</v>
      </c>
      <c r="D11" s="628">
        <v>17950</v>
      </c>
      <c r="E11" s="628">
        <v>35023</v>
      </c>
      <c r="F11" s="628">
        <v>1813146</v>
      </c>
      <c r="G11" s="628">
        <v>0</v>
      </c>
      <c r="H11" s="628">
        <v>23818</v>
      </c>
      <c r="I11" s="629">
        <v>51.2</v>
      </c>
      <c r="J11" s="630">
        <v>101</v>
      </c>
      <c r="K11" s="1071"/>
    </row>
    <row r="12" spans="1:10" ht="13.5">
      <c r="A12" s="945" t="s">
        <v>597</v>
      </c>
      <c r="B12" s="946"/>
      <c r="C12" s="946"/>
      <c r="D12" s="946"/>
      <c r="E12" s="946"/>
      <c r="F12" s="946"/>
      <c r="G12" s="946"/>
      <c r="H12" s="946"/>
      <c r="I12" s="946"/>
      <c r="J12" s="947"/>
    </row>
    <row r="13" spans="1:10" ht="13.5">
      <c r="A13" s="927">
        <v>2</v>
      </c>
      <c r="B13" s="631" t="s">
        <v>594</v>
      </c>
      <c r="C13" s="632">
        <v>16</v>
      </c>
      <c r="D13" s="632">
        <v>104</v>
      </c>
      <c r="E13" s="632">
        <v>524</v>
      </c>
      <c r="F13" s="632">
        <v>8584</v>
      </c>
      <c r="G13" s="632">
        <v>0</v>
      </c>
      <c r="H13" s="632">
        <v>129</v>
      </c>
      <c r="I13" s="619">
        <v>19.84732824427481</v>
      </c>
      <c r="J13" s="623">
        <v>82.53846153846153</v>
      </c>
    </row>
    <row r="14" spans="1:10" ht="13.5">
      <c r="A14" s="928"/>
      <c r="B14" s="621" t="s">
        <v>598</v>
      </c>
      <c r="C14" s="618">
        <v>4</v>
      </c>
      <c r="D14" s="618">
        <v>652</v>
      </c>
      <c r="E14" s="618">
        <v>1091</v>
      </c>
      <c r="F14" s="618">
        <v>1565</v>
      </c>
      <c r="G14" s="618">
        <v>182</v>
      </c>
      <c r="H14" s="618">
        <v>1240</v>
      </c>
      <c r="I14" s="622">
        <v>59.8</v>
      </c>
      <c r="J14" s="633">
        <v>2.39</v>
      </c>
    </row>
    <row r="15" spans="1:11" s="596" customFormat="1" ht="13.5">
      <c r="A15" s="928"/>
      <c r="B15" s="621" t="s">
        <v>599</v>
      </c>
      <c r="C15" s="618">
        <v>23</v>
      </c>
      <c r="D15" s="618">
        <v>55</v>
      </c>
      <c r="E15" s="618">
        <v>830</v>
      </c>
      <c r="F15" s="618">
        <v>3514</v>
      </c>
      <c r="G15" s="618">
        <v>0</v>
      </c>
      <c r="H15" s="618">
        <v>78</v>
      </c>
      <c r="I15" s="622">
        <v>6.626506024096386</v>
      </c>
      <c r="J15" s="633">
        <v>63.89090909090909</v>
      </c>
      <c r="K15" s="1071"/>
    </row>
    <row r="16" spans="1:10" ht="13.5">
      <c r="A16" s="928"/>
      <c r="B16" s="621" t="s">
        <v>595</v>
      </c>
      <c r="C16" s="618">
        <v>55</v>
      </c>
      <c r="D16" s="618">
        <v>198</v>
      </c>
      <c r="E16" s="618">
        <v>2145</v>
      </c>
      <c r="F16" s="618">
        <v>15650</v>
      </c>
      <c r="G16" s="618">
        <v>97</v>
      </c>
      <c r="H16" s="618">
        <v>267</v>
      </c>
      <c r="I16" s="622">
        <v>9.230769230769232</v>
      </c>
      <c r="J16" s="633">
        <v>79.04040404040404</v>
      </c>
    </row>
    <row r="17" spans="1:10" ht="14.25" thickBot="1">
      <c r="A17" s="929"/>
      <c r="B17" s="634" t="s">
        <v>600</v>
      </c>
      <c r="C17" s="635">
        <v>312</v>
      </c>
      <c r="D17" s="636">
        <v>952</v>
      </c>
      <c r="E17" s="635">
        <v>952</v>
      </c>
      <c r="F17" s="635">
        <v>85951</v>
      </c>
      <c r="G17" s="635">
        <v>0</v>
      </c>
      <c r="H17" s="635">
        <v>1057</v>
      </c>
      <c r="I17" s="626">
        <v>100</v>
      </c>
      <c r="J17" s="637">
        <v>90.28466386554622</v>
      </c>
    </row>
    <row r="18" spans="1:10" ht="14.25" thickTop="1">
      <c r="A18" s="940" t="s">
        <v>596</v>
      </c>
      <c r="B18" s="941"/>
      <c r="C18" s="628">
        <v>410</v>
      </c>
      <c r="D18" s="628">
        <v>1961</v>
      </c>
      <c r="E18" s="628">
        <v>5542</v>
      </c>
      <c r="F18" s="628">
        <v>115264</v>
      </c>
      <c r="G18" s="628">
        <v>279</v>
      </c>
      <c r="H18" s="628">
        <v>2771</v>
      </c>
      <c r="I18" s="629">
        <v>35.384337784193434</v>
      </c>
      <c r="J18" s="630">
        <v>58.778174400815914</v>
      </c>
    </row>
    <row r="19" spans="1:10" ht="13.5">
      <c r="A19" s="915" t="s">
        <v>601</v>
      </c>
      <c r="B19" s="916"/>
      <c r="C19" s="916"/>
      <c r="D19" s="916"/>
      <c r="E19" s="916"/>
      <c r="F19" s="916"/>
      <c r="G19" s="916"/>
      <c r="H19" s="916"/>
      <c r="I19" s="916"/>
      <c r="J19" s="917"/>
    </row>
    <row r="20" spans="1:11" s="596" customFormat="1" ht="13.5">
      <c r="A20" s="961">
        <v>3</v>
      </c>
      <c r="B20" s="631" t="s">
        <v>594</v>
      </c>
      <c r="C20" s="638">
        <v>48</v>
      </c>
      <c r="D20" s="638">
        <v>462</v>
      </c>
      <c r="E20" s="638">
        <v>1061</v>
      </c>
      <c r="F20" s="638">
        <v>37475</v>
      </c>
      <c r="G20" s="638">
        <v>0</v>
      </c>
      <c r="H20" s="638">
        <v>517</v>
      </c>
      <c r="I20" s="639">
        <v>43.5</v>
      </c>
      <c r="J20" s="623">
        <v>81.1</v>
      </c>
      <c r="K20" s="1071"/>
    </row>
    <row r="21" spans="1:10" ht="13.5">
      <c r="A21" s="962"/>
      <c r="B21" s="621" t="s">
        <v>598</v>
      </c>
      <c r="C21" s="640">
        <v>224</v>
      </c>
      <c r="D21" s="640">
        <v>2634</v>
      </c>
      <c r="E21" s="640">
        <v>3682</v>
      </c>
      <c r="F21" s="640">
        <v>64533</v>
      </c>
      <c r="G21" s="640">
        <v>615</v>
      </c>
      <c r="H21" s="640">
        <v>2222</v>
      </c>
      <c r="I21" s="639">
        <v>71.5</v>
      </c>
      <c r="J21" s="641">
        <v>24.5</v>
      </c>
    </row>
    <row r="22" spans="1:11" s="596" customFormat="1" ht="13.5">
      <c r="A22" s="962"/>
      <c r="B22" s="621" t="s">
        <v>599</v>
      </c>
      <c r="C22" s="640">
        <v>204</v>
      </c>
      <c r="D22" s="640">
        <v>353</v>
      </c>
      <c r="E22" s="640">
        <v>1440</v>
      </c>
      <c r="F22" s="640">
        <v>23417</v>
      </c>
      <c r="G22" s="640">
        <v>21</v>
      </c>
      <c r="H22" s="640">
        <v>578</v>
      </c>
      <c r="I22" s="639">
        <v>24.5</v>
      </c>
      <c r="J22" s="641">
        <v>66.3</v>
      </c>
      <c r="K22" s="1071"/>
    </row>
    <row r="23" spans="1:10" ht="13.5">
      <c r="A23" s="962"/>
      <c r="B23" s="634" t="s">
        <v>595</v>
      </c>
      <c r="C23" s="635">
        <v>653</v>
      </c>
      <c r="D23" s="635">
        <v>1842</v>
      </c>
      <c r="E23" s="635">
        <v>5077</v>
      </c>
      <c r="F23" s="635">
        <v>150811</v>
      </c>
      <c r="G23" s="635">
        <v>438</v>
      </c>
      <c r="H23" s="635">
        <v>2454</v>
      </c>
      <c r="I23" s="639">
        <v>36.3</v>
      </c>
      <c r="J23" s="641">
        <v>81.9</v>
      </c>
    </row>
    <row r="24" spans="1:11" s="596" customFormat="1" ht="14.25" thickBot="1">
      <c r="A24" s="963"/>
      <c r="B24" s="642" t="s">
        <v>600</v>
      </c>
      <c r="C24" s="643">
        <v>410</v>
      </c>
      <c r="D24" s="643">
        <v>2525</v>
      </c>
      <c r="E24" s="643">
        <v>2525</v>
      </c>
      <c r="F24" s="643">
        <v>100810</v>
      </c>
      <c r="G24" s="643">
        <v>0</v>
      </c>
      <c r="H24" s="643">
        <v>2874</v>
      </c>
      <c r="I24" s="644">
        <v>100</v>
      </c>
      <c r="J24" s="645">
        <v>39.9</v>
      </c>
      <c r="K24" s="1071"/>
    </row>
    <row r="25" spans="1:10" ht="14.25" thickTop="1">
      <c r="A25" s="943" t="s">
        <v>596</v>
      </c>
      <c r="B25" s="944"/>
      <c r="C25" s="646">
        <v>1539</v>
      </c>
      <c r="D25" s="646">
        <v>7816</v>
      </c>
      <c r="E25" s="646">
        <v>13785</v>
      </c>
      <c r="F25" s="646">
        <v>377046</v>
      </c>
      <c r="G25" s="646">
        <v>1074</v>
      </c>
      <c r="H25" s="646">
        <v>8645</v>
      </c>
      <c r="I25" s="629">
        <v>56.7</v>
      </c>
      <c r="J25" s="647">
        <v>48.2</v>
      </c>
    </row>
    <row r="26" spans="1:11" s="596" customFormat="1" ht="27.75" customHeight="1">
      <c r="A26" s="945" t="s">
        <v>602</v>
      </c>
      <c r="B26" s="946"/>
      <c r="C26" s="946"/>
      <c r="D26" s="946"/>
      <c r="E26" s="946"/>
      <c r="F26" s="946"/>
      <c r="G26" s="946"/>
      <c r="H26" s="946"/>
      <c r="I26" s="946"/>
      <c r="J26" s="947"/>
      <c r="K26" s="1071"/>
    </row>
    <row r="27" spans="1:10" ht="13.5">
      <c r="A27" s="927">
        <v>4</v>
      </c>
      <c r="B27" s="648" t="s">
        <v>603</v>
      </c>
      <c r="C27" s="649">
        <v>1250</v>
      </c>
      <c r="D27" s="649">
        <v>558</v>
      </c>
      <c r="E27" s="649">
        <v>558</v>
      </c>
      <c r="F27" s="649">
        <v>159897</v>
      </c>
      <c r="G27" s="649">
        <v>0</v>
      </c>
      <c r="H27" s="649">
        <v>911</v>
      </c>
      <c r="I27" s="650">
        <v>100</v>
      </c>
      <c r="J27" s="651">
        <v>205.5</v>
      </c>
    </row>
    <row r="28" spans="1:11" s="596" customFormat="1" ht="14.25" thickBot="1">
      <c r="A28" s="928"/>
      <c r="B28" s="652" t="s">
        <v>604</v>
      </c>
      <c r="C28" s="625">
        <v>169</v>
      </c>
      <c r="D28" s="625">
        <v>220</v>
      </c>
      <c r="E28" s="625">
        <v>305</v>
      </c>
      <c r="F28" s="625">
        <v>27833</v>
      </c>
      <c r="G28" s="625">
        <v>64</v>
      </c>
      <c r="H28" s="625">
        <v>348</v>
      </c>
      <c r="I28" s="653">
        <v>72.1311475409836</v>
      </c>
      <c r="J28" s="654">
        <v>126.51363636363637</v>
      </c>
      <c r="K28" s="1071"/>
    </row>
    <row r="29" spans="1:10" ht="14.25" thickTop="1">
      <c r="A29" s="940" t="s">
        <v>596</v>
      </c>
      <c r="B29" s="941"/>
      <c r="C29" s="628">
        <v>1419</v>
      </c>
      <c r="D29" s="628">
        <v>778</v>
      </c>
      <c r="E29" s="628">
        <v>863</v>
      </c>
      <c r="F29" s="628">
        <v>187730</v>
      </c>
      <c r="G29" s="628">
        <v>64</v>
      </c>
      <c r="H29" s="628">
        <v>1259</v>
      </c>
      <c r="I29" s="629">
        <v>90.1</v>
      </c>
      <c r="J29" s="630">
        <v>241</v>
      </c>
    </row>
    <row r="30" spans="1:10" ht="13.5">
      <c r="A30" s="915" t="s">
        <v>605</v>
      </c>
      <c r="B30" s="916"/>
      <c r="C30" s="916"/>
      <c r="D30" s="916"/>
      <c r="E30" s="916"/>
      <c r="F30" s="916"/>
      <c r="G30" s="916"/>
      <c r="H30" s="916"/>
      <c r="I30" s="916"/>
      <c r="J30" s="917"/>
    </row>
    <row r="31" spans="1:11" s="596" customFormat="1" ht="13.5">
      <c r="A31" s="927">
        <v>5</v>
      </c>
      <c r="B31" s="617" t="s">
        <v>606</v>
      </c>
      <c r="C31" s="655">
        <v>7304</v>
      </c>
      <c r="D31" s="655">
        <v>1591</v>
      </c>
      <c r="E31" s="655">
        <v>1969</v>
      </c>
      <c r="F31" s="655">
        <v>941070</v>
      </c>
      <c r="G31" s="655">
        <v>1609</v>
      </c>
      <c r="H31" s="655">
        <v>4190</v>
      </c>
      <c r="I31" s="619">
        <v>80.80243778567801</v>
      </c>
      <c r="J31" s="656">
        <v>591.4959145191704</v>
      </c>
      <c r="K31" s="1071"/>
    </row>
    <row r="32" spans="1:10" ht="13.5">
      <c r="A32" s="928"/>
      <c r="B32" s="621" t="s">
        <v>595</v>
      </c>
      <c r="C32" s="640">
        <v>1295</v>
      </c>
      <c r="D32" s="640">
        <v>281</v>
      </c>
      <c r="E32" s="640">
        <v>352</v>
      </c>
      <c r="F32" s="640">
        <v>91504</v>
      </c>
      <c r="G32" s="640">
        <v>72</v>
      </c>
      <c r="H32" s="640">
        <v>668</v>
      </c>
      <c r="I32" s="622">
        <v>79.82954545454545</v>
      </c>
      <c r="J32" s="641">
        <v>325.6370106761566</v>
      </c>
    </row>
    <row r="33" spans="1:11" s="596" customFormat="1" ht="13.5">
      <c r="A33" s="928"/>
      <c r="B33" s="621" t="s">
        <v>594</v>
      </c>
      <c r="C33" s="640">
        <v>784</v>
      </c>
      <c r="D33" s="640">
        <v>165</v>
      </c>
      <c r="E33" s="640">
        <v>215</v>
      </c>
      <c r="F33" s="640">
        <v>49077</v>
      </c>
      <c r="G33" s="640">
        <v>0</v>
      </c>
      <c r="H33" s="640">
        <v>390</v>
      </c>
      <c r="I33" s="622">
        <v>76.7</v>
      </c>
      <c r="J33" s="641">
        <v>297.43636363636364</v>
      </c>
      <c r="K33" s="1071"/>
    </row>
    <row r="34" spans="1:10" ht="13.5">
      <c r="A34" s="928"/>
      <c r="B34" s="634" t="s">
        <v>598</v>
      </c>
      <c r="C34" s="635">
        <v>318</v>
      </c>
      <c r="D34" s="635">
        <v>114</v>
      </c>
      <c r="E34" s="635">
        <v>135</v>
      </c>
      <c r="F34" s="635">
        <v>39297</v>
      </c>
      <c r="G34" s="635">
        <v>359</v>
      </c>
      <c r="H34" s="635">
        <v>312</v>
      </c>
      <c r="I34" s="657">
        <v>84.44444444444444</v>
      </c>
      <c r="J34" s="641">
        <v>344.7105263157895</v>
      </c>
    </row>
    <row r="35" spans="1:11" s="596" customFormat="1" ht="14.25" thickBot="1">
      <c r="A35" s="929"/>
      <c r="B35" s="642" t="s">
        <v>599</v>
      </c>
      <c r="C35" s="643">
        <v>64</v>
      </c>
      <c r="D35" s="643">
        <v>49</v>
      </c>
      <c r="E35" s="643">
        <v>59</v>
      </c>
      <c r="F35" s="643">
        <v>7640</v>
      </c>
      <c r="G35" s="643">
        <v>47</v>
      </c>
      <c r="H35" s="643">
        <v>101</v>
      </c>
      <c r="I35" s="626">
        <v>83.05084745762711</v>
      </c>
      <c r="J35" s="627">
        <v>155.91836734693877</v>
      </c>
      <c r="K35" s="1071"/>
    </row>
    <row r="36" spans="1:10" ht="15" thickBot="1" thickTop="1">
      <c r="A36" s="964" t="s">
        <v>596</v>
      </c>
      <c r="B36" s="965"/>
      <c r="C36" s="658">
        <v>9765</v>
      </c>
      <c r="D36" s="658">
        <v>2200</v>
      </c>
      <c r="E36" s="658">
        <v>2730</v>
      </c>
      <c r="F36" s="658">
        <v>1128588</v>
      </c>
      <c r="G36" s="658">
        <v>2087</v>
      </c>
      <c r="H36" s="658">
        <v>5661</v>
      </c>
      <c r="I36" s="659">
        <v>80.6</v>
      </c>
      <c r="J36" s="660">
        <v>513</v>
      </c>
    </row>
    <row r="37" spans="1:10" ht="13.5">
      <c r="A37" s="675"/>
      <c r="B37" s="675"/>
      <c r="C37" s="676"/>
      <c r="D37" s="676"/>
      <c r="E37" s="676"/>
      <c r="F37" s="676"/>
      <c r="G37" s="676"/>
      <c r="H37" s="676"/>
      <c r="I37" s="677"/>
      <c r="J37" s="677"/>
    </row>
    <row r="38" spans="1:11" ht="13.5">
      <c r="A38" s="1070"/>
      <c r="B38" s="1070"/>
      <c r="C38" s="1070"/>
      <c r="D38" s="1070"/>
      <c r="E38" s="1070"/>
      <c r="F38" s="1070"/>
      <c r="G38" s="1070"/>
      <c r="H38" s="1070"/>
      <c r="I38" s="1070"/>
      <c r="J38" s="1070"/>
      <c r="K38" s="1073"/>
    </row>
    <row r="39" spans="1:10" ht="13.5">
      <c r="A39" s="1074" t="s">
        <v>579</v>
      </c>
      <c r="B39" s="1074"/>
      <c r="C39" s="1074"/>
      <c r="D39" s="1074"/>
      <c r="E39" s="1074"/>
      <c r="F39" s="1074"/>
      <c r="G39" s="1074"/>
      <c r="H39" s="1074"/>
      <c r="I39" s="1074"/>
      <c r="J39" s="1074"/>
    </row>
    <row r="40" spans="1:11" s="596" customFormat="1" ht="18" customHeight="1">
      <c r="A40" s="1075"/>
      <c r="B40" s="1075"/>
      <c r="C40" s="1075"/>
      <c r="D40" s="1075"/>
      <c r="E40" s="1075"/>
      <c r="F40" s="1075"/>
      <c r="G40" s="1075"/>
      <c r="H40" s="1075"/>
      <c r="I40" s="1075"/>
      <c r="J40" s="1075"/>
      <c r="K40" s="1071"/>
    </row>
    <row r="41" spans="1:10" ht="12" customHeight="1" thickBot="1">
      <c r="A41" s="608"/>
      <c r="B41" s="609"/>
      <c r="C41" s="609"/>
      <c r="D41" s="609"/>
      <c r="E41" s="610"/>
      <c r="F41" s="610"/>
      <c r="G41" s="610"/>
      <c r="H41" s="610"/>
      <c r="I41" s="951" t="s">
        <v>607</v>
      </c>
      <c r="J41" s="951"/>
    </row>
    <row r="42" spans="1:11" s="596" customFormat="1" ht="13.5">
      <c r="A42" s="930" t="s">
        <v>608</v>
      </c>
      <c r="B42" s="957" t="s">
        <v>51</v>
      </c>
      <c r="C42" s="938" t="s">
        <v>151</v>
      </c>
      <c r="D42" s="925" t="s">
        <v>589</v>
      </c>
      <c r="E42" s="925" t="s">
        <v>590</v>
      </c>
      <c r="F42" s="925" t="s">
        <v>152</v>
      </c>
      <c r="G42" s="925" t="s">
        <v>442</v>
      </c>
      <c r="H42" s="925" t="s">
        <v>153</v>
      </c>
      <c r="I42" s="925" t="s">
        <v>591</v>
      </c>
      <c r="J42" s="932" t="s">
        <v>154</v>
      </c>
      <c r="K42" s="1071"/>
    </row>
    <row r="43" spans="1:10" ht="63" customHeight="1" thickBot="1">
      <c r="A43" s="931"/>
      <c r="B43" s="958"/>
      <c r="C43" s="939"/>
      <c r="D43" s="926"/>
      <c r="E43" s="926"/>
      <c r="F43" s="942"/>
      <c r="G43" s="926"/>
      <c r="H43" s="926"/>
      <c r="I43" s="926"/>
      <c r="J43" s="933"/>
    </row>
    <row r="44" spans="1:10" ht="15" thickBot="1" thickTop="1">
      <c r="A44" s="612">
        <v>0</v>
      </c>
      <c r="B44" s="613">
        <v>1</v>
      </c>
      <c r="C44" s="613">
        <v>2</v>
      </c>
      <c r="D44" s="614">
        <v>3</v>
      </c>
      <c r="E44" s="614">
        <v>4</v>
      </c>
      <c r="F44" s="614">
        <v>5</v>
      </c>
      <c r="G44" s="614">
        <v>6</v>
      </c>
      <c r="H44" s="614">
        <v>7</v>
      </c>
      <c r="I44" s="614">
        <v>8</v>
      </c>
      <c r="J44" s="615">
        <v>9</v>
      </c>
    </row>
    <row r="45" spans="1:11" s="596" customFormat="1" ht="14.25" thickTop="1">
      <c r="A45" s="915" t="s">
        <v>609</v>
      </c>
      <c r="B45" s="916"/>
      <c r="C45" s="916"/>
      <c r="D45" s="916"/>
      <c r="E45" s="916"/>
      <c r="F45" s="916"/>
      <c r="G45" s="916"/>
      <c r="H45" s="916"/>
      <c r="I45" s="916"/>
      <c r="J45" s="917"/>
      <c r="K45" s="1071"/>
    </row>
    <row r="46" spans="1:10" ht="13.5">
      <c r="A46" s="927">
        <v>6</v>
      </c>
      <c r="B46" s="661" t="s">
        <v>595</v>
      </c>
      <c r="C46" s="662">
        <v>6389</v>
      </c>
      <c r="D46" s="662">
        <v>3514</v>
      </c>
      <c r="E46" s="662">
        <v>4815</v>
      </c>
      <c r="F46" s="662">
        <v>1522012</v>
      </c>
      <c r="G46" s="662">
        <v>1979</v>
      </c>
      <c r="H46" s="662">
        <v>5170</v>
      </c>
      <c r="I46" s="663">
        <v>72.98026998961579</v>
      </c>
      <c r="J46" s="664">
        <v>433.1280591918042</v>
      </c>
    </row>
    <row r="47" spans="1:11" s="596" customFormat="1" ht="14.25" thickBot="1">
      <c r="A47" s="934"/>
      <c r="B47" s="665" t="s">
        <v>598</v>
      </c>
      <c r="C47" s="638">
        <v>2755</v>
      </c>
      <c r="D47" s="638">
        <v>1925</v>
      </c>
      <c r="E47" s="638">
        <v>1957</v>
      </c>
      <c r="F47" s="638">
        <v>400400</v>
      </c>
      <c r="G47" s="638">
        <v>1218</v>
      </c>
      <c r="H47" s="638">
        <v>3021</v>
      </c>
      <c r="I47" s="639">
        <v>98.36484414920797</v>
      </c>
      <c r="J47" s="666">
        <v>208</v>
      </c>
      <c r="K47" s="1071"/>
    </row>
    <row r="48" spans="1:10" ht="14.25" thickTop="1">
      <c r="A48" s="920" t="s">
        <v>596</v>
      </c>
      <c r="B48" s="921"/>
      <c r="C48" s="628">
        <v>9144</v>
      </c>
      <c r="D48" s="628">
        <v>5439</v>
      </c>
      <c r="E48" s="628">
        <v>6772</v>
      </c>
      <c r="F48" s="628">
        <v>1922412</v>
      </c>
      <c r="G48" s="628">
        <v>3197</v>
      </c>
      <c r="H48" s="628">
        <v>8191</v>
      </c>
      <c r="I48" s="629">
        <v>80.31600708800946</v>
      </c>
      <c r="J48" s="667">
        <v>353.44953116381686</v>
      </c>
    </row>
    <row r="49" spans="1:11" s="596" customFormat="1" ht="13.5">
      <c r="A49" s="935" t="s">
        <v>610</v>
      </c>
      <c r="B49" s="936"/>
      <c r="C49" s="936"/>
      <c r="D49" s="936"/>
      <c r="E49" s="936"/>
      <c r="F49" s="936"/>
      <c r="G49" s="936"/>
      <c r="H49" s="936"/>
      <c r="I49" s="936"/>
      <c r="J49" s="937"/>
      <c r="K49" s="1071"/>
    </row>
    <row r="50" spans="1:10" ht="13.5">
      <c r="A50" s="928"/>
      <c r="B50" s="631" t="s">
        <v>598</v>
      </c>
      <c r="C50" s="638">
        <v>146</v>
      </c>
      <c r="D50" s="638">
        <v>1365</v>
      </c>
      <c r="E50" s="638">
        <v>3430</v>
      </c>
      <c r="F50" s="638">
        <v>40950</v>
      </c>
      <c r="G50" s="638">
        <v>252</v>
      </c>
      <c r="H50" s="638">
        <v>1700</v>
      </c>
      <c r="I50" s="622">
        <v>39.8</v>
      </c>
      <c r="J50" s="641">
        <v>30</v>
      </c>
    </row>
    <row r="51" spans="1:11" s="596" customFormat="1" ht="13.5">
      <c r="A51" s="928"/>
      <c r="B51" s="621" t="s">
        <v>599</v>
      </c>
      <c r="C51" s="640">
        <v>0</v>
      </c>
      <c r="D51" s="640">
        <v>1182</v>
      </c>
      <c r="E51" s="640">
        <v>6336</v>
      </c>
      <c r="F51" s="640">
        <v>12883</v>
      </c>
      <c r="G51" s="640">
        <v>199</v>
      </c>
      <c r="H51" s="640">
        <v>1381</v>
      </c>
      <c r="I51" s="622">
        <v>18.6</v>
      </c>
      <c r="J51" s="641">
        <v>10.9</v>
      </c>
      <c r="K51" s="1071"/>
    </row>
    <row r="52" spans="1:10" ht="13.5">
      <c r="A52" s="928"/>
      <c r="B52" s="959" t="s">
        <v>593</v>
      </c>
      <c r="C52" s="918">
        <v>0</v>
      </c>
      <c r="D52" s="918">
        <v>404</v>
      </c>
      <c r="E52" s="918">
        <v>14012</v>
      </c>
      <c r="F52" s="918">
        <v>19562</v>
      </c>
      <c r="G52" s="918">
        <v>0</v>
      </c>
      <c r="H52" s="918">
        <v>463</v>
      </c>
      <c r="I52" s="909">
        <v>2.9</v>
      </c>
      <c r="J52" s="911">
        <v>48.4</v>
      </c>
    </row>
    <row r="53" spans="1:11" s="596" customFormat="1" ht="14.25" thickBot="1">
      <c r="A53" s="929"/>
      <c r="B53" s="960"/>
      <c r="C53" s="919"/>
      <c r="D53" s="919"/>
      <c r="E53" s="919"/>
      <c r="F53" s="919"/>
      <c r="G53" s="919"/>
      <c r="H53" s="919"/>
      <c r="I53" s="910"/>
      <c r="J53" s="912"/>
      <c r="K53" s="1071"/>
    </row>
    <row r="54" spans="1:10" ht="14.25" thickTop="1">
      <c r="A54" s="913" t="s">
        <v>596</v>
      </c>
      <c r="B54" s="914"/>
      <c r="C54" s="668">
        <v>146</v>
      </c>
      <c r="D54" s="668">
        <v>2951</v>
      </c>
      <c r="E54" s="668">
        <v>23778</v>
      </c>
      <c r="F54" s="668">
        <v>73395</v>
      </c>
      <c r="G54" s="668">
        <v>451</v>
      </c>
      <c r="H54" s="668">
        <v>3544</v>
      </c>
      <c r="I54" s="669">
        <v>12.4</v>
      </c>
      <c r="J54" s="670">
        <v>24.9</v>
      </c>
    </row>
    <row r="55" spans="1:11" s="596" customFormat="1" ht="13.5">
      <c r="A55" s="915" t="s">
        <v>611</v>
      </c>
      <c r="B55" s="916"/>
      <c r="C55" s="916"/>
      <c r="D55" s="916"/>
      <c r="E55" s="916"/>
      <c r="F55" s="916"/>
      <c r="G55" s="916"/>
      <c r="H55" s="916"/>
      <c r="I55" s="916"/>
      <c r="J55" s="917"/>
      <c r="K55" s="1071"/>
    </row>
    <row r="56" spans="1:10" ht="14.25" thickBot="1">
      <c r="A56" s="624">
        <v>10</v>
      </c>
      <c r="B56" s="671" t="s">
        <v>595</v>
      </c>
      <c r="C56" s="643">
        <v>334</v>
      </c>
      <c r="D56" s="643">
        <v>602</v>
      </c>
      <c r="E56" s="643">
        <v>914</v>
      </c>
      <c r="F56" s="643">
        <v>64150</v>
      </c>
      <c r="G56" s="643">
        <v>128</v>
      </c>
      <c r="H56" s="643">
        <v>818</v>
      </c>
      <c r="I56" s="626">
        <v>65.9</v>
      </c>
      <c r="J56" s="672">
        <v>106.6</v>
      </c>
    </row>
    <row r="57" spans="1:11" s="596" customFormat="1" ht="14.25" thickTop="1">
      <c r="A57" s="920" t="s">
        <v>596</v>
      </c>
      <c r="B57" s="921"/>
      <c r="C57" s="628">
        <v>334</v>
      </c>
      <c r="D57" s="628">
        <v>602</v>
      </c>
      <c r="E57" s="628">
        <v>914</v>
      </c>
      <c r="F57" s="628">
        <v>64150</v>
      </c>
      <c r="G57" s="628">
        <v>128</v>
      </c>
      <c r="H57" s="628">
        <v>818</v>
      </c>
      <c r="I57" s="629">
        <v>65.9</v>
      </c>
      <c r="J57" s="667">
        <v>106.6</v>
      </c>
      <c r="K57" s="1071"/>
    </row>
    <row r="58" spans="1:10" ht="13.5">
      <c r="A58" s="915" t="s">
        <v>612</v>
      </c>
      <c r="B58" s="916"/>
      <c r="C58" s="916"/>
      <c r="D58" s="916"/>
      <c r="E58" s="916"/>
      <c r="F58" s="916"/>
      <c r="G58" s="916"/>
      <c r="H58" s="916"/>
      <c r="I58" s="916"/>
      <c r="J58" s="917"/>
    </row>
    <row r="59" spans="1:11" s="596" customFormat="1" ht="14.25" thickBot="1">
      <c r="A59" s="673">
        <v>11</v>
      </c>
      <c r="B59" s="648" t="s">
        <v>603</v>
      </c>
      <c r="C59" s="655">
        <v>1292</v>
      </c>
      <c r="D59" s="655">
        <v>949</v>
      </c>
      <c r="E59" s="655">
        <v>949</v>
      </c>
      <c r="F59" s="655">
        <v>145702</v>
      </c>
      <c r="G59" s="655">
        <v>0</v>
      </c>
      <c r="H59" s="655">
        <v>1390</v>
      </c>
      <c r="I59" s="639">
        <v>100</v>
      </c>
      <c r="J59" s="620">
        <v>153.5</v>
      </c>
      <c r="K59" s="1071"/>
    </row>
    <row r="60" spans="1:10" ht="14.25" thickTop="1">
      <c r="A60" s="920" t="s">
        <v>596</v>
      </c>
      <c r="B60" s="921"/>
      <c r="C60" s="628">
        <v>1292</v>
      </c>
      <c r="D60" s="628">
        <v>949</v>
      </c>
      <c r="E60" s="628">
        <v>949</v>
      </c>
      <c r="F60" s="628">
        <v>145702</v>
      </c>
      <c r="G60" s="628">
        <v>0</v>
      </c>
      <c r="H60" s="628">
        <v>1390</v>
      </c>
      <c r="I60" s="629">
        <v>100</v>
      </c>
      <c r="J60" s="667">
        <v>153.5</v>
      </c>
    </row>
    <row r="61" spans="1:11" s="596" customFormat="1" ht="13.5">
      <c r="A61" s="915" t="s">
        <v>613</v>
      </c>
      <c r="B61" s="916"/>
      <c r="C61" s="916"/>
      <c r="D61" s="916"/>
      <c r="E61" s="916"/>
      <c r="F61" s="916"/>
      <c r="G61" s="916"/>
      <c r="H61" s="916"/>
      <c r="I61" s="916"/>
      <c r="J61" s="917"/>
      <c r="K61" s="1071"/>
    </row>
    <row r="62" spans="1:10" ht="14.25" thickBot="1">
      <c r="A62" s="616">
        <v>12</v>
      </c>
      <c r="B62" s="648" t="s">
        <v>603</v>
      </c>
      <c r="C62" s="638">
        <v>274</v>
      </c>
      <c r="D62" s="638">
        <v>1044</v>
      </c>
      <c r="E62" s="638">
        <v>1044</v>
      </c>
      <c r="F62" s="638">
        <v>78568</v>
      </c>
      <c r="G62" s="638">
        <v>0</v>
      </c>
      <c r="H62" s="638">
        <v>1158</v>
      </c>
      <c r="I62" s="639">
        <v>100</v>
      </c>
      <c r="J62" s="620">
        <v>75.3</v>
      </c>
    </row>
    <row r="63" spans="1:10" ht="14.25" thickTop="1">
      <c r="A63" s="920" t="s">
        <v>596</v>
      </c>
      <c r="B63" s="921"/>
      <c r="C63" s="628">
        <v>274</v>
      </c>
      <c r="D63" s="628">
        <v>1044</v>
      </c>
      <c r="E63" s="628">
        <v>1044</v>
      </c>
      <c r="F63" s="628">
        <v>78568</v>
      </c>
      <c r="G63" s="628">
        <v>0</v>
      </c>
      <c r="H63" s="628">
        <v>1158</v>
      </c>
      <c r="I63" s="629">
        <v>100</v>
      </c>
      <c r="J63" s="667">
        <v>75.3</v>
      </c>
    </row>
    <row r="64" spans="1:11" s="596" customFormat="1" ht="13.5">
      <c r="A64" s="915" t="s">
        <v>614</v>
      </c>
      <c r="B64" s="916"/>
      <c r="C64" s="916"/>
      <c r="D64" s="916"/>
      <c r="E64" s="916"/>
      <c r="F64" s="916"/>
      <c r="G64" s="916"/>
      <c r="H64" s="916"/>
      <c r="I64" s="916"/>
      <c r="J64" s="917"/>
      <c r="K64" s="1071"/>
    </row>
    <row r="65" spans="1:10" ht="14.25" thickBot="1">
      <c r="A65" s="616">
        <v>13</v>
      </c>
      <c r="B65" s="648" t="s">
        <v>603</v>
      </c>
      <c r="C65" s="638">
        <v>365</v>
      </c>
      <c r="D65" s="638">
        <v>1145</v>
      </c>
      <c r="E65" s="638">
        <v>1145</v>
      </c>
      <c r="F65" s="638">
        <v>83561</v>
      </c>
      <c r="G65" s="638">
        <v>0</v>
      </c>
      <c r="H65" s="638">
        <v>1293</v>
      </c>
      <c r="I65" s="639">
        <v>100</v>
      </c>
      <c r="J65" s="620">
        <v>73</v>
      </c>
    </row>
    <row r="66" spans="1:10" ht="15" thickBot="1" thickTop="1">
      <c r="A66" s="922" t="s">
        <v>596</v>
      </c>
      <c r="B66" s="923"/>
      <c r="C66" s="658">
        <v>365</v>
      </c>
      <c r="D66" s="658">
        <v>1145</v>
      </c>
      <c r="E66" s="658">
        <v>1145</v>
      </c>
      <c r="F66" s="658">
        <v>83561</v>
      </c>
      <c r="G66" s="658">
        <v>0</v>
      </c>
      <c r="H66" s="658">
        <v>1293</v>
      </c>
      <c r="I66" s="659">
        <v>100</v>
      </c>
      <c r="J66" s="674">
        <v>73</v>
      </c>
    </row>
    <row r="67" spans="1:11" s="596" customFormat="1" ht="13.5">
      <c r="A67" s="924"/>
      <c r="B67" s="924"/>
      <c r="C67" s="924"/>
      <c r="D67" s="924"/>
      <c r="E67" s="924"/>
      <c r="F67" s="924"/>
      <c r="G67" s="924"/>
      <c r="H67" s="924"/>
      <c r="I67" s="924"/>
      <c r="J67" s="924"/>
      <c r="K67" s="1071"/>
    </row>
    <row r="68" spans="1:10" ht="13.5">
      <c r="A68" s="746" t="s">
        <v>615</v>
      </c>
      <c r="B68" s="746"/>
      <c r="C68" s="746"/>
      <c r="D68" s="746"/>
      <c r="E68" s="746"/>
      <c r="F68" s="746"/>
      <c r="G68" s="746"/>
      <c r="H68" s="746"/>
      <c r="I68" s="746"/>
      <c r="J68" s="746"/>
    </row>
    <row r="69" spans="1:11" s="596" customFormat="1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071"/>
    </row>
  </sheetData>
  <sheetProtection/>
  <mergeCells count="64">
    <mergeCell ref="A50:A53"/>
    <mergeCell ref="B52:B53"/>
    <mergeCell ref="A61:J61"/>
    <mergeCell ref="A19:J19"/>
    <mergeCell ref="A20:A24"/>
    <mergeCell ref="A36:B36"/>
    <mergeCell ref="A38:J38"/>
    <mergeCell ref="A39:J40"/>
    <mergeCell ref="I41:J41"/>
    <mergeCell ref="A1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7:J7"/>
    <mergeCell ref="A8:A10"/>
    <mergeCell ref="A12:J12"/>
    <mergeCell ref="A13:A17"/>
    <mergeCell ref="A18:B18"/>
    <mergeCell ref="A11:B11"/>
    <mergeCell ref="F42:F43"/>
    <mergeCell ref="G42:G43"/>
    <mergeCell ref="H42:H43"/>
    <mergeCell ref="A25:B25"/>
    <mergeCell ref="A26:J26"/>
    <mergeCell ref="A27:A28"/>
    <mergeCell ref="A29:B29"/>
    <mergeCell ref="A30:J30"/>
    <mergeCell ref="A31:A35"/>
    <mergeCell ref="A42:A43"/>
    <mergeCell ref="H52:H53"/>
    <mergeCell ref="I42:I43"/>
    <mergeCell ref="J42:J43"/>
    <mergeCell ref="A45:J45"/>
    <mergeCell ref="A46:A47"/>
    <mergeCell ref="A48:B48"/>
    <mergeCell ref="A49:J49"/>
    <mergeCell ref="C42:C43"/>
    <mergeCell ref="A66:B66"/>
    <mergeCell ref="A67:J67"/>
    <mergeCell ref="D42:D43"/>
    <mergeCell ref="E42:E43"/>
    <mergeCell ref="A60:B60"/>
    <mergeCell ref="C52:C53"/>
    <mergeCell ref="D52:D53"/>
    <mergeCell ref="E52:E53"/>
    <mergeCell ref="B42:B43"/>
    <mergeCell ref="A57:B57"/>
    <mergeCell ref="A68:J68"/>
    <mergeCell ref="I52:I53"/>
    <mergeCell ref="J52:J53"/>
    <mergeCell ref="A54:B54"/>
    <mergeCell ref="A55:J55"/>
    <mergeCell ref="A58:J58"/>
    <mergeCell ref="F52:F53"/>
    <mergeCell ref="G52:G53"/>
    <mergeCell ref="A63:B63"/>
    <mergeCell ref="A64:J64"/>
  </mergeCells>
  <printOptions/>
  <pageMargins left="0" right="0" top="0" bottom="0" header="0" footer="0"/>
  <pageSetup horizontalDpi="600" verticalDpi="600" orientation="landscape" paperSize="9" r:id="rId1"/>
  <rowBreaks count="1" manualBreakCount="1">
    <brk id="36" max="10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3.8515625" style="173" customWidth="1"/>
    <col min="2" max="2" width="20.00390625" style="173" customWidth="1"/>
    <col min="3" max="3" width="7.28125" style="173" customWidth="1"/>
    <col min="4" max="4" width="8.421875" style="173" customWidth="1"/>
    <col min="5" max="5" width="8.7109375" style="173" customWidth="1"/>
    <col min="6" max="6" width="11.28125" style="173" customWidth="1"/>
    <col min="7" max="7" width="10.140625" style="173" customWidth="1"/>
    <col min="8" max="8" width="7.8515625" style="173" customWidth="1"/>
    <col min="9" max="9" width="8.8515625" style="173" customWidth="1"/>
    <col min="10" max="10" width="9.8515625" style="173" customWidth="1"/>
    <col min="11" max="11" width="8.140625" style="173" customWidth="1"/>
    <col min="12" max="12" width="8.8515625" style="173" customWidth="1"/>
    <col min="13" max="13" width="10.8515625" style="173" customWidth="1"/>
    <col min="14" max="14" width="11.421875" style="173" customWidth="1"/>
    <col min="15" max="16384" width="8.8515625" style="173" customWidth="1"/>
  </cols>
  <sheetData>
    <row r="1" spans="1:14" ht="35.25" customHeight="1">
      <c r="A1" s="777" t="s">
        <v>577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ht="12.75" customHeight="1" thickBot="1">
      <c r="N2" s="95" t="s">
        <v>282</v>
      </c>
    </row>
    <row r="3" spans="1:14" ht="51" customHeight="1">
      <c r="A3" s="972" t="s">
        <v>107</v>
      </c>
      <c r="B3" s="974" t="s">
        <v>51</v>
      </c>
      <c r="C3" s="976" t="s">
        <v>105</v>
      </c>
      <c r="D3" s="966" t="s">
        <v>109</v>
      </c>
      <c r="E3" s="966" t="s">
        <v>110</v>
      </c>
      <c r="F3" s="966" t="s">
        <v>111</v>
      </c>
      <c r="G3" s="966" t="s">
        <v>112</v>
      </c>
      <c r="H3" s="966" t="s">
        <v>113</v>
      </c>
      <c r="I3" s="966" t="s">
        <v>114</v>
      </c>
      <c r="J3" s="966" t="s">
        <v>115</v>
      </c>
      <c r="K3" s="966" t="s">
        <v>116</v>
      </c>
      <c r="L3" s="966" t="s">
        <v>117</v>
      </c>
      <c r="M3" s="966" t="s">
        <v>118</v>
      </c>
      <c r="N3" s="970" t="s">
        <v>108</v>
      </c>
    </row>
    <row r="4" spans="1:14" ht="42" customHeight="1" thickBot="1">
      <c r="A4" s="973"/>
      <c r="B4" s="975"/>
      <c r="C4" s="977"/>
      <c r="D4" s="967"/>
      <c r="E4" s="967"/>
      <c r="F4" s="967"/>
      <c r="G4" s="967"/>
      <c r="H4" s="967"/>
      <c r="I4" s="967"/>
      <c r="J4" s="967"/>
      <c r="K4" s="967"/>
      <c r="L4" s="967"/>
      <c r="M4" s="967"/>
      <c r="N4" s="971"/>
    </row>
    <row r="5" spans="1:14" s="179" customFormat="1" ht="9" thickBot="1" thickTop="1">
      <c r="A5" s="175">
        <v>0</v>
      </c>
      <c r="B5" s="176">
        <v>1</v>
      </c>
      <c r="C5" s="177">
        <v>2</v>
      </c>
      <c r="D5" s="177">
        <v>3</v>
      </c>
      <c r="E5" s="177">
        <v>4</v>
      </c>
      <c r="F5" s="177">
        <v>5</v>
      </c>
      <c r="G5" s="177">
        <v>6</v>
      </c>
      <c r="H5" s="177">
        <v>7</v>
      </c>
      <c r="I5" s="177">
        <v>8</v>
      </c>
      <c r="J5" s="177">
        <v>9</v>
      </c>
      <c r="K5" s="177">
        <v>10</v>
      </c>
      <c r="L5" s="177">
        <v>11</v>
      </c>
      <c r="M5" s="177">
        <v>12</v>
      </c>
      <c r="N5" s="178">
        <v>13</v>
      </c>
    </row>
    <row r="6" spans="1:14" ht="39.75" customHeight="1" thickTop="1">
      <c r="A6" s="96">
        <v>2</v>
      </c>
      <c r="B6" s="439" t="s">
        <v>106</v>
      </c>
      <c r="C6" s="303">
        <v>2</v>
      </c>
      <c r="D6" s="304">
        <v>748</v>
      </c>
      <c r="E6" s="304">
        <v>1013</v>
      </c>
      <c r="F6" s="304">
        <v>2073</v>
      </c>
      <c r="G6" s="304">
        <v>151</v>
      </c>
      <c r="H6" s="305">
        <v>1761</v>
      </c>
      <c r="I6" s="305">
        <v>880.5</v>
      </c>
      <c r="J6" s="306">
        <f>G6/H6*100</f>
        <v>8.574673480976717</v>
      </c>
      <c r="K6" s="466">
        <f>D6/H6*100</f>
        <v>42.475865985235664</v>
      </c>
      <c r="L6" s="466">
        <v>0.23</v>
      </c>
      <c r="M6" s="466">
        <v>100</v>
      </c>
      <c r="N6" s="307">
        <f>F6/C6</f>
        <v>1036.5</v>
      </c>
    </row>
    <row r="7" spans="1:14" ht="39.75" customHeight="1">
      <c r="A7" s="97">
        <v>3</v>
      </c>
      <c r="B7" s="440" t="s">
        <v>498</v>
      </c>
      <c r="C7" s="228"/>
      <c r="D7" s="208"/>
      <c r="E7" s="208"/>
      <c r="F7" s="208"/>
      <c r="G7" s="208"/>
      <c r="H7" s="207"/>
      <c r="I7" s="305"/>
      <c r="J7" s="306"/>
      <c r="K7" s="468"/>
      <c r="L7" s="207"/>
      <c r="M7" s="207"/>
      <c r="N7" s="307"/>
    </row>
    <row r="8" spans="1:14" ht="39.75" customHeight="1" thickBot="1">
      <c r="A8" s="98">
        <v>4</v>
      </c>
      <c r="B8" s="441" t="s">
        <v>499</v>
      </c>
      <c r="C8" s="308">
        <v>6</v>
      </c>
      <c r="D8" s="309">
        <v>2329</v>
      </c>
      <c r="E8" s="309">
        <v>6339</v>
      </c>
      <c r="F8" s="309">
        <v>9536</v>
      </c>
      <c r="G8" s="309">
        <v>96</v>
      </c>
      <c r="H8" s="309">
        <v>8668</v>
      </c>
      <c r="I8" s="305">
        <v>1444.67</v>
      </c>
      <c r="J8" s="306">
        <f>G8/H8*100</f>
        <v>1.1075219197046609</v>
      </c>
      <c r="K8" s="467">
        <f>D8/H8*100</f>
        <v>26.868943239501615</v>
      </c>
      <c r="L8" s="308">
        <v>0</v>
      </c>
      <c r="M8" s="309">
        <v>99.69</v>
      </c>
      <c r="N8" s="543">
        <f>F8/C8</f>
        <v>1589.3333333333333</v>
      </c>
    </row>
    <row r="9" spans="1:14" ht="39.75" customHeight="1" thickBot="1" thickTop="1">
      <c r="A9" s="968" t="s">
        <v>497</v>
      </c>
      <c r="B9" s="969"/>
      <c r="C9" s="310">
        <f aca="true" t="shared" si="0" ref="C9:H9">SUM(C6:C8)</f>
        <v>8</v>
      </c>
      <c r="D9" s="310">
        <f t="shared" si="0"/>
        <v>3077</v>
      </c>
      <c r="E9" s="310">
        <f t="shared" si="0"/>
        <v>7352</v>
      </c>
      <c r="F9" s="310">
        <f t="shared" si="0"/>
        <v>11609</v>
      </c>
      <c r="G9" s="310">
        <f t="shared" si="0"/>
        <v>247</v>
      </c>
      <c r="H9" s="310">
        <f t="shared" si="0"/>
        <v>10429</v>
      </c>
      <c r="I9" s="311">
        <f>H9/C9</f>
        <v>1303.625</v>
      </c>
      <c r="J9" s="312">
        <f>G9/H9*100</f>
        <v>2.3683958193498897</v>
      </c>
      <c r="K9" s="312">
        <f>D9/H9*100</f>
        <v>29.504266947933644</v>
      </c>
      <c r="L9" s="310">
        <v>0.36</v>
      </c>
      <c r="M9" s="310">
        <v>100</v>
      </c>
      <c r="N9" s="544">
        <f>F9/C9</f>
        <v>1451.125</v>
      </c>
    </row>
    <row r="10" spans="1:10" ht="13.5">
      <c r="A10" s="174"/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14" ht="12.75" customHeight="1">
      <c r="A11" s="746" t="s">
        <v>407</v>
      </c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</row>
  </sheetData>
  <sheetProtection/>
  <mergeCells count="17">
    <mergeCell ref="A11:N11"/>
    <mergeCell ref="A1:N1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9:B9"/>
    <mergeCell ref="M3:M4"/>
    <mergeCell ref="I3:I4"/>
    <mergeCell ref="J3:J4"/>
    <mergeCell ref="K3:K4"/>
    <mergeCell ref="L3:L4"/>
  </mergeCells>
  <printOptions horizontalCentered="1" verticalCentered="1"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1:N17"/>
  <sheetViews>
    <sheetView zoomScalePageLayoutView="0" workbookViewId="0" topLeftCell="A1">
      <selection activeCell="A16" sqref="A16:E16"/>
    </sheetView>
  </sheetViews>
  <sheetFormatPr defaultColWidth="9.140625" defaultRowHeight="12.75"/>
  <cols>
    <col min="1" max="1" width="3.28125" style="15" customWidth="1"/>
    <col min="2" max="2" width="28.140625" style="15" customWidth="1"/>
    <col min="3" max="4" width="15.7109375" style="15" customWidth="1"/>
    <col min="5" max="5" width="14.57421875" style="15" customWidth="1"/>
    <col min="6" max="16384" width="9.140625" style="18" customWidth="1"/>
  </cols>
  <sheetData>
    <row r="1" spans="1:6" ht="31.5" customHeight="1">
      <c r="A1" s="727" t="s">
        <v>578</v>
      </c>
      <c r="B1" s="727"/>
      <c r="C1" s="727"/>
      <c r="D1" s="727"/>
      <c r="E1" s="727"/>
      <c r="F1" s="20"/>
    </row>
    <row r="2" spans="2:5" ht="19.5" customHeight="1" thickBot="1">
      <c r="B2" s="16"/>
      <c r="C2" s="16"/>
      <c r="D2" s="16"/>
      <c r="E2" s="19" t="s">
        <v>283</v>
      </c>
    </row>
    <row r="3" spans="1:5" ht="15" customHeight="1">
      <c r="A3" s="741" t="s">
        <v>107</v>
      </c>
      <c r="B3" s="996" t="s">
        <v>119</v>
      </c>
      <c r="C3" s="882" t="s">
        <v>120</v>
      </c>
      <c r="D3" s="999"/>
      <c r="E3" s="1002" t="s">
        <v>121</v>
      </c>
    </row>
    <row r="4" spans="1:5" ht="15" customHeight="1">
      <c r="A4" s="994"/>
      <c r="B4" s="997"/>
      <c r="C4" s="1000"/>
      <c r="D4" s="1001"/>
      <c r="E4" s="1003"/>
    </row>
    <row r="5" spans="1:5" ht="27" customHeight="1" thickBot="1">
      <c r="A5" s="995"/>
      <c r="B5" s="998"/>
      <c r="C5" s="449" t="s">
        <v>122</v>
      </c>
      <c r="D5" s="450" t="s">
        <v>123</v>
      </c>
      <c r="E5" s="1004"/>
    </row>
    <row r="6" spans="1:5" s="131" customFormat="1" ht="9" thickBot="1" thickTop="1">
      <c r="A6" s="53">
        <v>0</v>
      </c>
      <c r="B6" s="47">
        <v>1</v>
      </c>
      <c r="C6" s="47">
        <v>2</v>
      </c>
      <c r="D6" s="48">
        <v>3</v>
      </c>
      <c r="E6" s="49">
        <v>8</v>
      </c>
    </row>
    <row r="7" spans="1:5" s="173" customFormat="1" ht="12.75" customHeight="1" thickTop="1">
      <c r="A7" s="978" t="s">
        <v>124</v>
      </c>
      <c r="B7" s="979"/>
      <c r="C7" s="979"/>
      <c r="D7" s="979"/>
      <c r="E7" s="980"/>
    </row>
    <row r="8" spans="1:5" s="173" customFormat="1" ht="12.75" customHeight="1">
      <c r="A8" s="981"/>
      <c r="B8" s="982"/>
      <c r="C8" s="982"/>
      <c r="D8" s="982"/>
      <c r="E8" s="983"/>
    </row>
    <row r="9" spans="1:5" s="173" customFormat="1" ht="24.75" customHeight="1">
      <c r="A9" s="984">
        <v>1</v>
      </c>
      <c r="B9" s="451" t="s">
        <v>125</v>
      </c>
      <c r="C9" s="313">
        <v>1725</v>
      </c>
      <c r="D9" s="313">
        <v>36</v>
      </c>
      <c r="E9" s="314">
        <f>D9/C9*100</f>
        <v>2.086956521739131</v>
      </c>
    </row>
    <row r="10" spans="1:5" s="173" customFormat="1" ht="24.75" customHeight="1">
      <c r="A10" s="985"/>
      <c r="B10" s="452" t="s">
        <v>126</v>
      </c>
      <c r="C10" s="315">
        <v>1725</v>
      </c>
      <c r="D10" s="315">
        <v>36</v>
      </c>
      <c r="E10" s="316">
        <f>D10/C10*100</f>
        <v>2.086956521739131</v>
      </c>
    </row>
    <row r="11" spans="1:5" s="173" customFormat="1" ht="12.75" customHeight="1">
      <c r="A11" s="988" t="s">
        <v>499</v>
      </c>
      <c r="B11" s="989"/>
      <c r="C11" s="989"/>
      <c r="D11" s="989"/>
      <c r="E11" s="990"/>
    </row>
    <row r="12" spans="1:5" s="173" customFormat="1" ht="12.75" customHeight="1">
      <c r="A12" s="991"/>
      <c r="B12" s="992"/>
      <c r="C12" s="992"/>
      <c r="D12" s="992"/>
      <c r="E12" s="993"/>
    </row>
    <row r="13" spans="1:5" s="173" customFormat="1" ht="24.75" customHeight="1">
      <c r="A13" s="984">
        <v>2</v>
      </c>
      <c r="B13" s="453" t="s">
        <v>125</v>
      </c>
      <c r="C13" s="317">
        <v>8502</v>
      </c>
      <c r="D13" s="317">
        <v>77</v>
      </c>
      <c r="E13" s="318">
        <f>D13/C13*100</f>
        <v>0.9056692542931075</v>
      </c>
    </row>
    <row r="14" spans="1:5" s="173" customFormat="1" ht="24.75" customHeight="1">
      <c r="A14" s="986"/>
      <c r="B14" s="454" t="s">
        <v>127</v>
      </c>
      <c r="C14" s="319">
        <v>2766</v>
      </c>
      <c r="D14" s="319">
        <v>170</v>
      </c>
      <c r="E14" s="320">
        <f>D14/C14*100</f>
        <v>6.146059291395517</v>
      </c>
    </row>
    <row r="15" spans="1:5" s="173" customFormat="1" ht="24.75" customHeight="1" thickBot="1">
      <c r="A15" s="987"/>
      <c r="B15" s="455" t="s">
        <v>126</v>
      </c>
      <c r="C15" s="321">
        <v>6577</v>
      </c>
      <c r="D15" s="321">
        <v>96</v>
      </c>
      <c r="E15" s="322">
        <f>D15/C15*100</f>
        <v>1.459632051087122</v>
      </c>
    </row>
    <row r="16" spans="1:5" ht="13.5">
      <c r="A16" s="746" t="s">
        <v>408</v>
      </c>
      <c r="B16" s="746"/>
      <c r="C16" s="746"/>
      <c r="D16" s="746"/>
      <c r="E16" s="746"/>
    </row>
    <row r="17" spans="6:14" ht="12.75" customHeight="1">
      <c r="F17" s="110"/>
      <c r="G17" s="110"/>
      <c r="H17" s="110"/>
      <c r="I17" s="110"/>
      <c r="J17" s="110"/>
      <c r="K17" s="110"/>
      <c r="L17" s="110"/>
      <c r="M17" s="110"/>
      <c r="N17" s="110"/>
    </row>
  </sheetData>
  <sheetProtection/>
  <mergeCells count="10">
    <mergeCell ref="A16:E16"/>
    <mergeCell ref="A7:E8"/>
    <mergeCell ref="A9:A10"/>
    <mergeCell ref="A13:A15"/>
    <mergeCell ref="A11:E12"/>
    <mergeCell ref="A1:E1"/>
    <mergeCell ref="A3:A5"/>
    <mergeCell ref="B3:B5"/>
    <mergeCell ref="C3:D4"/>
    <mergeCell ref="E3:E5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V38"/>
  <sheetViews>
    <sheetView view="pageBreakPreview" zoomScaleSheetLayoutView="100" zoomScalePageLayoutView="0" workbookViewId="0" topLeftCell="A1">
      <selection activeCell="D3" sqref="D3:D8"/>
    </sheetView>
  </sheetViews>
  <sheetFormatPr defaultColWidth="9.140625" defaultRowHeight="12.75"/>
  <cols>
    <col min="1" max="1" width="3.7109375" style="18" customWidth="1"/>
    <col min="2" max="2" width="21.421875" style="18" customWidth="1"/>
    <col min="3" max="3" width="4.00390625" style="18" customWidth="1"/>
    <col min="4" max="4" width="3.8515625" style="18" customWidth="1"/>
    <col min="5" max="7" width="2.8515625" style="18" customWidth="1"/>
    <col min="8" max="8" width="3.00390625" style="18" customWidth="1"/>
    <col min="9" max="9" width="3.7109375" style="18" customWidth="1"/>
    <col min="10" max="10" width="3.140625" style="18" customWidth="1"/>
    <col min="11" max="12" width="4.140625" style="18" customWidth="1"/>
    <col min="13" max="14" width="4.00390625" style="18" customWidth="1"/>
    <col min="15" max="15" width="3.28125" style="18" customWidth="1"/>
    <col min="16" max="17" width="3.8515625" style="18" customWidth="1"/>
    <col min="18" max="18" width="4.00390625" style="18" customWidth="1"/>
    <col min="19" max="19" width="3.28125" style="18" customWidth="1"/>
    <col min="20" max="20" width="3.140625" style="18" customWidth="1"/>
    <col min="21" max="21" width="3.57421875" style="18" customWidth="1"/>
    <col min="22" max="22" width="2.7109375" style="18" customWidth="1"/>
    <col min="23" max="16384" width="9.140625" style="18" customWidth="1"/>
  </cols>
  <sheetData>
    <row r="1" spans="1:22" ht="18" customHeight="1">
      <c r="A1" s="1006" t="s">
        <v>286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</row>
    <row r="2" spans="2:22" ht="14.25" customHeight="1" thickBot="1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010" t="s">
        <v>284</v>
      </c>
      <c r="T2" s="1010"/>
      <c r="U2" s="1010"/>
      <c r="V2" s="1010"/>
    </row>
    <row r="3" spans="1:22" ht="13.5" customHeight="1" thickBot="1">
      <c r="A3" s="1007" t="s">
        <v>435</v>
      </c>
      <c r="B3" s="1025" t="s">
        <v>51</v>
      </c>
      <c r="C3" s="1011" t="s">
        <v>129</v>
      </c>
      <c r="D3" s="1011" t="s">
        <v>263</v>
      </c>
      <c r="E3" s="1028" t="s">
        <v>130</v>
      </c>
      <c r="F3" s="1031" t="s">
        <v>131</v>
      </c>
      <c r="G3" s="1031" t="s">
        <v>132</v>
      </c>
      <c r="H3" s="1031" t="s">
        <v>264</v>
      </c>
      <c r="I3" s="1031" t="s">
        <v>265</v>
      </c>
      <c r="J3" s="1011" t="s">
        <v>266</v>
      </c>
      <c r="K3" s="1011" t="s">
        <v>267</v>
      </c>
      <c r="L3" s="1011" t="s">
        <v>268</v>
      </c>
      <c r="M3" s="1034" t="s">
        <v>133</v>
      </c>
      <c r="N3" s="1035"/>
      <c r="O3" s="1035"/>
      <c r="P3" s="1035"/>
      <c r="Q3" s="1035"/>
      <c r="R3" s="1035"/>
      <c r="S3" s="1016" t="s">
        <v>134</v>
      </c>
      <c r="T3" s="1037"/>
      <c r="U3" s="1016" t="s">
        <v>135</v>
      </c>
      <c r="V3" s="1017"/>
    </row>
    <row r="4" spans="1:22" ht="20.25" customHeight="1" thickBot="1" thickTop="1">
      <c r="A4" s="1008"/>
      <c r="B4" s="1026"/>
      <c r="C4" s="1027"/>
      <c r="D4" s="1027"/>
      <c r="E4" s="1029"/>
      <c r="F4" s="1023"/>
      <c r="G4" s="1023"/>
      <c r="H4" s="1023"/>
      <c r="I4" s="1023"/>
      <c r="J4" s="1012"/>
      <c r="K4" s="1012"/>
      <c r="L4" s="1012"/>
      <c r="M4" s="1036"/>
      <c r="N4" s="1036"/>
      <c r="O4" s="1036"/>
      <c r="P4" s="1036"/>
      <c r="Q4" s="1036"/>
      <c r="R4" s="1036"/>
      <c r="S4" s="1018"/>
      <c r="T4" s="1038"/>
      <c r="U4" s="1018"/>
      <c r="V4" s="1019"/>
    </row>
    <row r="5" spans="1:22" ht="54.75" customHeight="1" thickBot="1" thickTop="1">
      <c r="A5" s="1008"/>
      <c r="B5" s="1026"/>
      <c r="C5" s="1027"/>
      <c r="D5" s="1027"/>
      <c r="E5" s="1029"/>
      <c r="F5" s="1023"/>
      <c r="G5" s="1023"/>
      <c r="H5" s="1023"/>
      <c r="I5" s="1023"/>
      <c r="J5" s="1012"/>
      <c r="K5" s="1012"/>
      <c r="L5" s="1012"/>
      <c r="M5" s="1022" t="s">
        <v>136</v>
      </c>
      <c r="N5" s="1022" t="s">
        <v>137</v>
      </c>
      <c r="O5" s="1022" t="s">
        <v>138</v>
      </c>
      <c r="P5" s="1022" t="s">
        <v>139</v>
      </c>
      <c r="Q5" s="1022" t="s">
        <v>140</v>
      </c>
      <c r="R5" s="1041" t="s">
        <v>141</v>
      </c>
      <c r="S5" s="1020"/>
      <c r="T5" s="1039"/>
      <c r="U5" s="1020"/>
      <c r="V5" s="1021"/>
    </row>
    <row r="6" spans="1:22" ht="14.25" customHeight="1" thickBot="1" thickTop="1">
      <c r="A6" s="1008"/>
      <c r="B6" s="1026"/>
      <c r="C6" s="1027"/>
      <c r="D6" s="1027"/>
      <c r="E6" s="1029"/>
      <c r="F6" s="1023"/>
      <c r="G6" s="1023"/>
      <c r="H6" s="1023"/>
      <c r="I6" s="1023"/>
      <c r="J6" s="1012"/>
      <c r="K6" s="1012"/>
      <c r="L6" s="1012"/>
      <c r="M6" s="1023"/>
      <c r="N6" s="1023"/>
      <c r="O6" s="1023"/>
      <c r="P6" s="1023"/>
      <c r="Q6" s="1023"/>
      <c r="R6" s="1027"/>
      <c r="S6" s="1033" t="s">
        <v>142</v>
      </c>
      <c r="T6" s="1040" t="s">
        <v>143</v>
      </c>
      <c r="U6" s="1022" t="s">
        <v>142</v>
      </c>
      <c r="V6" s="1013" t="s">
        <v>143</v>
      </c>
    </row>
    <row r="7" spans="1:22" ht="14.25" customHeight="1" thickBot="1" thickTop="1">
      <c r="A7" s="1008"/>
      <c r="B7" s="1026"/>
      <c r="C7" s="1027"/>
      <c r="D7" s="1027"/>
      <c r="E7" s="1029"/>
      <c r="F7" s="1023"/>
      <c r="G7" s="1023"/>
      <c r="H7" s="1023"/>
      <c r="I7" s="1023"/>
      <c r="J7" s="1012"/>
      <c r="K7" s="1012"/>
      <c r="L7" s="1012"/>
      <c r="M7" s="1023"/>
      <c r="N7" s="1023"/>
      <c r="O7" s="1023"/>
      <c r="P7" s="1023"/>
      <c r="Q7" s="1023"/>
      <c r="R7" s="1027"/>
      <c r="S7" s="1023"/>
      <c r="T7" s="1023"/>
      <c r="U7" s="1023"/>
      <c r="V7" s="1014"/>
    </row>
    <row r="8" spans="1:22" ht="39.75" customHeight="1" thickBot="1" thickTop="1">
      <c r="A8" s="1009"/>
      <c r="B8" s="1026"/>
      <c r="C8" s="1027"/>
      <c r="D8" s="1027"/>
      <c r="E8" s="1030"/>
      <c r="F8" s="1024"/>
      <c r="G8" s="1024"/>
      <c r="H8" s="1024"/>
      <c r="I8" s="1024"/>
      <c r="J8" s="1012"/>
      <c r="K8" s="1012"/>
      <c r="L8" s="1012"/>
      <c r="M8" s="1024"/>
      <c r="N8" s="1024"/>
      <c r="O8" s="1024"/>
      <c r="P8" s="1024"/>
      <c r="Q8" s="1024"/>
      <c r="R8" s="1027"/>
      <c r="S8" s="1024"/>
      <c r="T8" s="1024"/>
      <c r="U8" s="1024"/>
      <c r="V8" s="1015"/>
    </row>
    <row r="9" spans="1:22" s="563" customFormat="1" ht="19.5" customHeight="1" thickTop="1">
      <c r="A9" s="564">
        <v>1</v>
      </c>
      <c r="B9" s="529" t="s">
        <v>526</v>
      </c>
      <c r="C9" s="565"/>
      <c r="D9" s="565"/>
      <c r="E9" s="565"/>
      <c r="F9" s="565"/>
      <c r="G9" s="565"/>
      <c r="H9" s="566"/>
      <c r="I9" s="566"/>
      <c r="J9" s="566"/>
      <c r="K9" s="566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7"/>
    </row>
    <row r="10" spans="1:22" ht="24.75" customHeight="1">
      <c r="A10" s="475">
        <v>2</v>
      </c>
      <c r="B10" s="471" t="s">
        <v>527</v>
      </c>
      <c r="C10" s="17" t="s">
        <v>414</v>
      </c>
      <c r="D10" s="17" t="s">
        <v>414</v>
      </c>
      <c r="E10" s="17" t="s">
        <v>414</v>
      </c>
      <c r="F10" s="17" t="s">
        <v>414</v>
      </c>
      <c r="G10" s="17" t="s">
        <v>414</v>
      </c>
      <c r="H10" s="17">
        <v>4</v>
      </c>
      <c r="I10" s="17">
        <v>1</v>
      </c>
      <c r="J10" s="17">
        <v>1</v>
      </c>
      <c r="K10" s="17">
        <v>0</v>
      </c>
      <c r="L10" s="17" t="s">
        <v>414</v>
      </c>
      <c r="M10" s="17" t="s">
        <v>414</v>
      </c>
      <c r="N10" s="17" t="s">
        <v>414</v>
      </c>
      <c r="O10" s="17" t="s">
        <v>414</v>
      </c>
      <c r="P10" s="17" t="s">
        <v>414</v>
      </c>
      <c r="Q10" s="17" t="s">
        <v>414</v>
      </c>
      <c r="R10" s="17" t="s">
        <v>414</v>
      </c>
      <c r="S10" s="17" t="s">
        <v>414</v>
      </c>
      <c r="T10" s="17" t="s">
        <v>414</v>
      </c>
      <c r="U10" s="17" t="s">
        <v>414</v>
      </c>
      <c r="V10" s="359" t="s">
        <v>414</v>
      </c>
    </row>
    <row r="11" spans="1:22" ht="19.5" customHeight="1">
      <c r="A11" s="475">
        <v>3</v>
      </c>
      <c r="B11" s="472" t="s">
        <v>498</v>
      </c>
      <c r="C11" s="17" t="s">
        <v>414</v>
      </c>
      <c r="D11" s="17" t="s">
        <v>414</v>
      </c>
      <c r="E11" s="17" t="s">
        <v>414</v>
      </c>
      <c r="F11" s="17" t="s">
        <v>414</v>
      </c>
      <c r="G11" s="17" t="s">
        <v>414</v>
      </c>
      <c r="H11" s="17">
        <v>4</v>
      </c>
      <c r="I11" s="17">
        <v>13</v>
      </c>
      <c r="J11" s="17">
        <v>0</v>
      </c>
      <c r="K11" s="17">
        <v>0</v>
      </c>
      <c r="L11" s="17" t="s">
        <v>414</v>
      </c>
      <c r="M11" s="17" t="s">
        <v>414</v>
      </c>
      <c r="N11" s="17" t="s">
        <v>414</v>
      </c>
      <c r="O11" s="17" t="s">
        <v>414</v>
      </c>
      <c r="P11" s="17" t="s">
        <v>414</v>
      </c>
      <c r="Q11" s="17" t="s">
        <v>414</v>
      </c>
      <c r="R11" s="17" t="s">
        <v>414</v>
      </c>
      <c r="S11" s="17" t="s">
        <v>414</v>
      </c>
      <c r="T11" s="17" t="s">
        <v>414</v>
      </c>
      <c r="U11" s="17" t="s">
        <v>414</v>
      </c>
      <c r="V11" s="359" t="s">
        <v>414</v>
      </c>
    </row>
    <row r="12" spans="1:22" ht="19.5" customHeight="1">
      <c r="A12" s="475">
        <v>4</v>
      </c>
      <c r="B12" s="472" t="s">
        <v>499</v>
      </c>
      <c r="C12" s="17" t="s">
        <v>414</v>
      </c>
      <c r="D12" s="17" t="s">
        <v>414</v>
      </c>
      <c r="E12" s="17" t="s">
        <v>414</v>
      </c>
      <c r="F12" s="17" t="s">
        <v>414</v>
      </c>
      <c r="G12" s="17" t="s">
        <v>414</v>
      </c>
      <c r="H12" s="17">
        <v>1</v>
      </c>
      <c r="I12" s="17">
        <v>0</v>
      </c>
      <c r="J12" s="17">
        <v>0</v>
      </c>
      <c r="K12" s="17">
        <v>0</v>
      </c>
      <c r="L12" s="17" t="s">
        <v>414</v>
      </c>
      <c r="M12" s="17" t="s">
        <v>414</v>
      </c>
      <c r="N12" s="17" t="s">
        <v>414</v>
      </c>
      <c r="O12" s="17" t="s">
        <v>414</v>
      </c>
      <c r="P12" s="17" t="s">
        <v>414</v>
      </c>
      <c r="Q12" s="17" t="s">
        <v>414</v>
      </c>
      <c r="R12" s="17" t="s">
        <v>414</v>
      </c>
      <c r="S12" s="17" t="s">
        <v>414</v>
      </c>
      <c r="T12" s="17" t="s">
        <v>414</v>
      </c>
      <c r="U12" s="17" t="s">
        <v>414</v>
      </c>
      <c r="V12" s="359" t="s">
        <v>414</v>
      </c>
    </row>
    <row r="13" spans="1:22" ht="19.5" customHeight="1">
      <c r="A13" s="475">
        <v>5</v>
      </c>
      <c r="B13" s="471" t="s">
        <v>500</v>
      </c>
      <c r="C13" s="17" t="s">
        <v>414</v>
      </c>
      <c r="D13" s="17" t="s">
        <v>414</v>
      </c>
      <c r="E13" s="17" t="s">
        <v>414</v>
      </c>
      <c r="F13" s="17" t="s">
        <v>414</v>
      </c>
      <c r="G13" s="17" t="s">
        <v>414</v>
      </c>
      <c r="H13" s="17">
        <v>4</v>
      </c>
      <c r="I13" s="17">
        <v>25</v>
      </c>
      <c r="J13" s="17">
        <v>0</v>
      </c>
      <c r="K13" s="17">
        <v>0</v>
      </c>
      <c r="L13" s="17" t="s">
        <v>414</v>
      </c>
      <c r="M13" s="17" t="s">
        <v>414</v>
      </c>
      <c r="N13" s="17" t="s">
        <v>414</v>
      </c>
      <c r="O13" s="17" t="s">
        <v>414</v>
      </c>
      <c r="P13" s="17" t="s">
        <v>414</v>
      </c>
      <c r="Q13" s="17" t="s">
        <v>414</v>
      </c>
      <c r="R13" s="17" t="s">
        <v>414</v>
      </c>
      <c r="S13" s="17" t="s">
        <v>414</v>
      </c>
      <c r="T13" s="17" t="s">
        <v>414</v>
      </c>
      <c r="U13" s="17" t="s">
        <v>414</v>
      </c>
      <c r="V13" s="359" t="s">
        <v>414</v>
      </c>
    </row>
    <row r="14" spans="1:22" ht="19.5" customHeight="1">
      <c r="A14" s="475">
        <v>6</v>
      </c>
      <c r="B14" s="471" t="s">
        <v>144</v>
      </c>
      <c r="C14" s="17" t="s">
        <v>414</v>
      </c>
      <c r="D14" s="17" t="s">
        <v>414</v>
      </c>
      <c r="E14" s="17" t="s">
        <v>414</v>
      </c>
      <c r="F14" s="17" t="s">
        <v>414</v>
      </c>
      <c r="G14" s="17" t="s">
        <v>414</v>
      </c>
      <c r="H14" s="17">
        <v>12</v>
      </c>
      <c r="I14" s="17">
        <v>5</v>
      </c>
      <c r="J14" s="17">
        <v>0</v>
      </c>
      <c r="K14" s="17">
        <v>0</v>
      </c>
      <c r="L14" s="17" t="s">
        <v>414</v>
      </c>
      <c r="M14" s="17" t="s">
        <v>414</v>
      </c>
      <c r="N14" s="17" t="s">
        <v>414</v>
      </c>
      <c r="O14" s="17" t="s">
        <v>414</v>
      </c>
      <c r="P14" s="17" t="s">
        <v>414</v>
      </c>
      <c r="Q14" s="17" t="s">
        <v>414</v>
      </c>
      <c r="R14" s="17" t="s">
        <v>414</v>
      </c>
      <c r="S14" s="17" t="s">
        <v>414</v>
      </c>
      <c r="T14" s="17" t="s">
        <v>414</v>
      </c>
      <c r="U14" s="17" t="s">
        <v>414</v>
      </c>
      <c r="V14" s="359" t="s">
        <v>414</v>
      </c>
    </row>
    <row r="15" spans="1:22" ht="19.5" customHeight="1">
      <c r="A15" s="475">
        <v>7</v>
      </c>
      <c r="B15" s="472" t="s">
        <v>501</v>
      </c>
      <c r="C15" s="17" t="s">
        <v>414</v>
      </c>
      <c r="D15" s="17" t="s">
        <v>414</v>
      </c>
      <c r="E15" s="17" t="s">
        <v>414</v>
      </c>
      <c r="F15" s="17" t="s">
        <v>414</v>
      </c>
      <c r="G15" s="17" t="s">
        <v>414</v>
      </c>
      <c r="H15" s="17">
        <v>3</v>
      </c>
      <c r="I15" s="17">
        <v>3</v>
      </c>
      <c r="J15" s="17">
        <v>8</v>
      </c>
      <c r="K15" s="17">
        <v>0</v>
      </c>
      <c r="L15" s="17" t="s">
        <v>414</v>
      </c>
      <c r="M15" s="17" t="s">
        <v>414</v>
      </c>
      <c r="N15" s="17" t="s">
        <v>414</v>
      </c>
      <c r="O15" s="17" t="s">
        <v>414</v>
      </c>
      <c r="P15" s="17" t="s">
        <v>414</v>
      </c>
      <c r="Q15" s="17" t="s">
        <v>414</v>
      </c>
      <c r="R15" s="17" t="s">
        <v>414</v>
      </c>
      <c r="S15" s="17" t="s">
        <v>414</v>
      </c>
      <c r="T15" s="17" t="s">
        <v>414</v>
      </c>
      <c r="U15" s="17" t="s">
        <v>414</v>
      </c>
      <c r="V15" s="359" t="s">
        <v>414</v>
      </c>
    </row>
    <row r="16" spans="1:22" ht="19.5" customHeight="1">
      <c r="A16" s="475">
        <v>8</v>
      </c>
      <c r="B16" s="471" t="s">
        <v>502</v>
      </c>
      <c r="C16" s="17" t="s">
        <v>414</v>
      </c>
      <c r="D16" s="17" t="s">
        <v>414</v>
      </c>
      <c r="E16" s="17" t="s">
        <v>414</v>
      </c>
      <c r="F16" s="17" t="s">
        <v>414</v>
      </c>
      <c r="G16" s="17" t="s">
        <v>414</v>
      </c>
      <c r="H16" s="17">
        <v>12</v>
      </c>
      <c r="I16" s="17">
        <v>4</v>
      </c>
      <c r="J16" s="17">
        <v>14</v>
      </c>
      <c r="K16" s="17">
        <v>0</v>
      </c>
      <c r="L16" s="17" t="s">
        <v>414</v>
      </c>
      <c r="M16" s="17" t="s">
        <v>414</v>
      </c>
      <c r="N16" s="17" t="s">
        <v>414</v>
      </c>
      <c r="O16" s="17" t="s">
        <v>414</v>
      </c>
      <c r="P16" s="17" t="s">
        <v>414</v>
      </c>
      <c r="Q16" s="17" t="s">
        <v>414</v>
      </c>
      <c r="R16" s="17" t="s">
        <v>414</v>
      </c>
      <c r="S16" s="568" t="s">
        <v>412</v>
      </c>
      <c r="T16" s="568" t="s">
        <v>412</v>
      </c>
      <c r="U16" s="17" t="s">
        <v>414</v>
      </c>
      <c r="V16" s="359" t="s">
        <v>414</v>
      </c>
    </row>
    <row r="17" spans="1:22" ht="36" customHeight="1">
      <c r="A17" s="475">
        <v>9</v>
      </c>
      <c r="B17" s="471" t="s">
        <v>520</v>
      </c>
      <c r="C17" s="17" t="s">
        <v>414</v>
      </c>
      <c r="D17" s="17" t="s">
        <v>414</v>
      </c>
      <c r="E17" s="17" t="s">
        <v>414</v>
      </c>
      <c r="F17" s="17" t="s">
        <v>414</v>
      </c>
      <c r="G17" s="17" t="s">
        <v>414</v>
      </c>
      <c r="H17" s="17">
        <v>5</v>
      </c>
      <c r="I17" s="17">
        <v>2</v>
      </c>
      <c r="J17" s="17">
        <v>0</v>
      </c>
      <c r="K17" s="17">
        <v>0</v>
      </c>
      <c r="L17" s="17" t="s">
        <v>414</v>
      </c>
      <c r="M17" s="17" t="s">
        <v>414</v>
      </c>
      <c r="N17" s="17" t="s">
        <v>414</v>
      </c>
      <c r="O17" s="17" t="s">
        <v>414</v>
      </c>
      <c r="P17" s="17" t="s">
        <v>414</v>
      </c>
      <c r="Q17" s="17" t="s">
        <v>414</v>
      </c>
      <c r="R17" s="17" t="s">
        <v>414</v>
      </c>
      <c r="S17" s="17" t="s">
        <v>414</v>
      </c>
      <c r="T17" s="17" t="s">
        <v>414</v>
      </c>
      <c r="U17" s="17" t="s">
        <v>414</v>
      </c>
      <c r="V17" s="359" t="s">
        <v>414</v>
      </c>
    </row>
    <row r="18" spans="1:22" ht="24.75" customHeight="1">
      <c r="A18" s="475">
        <v>10</v>
      </c>
      <c r="B18" s="471" t="s">
        <v>521</v>
      </c>
      <c r="C18" s="17" t="s">
        <v>414</v>
      </c>
      <c r="D18" s="17" t="s">
        <v>414</v>
      </c>
      <c r="E18" s="17" t="s">
        <v>414</v>
      </c>
      <c r="F18" s="17" t="s">
        <v>414</v>
      </c>
      <c r="G18" s="17" t="s">
        <v>414</v>
      </c>
      <c r="H18" s="17">
        <v>1</v>
      </c>
      <c r="I18" s="17">
        <v>0</v>
      </c>
      <c r="J18" s="17">
        <v>2</v>
      </c>
      <c r="K18" s="17">
        <v>0</v>
      </c>
      <c r="L18" s="17" t="s">
        <v>414</v>
      </c>
      <c r="M18" s="17" t="s">
        <v>414</v>
      </c>
      <c r="N18" s="568" t="s">
        <v>412</v>
      </c>
      <c r="O18" s="568" t="s">
        <v>412</v>
      </c>
      <c r="P18" s="568" t="s">
        <v>412</v>
      </c>
      <c r="Q18" s="568" t="s">
        <v>412</v>
      </c>
      <c r="R18" s="568" t="s">
        <v>412</v>
      </c>
      <c r="S18" s="568" t="s">
        <v>412</v>
      </c>
      <c r="T18" s="568" t="s">
        <v>412</v>
      </c>
      <c r="U18" s="17" t="s">
        <v>414</v>
      </c>
      <c r="V18" s="359" t="s">
        <v>414</v>
      </c>
    </row>
    <row r="19" spans="1:22" s="573" customFormat="1" ht="24.75" customHeight="1">
      <c r="A19" s="569">
        <v>11</v>
      </c>
      <c r="B19" s="570" t="s">
        <v>528</v>
      </c>
      <c r="C19" s="571" t="s">
        <v>414</v>
      </c>
      <c r="D19" s="571" t="s">
        <v>414</v>
      </c>
      <c r="E19" s="571" t="s">
        <v>414</v>
      </c>
      <c r="F19" s="571" t="s">
        <v>414</v>
      </c>
      <c r="G19" s="571" t="s">
        <v>414</v>
      </c>
      <c r="H19" s="571">
        <v>2</v>
      </c>
      <c r="I19" s="571">
        <v>4</v>
      </c>
      <c r="J19" s="571">
        <v>3</v>
      </c>
      <c r="K19" s="571">
        <v>0</v>
      </c>
      <c r="L19" s="571" t="s">
        <v>414</v>
      </c>
      <c r="M19" s="571" t="s">
        <v>414</v>
      </c>
      <c r="N19" s="571" t="s">
        <v>414</v>
      </c>
      <c r="O19" s="571" t="s">
        <v>414</v>
      </c>
      <c r="P19" s="571" t="s">
        <v>414</v>
      </c>
      <c r="Q19" s="571" t="s">
        <v>414</v>
      </c>
      <c r="R19" s="571" t="s">
        <v>414</v>
      </c>
      <c r="S19" s="571" t="s">
        <v>414</v>
      </c>
      <c r="T19" s="571" t="s">
        <v>414</v>
      </c>
      <c r="U19" s="571" t="s">
        <v>414</v>
      </c>
      <c r="V19" s="572" t="s">
        <v>414</v>
      </c>
    </row>
    <row r="20" spans="1:22" ht="19.5" customHeight="1">
      <c r="A20" s="475">
        <v>12</v>
      </c>
      <c r="B20" s="471" t="s">
        <v>503</v>
      </c>
      <c r="C20" s="17" t="s">
        <v>414</v>
      </c>
      <c r="D20" s="17" t="s">
        <v>414</v>
      </c>
      <c r="E20" s="17" t="s">
        <v>414</v>
      </c>
      <c r="F20" s="17" t="s">
        <v>414</v>
      </c>
      <c r="G20" s="17" t="s">
        <v>414</v>
      </c>
      <c r="H20" s="17">
        <v>4</v>
      </c>
      <c r="I20" s="17">
        <v>1</v>
      </c>
      <c r="J20" s="17">
        <v>0</v>
      </c>
      <c r="K20" s="17">
        <v>0</v>
      </c>
      <c r="L20" s="17" t="s">
        <v>414</v>
      </c>
      <c r="M20" s="17" t="s">
        <v>414</v>
      </c>
      <c r="N20" s="17" t="s">
        <v>414</v>
      </c>
      <c r="O20" s="17" t="s">
        <v>414</v>
      </c>
      <c r="P20" s="17" t="s">
        <v>414</v>
      </c>
      <c r="Q20" s="17" t="s">
        <v>414</v>
      </c>
      <c r="R20" s="17" t="s">
        <v>414</v>
      </c>
      <c r="S20" s="568" t="s">
        <v>412</v>
      </c>
      <c r="T20" s="568" t="s">
        <v>412</v>
      </c>
      <c r="U20" s="17" t="s">
        <v>414</v>
      </c>
      <c r="V20" s="359" t="s">
        <v>414</v>
      </c>
    </row>
    <row r="21" spans="1:22" ht="19.5" customHeight="1">
      <c r="A21" s="475">
        <v>13</v>
      </c>
      <c r="B21" s="471" t="s">
        <v>504</v>
      </c>
      <c r="C21" s="17" t="s">
        <v>414</v>
      </c>
      <c r="D21" s="17" t="s">
        <v>414</v>
      </c>
      <c r="E21" s="17" t="s">
        <v>414</v>
      </c>
      <c r="F21" s="17" t="s">
        <v>414</v>
      </c>
      <c r="G21" s="17" t="s">
        <v>414</v>
      </c>
      <c r="H21" s="17">
        <v>4</v>
      </c>
      <c r="I21" s="17">
        <v>0</v>
      </c>
      <c r="J21" s="17">
        <v>3</v>
      </c>
      <c r="K21" s="17">
        <v>0</v>
      </c>
      <c r="L21" s="17" t="s">
        <v>414</v>
      </c>
      <c r="M21" s="17" t="s">
        <v>414</v>
      </c>
      <c r="N21" s="17" t="s">
        <v>414</v>
      </c>
      <c r="O21" s="17" t="s">
        <v>414</v>
      </c>
      <c r="P21" s="17" t="s">
        <v>414</v>
      </c>
      <c r="Q21" s="17" t="s">
        <v>414</v>
      </c>
      <c r="R21" s="17" t="s">
        <v>414</v>
      </c>
      <c r="S21" s="17" t="s">
        <v>414</v>
      </c>
      <c r="T21" s="17" t="s">
        <v>414</v>
      </c>
      <c r="U21" s="17" t="s">
        <v>414</v>
      </c>
      <c r="V21" s="359" t="s">
        <v>414</v>
      </c>
    </row>
    <row r="22" spans="1:22" ht="24.75" customHeight="1">
      <c r="A22" s="475">
        <v>14</v>
      </c>
      <c r="B22" s="471" t="s">
        <v>145</v>
      </c>
      <c r="C22" s="17" t="s">
        <v>414</v>
      </c>
      <c r="D22" s="17" t="s">
        <v>414</v>
      </c>
      <c r="E22" s="17" t="s">
        <v>414</v>
      </c>
      <c r="F22" s="17" t="s">
        <v>414</v>
      </c>
      <c r="G22" s="17" t="s">
        <v>414</v>
      </c>
      <c r="H22" s="17">
        <v>4</v>
      </c>
      <c r="I22" s="17">
        <v>1</v>
      </c>
      <c r="J22" s="17">
        <v>0</v>
      </c>
      <c r="K22" s="17">
        <v>0</v>
      </c>
      <c r="L22" s="17" t="s">
        <v>414</v>
      </c>
      <c r="M22" s="17" t="s">
        <v>414</v>
      </c>
      <c r="N22" s="17" t="s">
        <v>414</v>
      </c>
      <c r="O22" s="17" t="s">
        <v>414</v>
      </c>
      <c r="P22" s="17" t="s">
        <v>414</v>
      </c>
      <c r="Q22" s="17" t="s">
        <v>414</v>
      </c>
      <c r="R22" s="17" t="s">
        <v>414</v>
      </c>
      <c r="S22" s="17" t="s">
        <v>414</v>
      </c>
      <c r="T22" s="17" t="s">
        <v>414</v>
      </c>
      <c r="U22" s="17" t="s">
        <v>414</v>
      </c>
      <c r="V22" s="359" t="s">
        <v>414</v>
      </c>
    </row>
    <row r="23" spans="1:22" ht="24.75" customHeight="1">
      <c r="A23" s="475">
        <v>15</v>
      </c>
      <c r="B23" s="471" t="s">
        <v>481</v>
      </c>
      <c r="C23" s="17" t="s">
        <v>414</v>
      </c>
      <c r="D23" s="17" t="s">
        <v>414</v>
      </c>
      <c r="E23" s="17" t="s">
        <v>414</v>
      </c>
      <c r="F23" s="17" t="s">
        <v>414</v>
      </c>
      <c r="G23" s="17" t="s">
        <v>414</v>
      </c>
      <c r="H23" s="17">
        <v>4</v>
      </c>
      <c r="I23" s="17">
        <v>4</v>
      </c>
      <c r="J23" s="17">
        <v>0</v>
      </c>
      <c r="K23" s="17">
        <v>0</v>
      </c>
      <c r="L23" s="17" t="s">
        <v>414</v>
      </c>
      <c r="M23" s="17" t="s">
        <v>414</v>
      </c>
      <c r="N23" s="17" t="s">
        <v>414</v>
      </c>
      <c r="O23" s="17" t="s">
        <v>414</v>
      </c>
      <c r="P23" s="17" t="s">
        <v>414</v>
      </c>
      <c r="Q23" s="17" t="s">
        <v>414</v>
      </c>
      <c r="R23" s="17" t="s">
        <v>414</v>
      </c>
      <c r="S23" s="568" t="s">
        <v>412</v>
      </c>
      <c r="T23" s="568" t="s">
        <v>412</v>
      </c>
      <c r="U23" s="17" t="s">
        <v>414</v>
      </c>
      <c r="V23" s="359" t="s">
        <v>414</v>
      </c>
    </row>
    <row r="24" spans="1:22" ht="24.75" customHeight="1">
      <c r="A24" s="475">
        <v>16</v>
      </c>
      <c r="B24" s="471" t="s">
        <v>525</v>
      </c>
      <c r="C24" s="17" t="s">
        <v>414</v>
      </c>
      <c r="D24" s="17" t="s">
        <v>414</v>
      </c>
      <c r="E24" s="17" t="s">
        <v>414</v>
      </c>
      <c r="F24" s="17" t="s">
        <v>414</v>
      </c>
      <c r="G24" s="17" t="s">
        <v>414</v>
      </c>
      <c r="H24" s="17">
        <v>13</v>
      </c>
      <c r="I24" s="17">
        <v>0</v>
      </c>
      <c r="J24" s="17">
        <v>0</v>
      </c>
      <c r="K24" s="17">
        <v>1</v>
      </c>
      <c r="L24" s="17" t="s">
        <v>414</v>
      </c>
      <c r="M24" s="17" t="s">
        <v>414</v>
      </c>
      <c r="N24" s="17" t="s">
        <v>414</v>
      </c>
      <c r="O24" s="17" t="s">
        <v>414</v>
      </c>
      <c r="P24" s="17" t="s">
        <v>414</v>
      </c>
      <c r="Q24" s="17" t="s">
        <v>414</v>
      </c>
      <c r="R24" s="17" t="s">
        <v>414</v>
      </c>
      <c r="S24" s="17" t="s">
        <v>414</v>
      </c>
      <c r="T24" s="17" t="s">
        <v>414</v>
      </c>
      <c r="U24" s="17" t="s">
        <v>414</v>
      </c>
      <c r="V24" s="359" t="s">
        <v>414</v>
      </c>
    </row>
    <row r="25" spans="1:22" s="563" customFormat="1" ht="18" customHeight="1">
      <c r="A25" s="505">
        <v>17</v>
      </c>
      <c r="B25" s="506" t="s">
        <v>506</v>
      </c>
      <c r="C25" s="507" t="s">
        <v>414</v>
      </c>
      <c r="D25" s="507" t="s">
        <v>414</v>
      </c>
      <c r="E25" s="507" t="s">
        <v>414</v>
      </c>
      <c r="F25" s="507" t="s">
        <v>414</v>
      </c>
      <c r="G25" s="507" t="s">
        <v>414</v>
      </c>
      <c r="H25" s="507">
        <v>5</v>
      </c>
      <c r="I25" s="507">
        <v>0</v>
      </c>
      <c r="J25" s="507">
        <v>0</v>
      </c>
      <c r="K25" s="507">
        <v>0</v>
      </c>
      <c r="L25" s="507" t="s">
        <v>414</v>
      </c>
      <c r="M25" s="507" t="s">
        <v>414</v>
      </c>
      <c r="N25" s="507" t="s">
        <v>414</v>
      </c>
      <c r="O25" s="507" t="s">
        <v>414</v>
      </c>
      <c r="P25" s="507" t="s">
        <v>414</v>
      </c>
      <c r="Q25" s="507" t="s">
        <v>414</v>
      </c>
      <c r="R25" s="507" t="s">
        <v>414</v>
      </c>
      <c r="S25" s="507" t="s">
        <v>414</v>
      </c>
      <c r="T25" s="507" t="s">
        <v>414</v>
      </c>
      <c r="U25" s="507" t="s">
        <v>414</v>
      </c>
      <c r="V25" s="508" t="s">
        <v>414</v>
      </c>
    </row>
    <row r="26" spans="1:22" ht="24.75" customHeight="1">
      <c r="A26" s="475">
        <v>18</v>
      </c>
      <c r="B26" s="471" t="s">
        <v>524</v>
      </c>
      <c r="C26" s="17" t="s">
        <v>414</v>
      </c>
      <c r="D26" s="17" t="s">
        <v>414</v>
      </c>
      <c r="E26" s="17" t="s">
        <v>414</v>
      </c>
      <c r="F26" s="17" t="s">
        <v>414</v>
      </c>
      <c r="G26" s="17" t="s">
        <v>414</v>
      </c>
      <c r="H26" s="17">
        <v>4</v>
      </c>
      <c r="I26" s="17">
        <v>2</v>
      </c>
      <c r="J26" s="17">
        <v>0</v>
      </c>
      <c r="K26" s="17">
        <v>0</v>
      </c>
      <c r="L26" s="17" t="s">
        <v>414</v>
      </c>
      <c r="M26" s="17" t="s">
        <v>414</v>
      </c>
      <c r="N26" s="17" t="s">
        <v>414</v>
      </c>
      <c r="O26" s="17" t="s">
        <v>414</v>
      </c>
      <c r="P26" s="17" t="s">
        <v>414</v>
      </c>
      <c r="Q26" s="17" t="s">
        <v>414</v>
      </c>
      <c r="R26" s="17" t="s">
        <v>414</v>
      </c>
      <c r="S26" s="17" t="s">
        <v>414</v>
      </c>
      <c r="T26" s="17" t="s">
        <v>414</v>
      </c>
      <c r="U26" s="17" t="s">
        <v>414</v>
      </c>
      <c r="V26" s="359" t="s">
        <v>414</v>
      </c>
    </row>
    <row r="27" spans="1:22" ht="24.75" customHeight="1">
      <c r="A27" s="475">
        <v>19</v>
      </c>
      <c r="B27" s="471" t="s">
        <v>517</v>
      </c>
      <c r="C27" s="17" t="s">
        <v>414</v>
      </c>
      <c r="D27" s="17" t="s">
        <v>414</v>
      </c>
      <c r="E27" s="17" t="s">
        <v>414</v>
      </c>
      <c r="F27" s="17" t="s">
        <v>414</v>
      </c>
      <c r="G27" s="17" t="s">
        <v>414</v>
      </c>
      <c r="H27" s="17">
        <v>5</v>
      </c>
      <c r="I27" s="17">
        <v>0</v>
      </c>
      <c r="J27" s="17">
        <v>1</v>
      </c>
      <c r="K27" s="17">
        <v>0</v>
      </c>
      <c r="L27" s="17" t="s">
        <v>414</v>
      </c>
      <c r="M27" s="17" t="s">
        <v>414</v>
      </c>
      <c r="N27" s="17" t="s">
        <v>414</v>
      </c>
      <c r="O27" s="17" t="s">
        <v>414</v>
      </c>
      <c r="P27" s="17" t="s">
        <v>414</v>
      </c>
      <c r="Q27" s="17" t="s">
        <v>414</v>
      </c>
      <c r="R27" s="17" t="s">
        <v>414</v>
      </c>
      <c r="S27" s="17" t="s">
        <v>414</v>
      </c>
      <c r="T27" s="17" t="s">
        <v>414</v>
      </c>
      <c r="U27" s="17" t="s">
        <v>414</v>
      </c>
      <c r="V27" s="359" t="s">
        <v>414</v>
      </c>
    </row>
    <row r="28" spans="1:22" ht="19.5" customHeight="1">
      <c r="A28" s="475">
        <v>20</v>
      </c>
      <c r="B28" s="471" t="s">
        <v>507</v>
      </c>
      <c r="C28" s="17" t="s">
        <v>414</v>
      </c>
      <c r="D28" s="17" t="s">
        <v>414</v>
      </c>
      <c r="E28" s="17" t="s">
        <v>414</v>
      </c>
      <c r="F28" s="17" t="s">
        <v>414</v>
      </c>
      <c r="G28" s="17" t="s">
        <v>414</v>
      </c>
      <c r="H28" s="17">
        <v>4</v>
      </c>
      <c r="I28" s="17">
        <v>3</v>
      </c>
      <c r="J28" s="17">
        <v>21</v>
      </c>
      <c r="K28" s="17">
        <v>0</v>
      </c>
      <c r="L28" s="17" t="s">
        <v>414</v>
      </c>
      <c r="M28" s="17" t="s">
        <v>414</v>
      </c>
      <c r="N28" s="17" t="s">
        <v>414</v>
      </c>
      <c r="O28" s="17" t="s">
        <v>414</v>
      </c>
      <c r="P28" s="17" t="s">
        <v>414</v>
      </c>
      <c r="Q28" s="17" t="s">
        <v>414</v>
      </c>
      <c r="R28" s="17" t="s">
        <v>414</v>
      </c>
      <c r="S28" s="17" t="s">
        <v>414</v>
      </c>
      <c r="T28" s="17" t="s">
        <v>414</v>
      </c>
      <c r="U28" s="17" t="s">
        <v>414</v>
      </c>
      <c r="V28" s="359" t="s">
        <v>414</v>
      </c>
    </row>
    <row r="29" spans="1:22" s="573" customFormat="1" ht="19.5" customHeight="1">
      <c r="A29" s="569">
        <v>21</v>
      </c>
      <c r="B29" s="570" t="s">
        <v>146</v>
      </c>
      <c r="C29" s="17" t="s">
        <v>414</v>
      </c>
      <c r="D29" s="17" t="s">
        <v>414</v>
      </c>
      <c r="E29" s="17" t="s">
        <v>414</v>
      </c>
      <c r="F29" s="17" t="s">
        <v>414</v>
      </c>
      <c r="G29" s="17" t="s">
        <v>414</v>
      </c>
      <c r="H29" s="17">
        <v>12</v>
      </c>
      <c r="I29" s="17">
        <v>0</v>
      </c>
      <c r="J29" s="17">
        <v>0</v>
      </c>
      <c r="K29" s="17">
        <v>0</v>
      </c>
      <c r="L29" s="17" t="s">
        <v>414</v>
      </c>
      <c r="M29" s="17" t="s">
        <v>414</v>
      </c>
      <c r="N29" s="17" t="s">
        <v>414</v>
      </c>
      <c r="O29" s="17" t="s">
        <v>414</v>
      </c>
      <c r="P29" s="17" t="s">
        <v>414</v>
      </c>
      <c r="Q29" s="17" t="s">
        <v>414</v>
      </c>
      <c r="R29" s="17" t="s">
        <v>414</v>
      </c>
      <c r="S29" s="17" t="s">
        <v>414</v>
      </c>
      <c r="T29" s="17" t="s">
        <v>414</v>
      </c>
      <c r="U29" s="17" t="s">
        <v>414</v>
      </c>
      <c r="V29" s="359" t="s">
        <v>414</v>
      </c>
    </row>
    <row r="30" spans="1:22" ht="28.5" customHeight="1">
      <c r="A30" s="475">
        <v>22</v>
      </c>
      <c r="B30" s="471" t="s">
        <v>147</v>
      </c>
      <c r="C30" s="17" t="s">
        <v>414</v>
      </c>
      <c r="D30" s="17" t="s">
        <v>414</v>
      </c>
      <c r="E30" s="17" t="s">
        <v>414</v>
      </c>
      <c r="F30" s="17" t="s">
        <v>414</v>
      </c>
      <c r="G30" s="17" t="s">
        <v>414</v>
      </c>
      <c r="H30" s="17">
        <v>4</v>
      </c>
      <c r="I30" s="17">
        <v>0</v>
      </c>
      <c r="J30" s="17">
        <v>0</v>
      </c>
      <c r="K30" s="17">
        <v>0</v>
      </c>
      <c r="L30" s="17" t="s">
        <v>414</v>
      </c>
      <c r="M30" s="17" t="s">
        <v>414</v>
      </c>
      <c r="N30" s="17" t="s">
        <v>414</v>
      </c>
      <c r="O30" s="17" t="s">
        <v>414</v>
      </c>
      <c r="P30" s="17" t="s">
        <v>414</v>
      </c>
      <c r="Q30" s="17" t="s">
        <v>414</v>
      </c>
      <c r="R30" s="17" t="s">
        <v>414</v>
      </c>
      <c r="S30" s="17" t="s">
        <v>414</v>
      </c>
      <c r="T30" s="17" t="s">
        <v>414</v>
      </c>
      <c r="U30" s="17" t="s">
        <v>414</v>
      </c>
      <c r="V30" s="359" t="s">
        <v>414</v>
      </c>
    </row>
    <row r="31" spans="1:22" ht="29.25" customHeight="1">
      <c r="A31" s="475">
        <v>23</v>
      </c>
      <c r="B31" s="471" t="s">
        <v>148</v>
      </c>
      <c r="C31" s="17" t="s">
        <v>414</v>
      </c>
      <c r="D31" s="17" t="s">
        <v>414</v>
      </c>
      <c r="E31" s="17" t="s">
        <v>414</v>
      </c>
      <c r="F31" s="17" t="s">
        <v>414</v>
      </c>
      <c r="G31" s="17" t="s">
        <v>414</v>
      </c>
      <c r="H31" s="17">
        <v>4</v>
      </c>
      <c r="I31" s="17">
        <v>0</v>
      </c>
      <c r="J31" s="17">
        <v>1</v>
      </c>
      <c r="K31" s="17">
        <v>0</v>
      </c>
      <c r="L31" s="17" t="s">
        <v>414</v>
      </c>
      <c r="M31" s="17" t="s">
        <v>414</v>
      </c>
      <c r="N31" s="17" t="s">
        <v>414</v>
      </c>
      <c r="O31" s="17" t="s">
        <v>414</v>
      </c>
      <c r="P31" s="17" t="s">
        <v>414</v>
      </c>
      <c r="Q31" s="17" t="s">
        <v>414</v>
      </c>
      <c r="R31" s="17" t="s">
        <v>414</v>
      </c>
      <c r="S31" s="17" t="s">
        <v>414</v>
      </c>
      <c r="T31" s="17" t="s">
        <v>414</v>
      </c>
      <c r="U31" s="17" t="s">
        <v>414</v>
      </c>
      <c r="V31" s="359" t="s">
        <v>414</v>
      </c>
    </row>
    <row r="32" spans="1:22" ht="24.75" customHeight="1">
      <c r="A32" s="475">
        <v>24</v>
      </c>
      <c r="B32" s="471" t="s">
        <v>149</v>
      </c>
      <c r="C32" s="17" t="s">
        <v>414</v>
      </c>
      <c r="D32" s="17" t="s">
        <v>414</v>
      </c>
      <c r="E32" s="17" t="s">
        <v>414</v>
      </c>
      <c r="F32" s="17" t="s">
        <v>414</v>
      </c>
      <c r="G32" s="17" t="s">
        <v>414</v>
      </c>
      <c r="H32" s="17">
        <v>10</v>
      </c>
      <c r="I32" s="17">
        <v>0</v>
      </c>
      <c r="J32" s="17">
        <v>0</v>
      </c>
      <c r="K32" s="17">
        <v>0</v>
      </c>
      <c r="L32" s="17" t="s">
        <v>414</v>
      </c>
      <c r="M32" s="17" t="s">
        <v>414</v>
      </c>
      <c r="N32" s="17" t="s">
        <v>414</v>
      </c>
      <c r="O32" s="17" t="s">
        <v>414</v>
      </c>
      <c r="P32" s="17" t="s">
        <v>414</v>
      </c>
      <c r="Q32" s="17" t="s">
        <v>414</v>
      </c>
      <c r="R32" s="17" t="s">
        <v>414</v>
      </c>
      <c r="S32" s="568" t="s">
        <v>412</v>
      </c>
      <c r="T32" s="568" t="s">
        <v>412</v>
      </c>
      <c r="U32" s="17" t="s">
        <v>414</v>
      </c>
      <c r="V32" s="359" t="s">
        <v>414</v>
      </c>
    </row>
    <row r="33" spans="1:22" ht="24.75" customHeight="1">
      <c r="A33" s="475">
        <v>25</v>
      </c>
      <c r="B33" s="473" t="s">
        <v>49</v>
      </c>
      <c r="C33" s="469" t="s">
        <v>414</v>
      </c>
      <c r="D33" s="469" t="s">
        <v>414</v>
      </c>
      <c r="E33" s="469" t="s">
        <v>414</v>
      </c>
      <c r="F33" s="469" t="s">
        <v>414</v>
      </c>
      <c r="G33" s="469" t="s">
        <v>414</v>
      </c>
      <c r="H33" s="469">
        <v>8</v>
      </c>
      <c r="I33" s="469">
        <v>0</v>
      </c>
      <c r="J33" s="469">
        <v>0</v>
      </c>
      <c r="K33" s="469">
        <v>1</v>
      </c>
      <c r="L33" s="17" t="s">
        <v>414</v>
      </c>
      <c r="M33" s="469" t="s">
        <v>414</v>
      </c>
      <c r="N33" s="469" t="s">
        <v>414</v>
      </c>
      <c r="O33" s="469" t="s">
        <v>414</v>
      </c>
      <c r="P33" s="469" t="s">
        <v>414</v>
      </c>
      <c r="Q33" s="469" t="s">
        <v>414</v>
      </c>
      <c r="R33" s="469" t="s">
        <v>414</v>
      </c>
      <c r="S33" s="469" t="s">
        <v>414</v>
      </c>
      <c r="T33" s="469" t="s">
        <v>414</v>
      </c>
      <c r="U33" s="469" t="s">
        <v>414</v>
      </c>
      <c r="V33" s="470" t="s">
        <v>414</v>
      </c>
    </row>
    <row r="34" spans="1:22" ht="30" customHeight="1" thickBot="1">
      <c r="A34" s="476">
        <v>26</v>
      </c>
      <c r="B34" s="474" t="s">
        <v>443</v>
      </c>
      <c r="C34" s="437" t="s">
        <v>414</v>
      </c>
      <c r="D34" s="437" t="s">
        <v>414</v>
      </c>
      <c r="E34" s="437" t="s">
        <v>414</v>
      </c>
      <c r="F34" s="437" t="s">
        <v>414</v>
      </c>
      <c r="G34" s="437" t="s">
        <v>414</v>
      </c>
      <c r="H34" s="437">
        <v>3</v>
      </c>
      <c r="I34" s="437">
        <v>1</v>
      </c>
      <c r="J34" s="437">
        <v>3</v>
      </c>
      <c r="K34" s="437">
        <v>0</v>
      </c>
      <c r="L34" s="437" t="s">
        <v>414</v>
      </c>
      <c r="M34" s="437" t="s">
        <v>414</v>
      </c>
      <c r="N34" s="437" t="s">
        <v>414</v>
      </c>
      <c r="O34" s="437" t="s">
        <v>414</v>
      </c>
      <c r="P34" s="437" t="s">
        <v>414</v>
      </c>
      <c r="Q34" s="437" t="s">
        <v>414</v>
      </c>
      <c r="R34" s="437" t="s">
        <v>414</v>
      </c>
      <c r="S34" s="437" t="s">
        <v>414</v>
      </c>
      <c r="T34" s="437" t="s">
        <v>414</v>
      </c>
      <c r="U34" s="437" t="s">
        <v>414</v>
      </c>
      <c r="V34" s="438" t="s">
        <v>414</v>
      </c>
    </row>
    <row r="35" spans="1:22" ht="12" customHeight="1">
      <c r="A35" s="1005" t="s">
        <v>425</v>
      </c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5"/>
      <c r="V35" s="1005"/>
    </row>
    <row r="36" spans="2:22" ht="13.5">
      <c r="B36" s="746" t="s">
        <v>409</v>
      </c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</row>
    <row r="37" ht="13.5">
      <c r="B37" s="1032"/>
    </row>
    <row r="38" ht="13.5">
      <c r="B38" s="1032"/>
    </row>
  </sheetData>
  <sheetProtection/>
  <mergeCells count="30">
    <mergeCell ref="B37:B38"/>
    <mergeCell ref="S6:S8"/>
    <mergeCell ref="H3:H8"/>
    <mergeCell ref="I3:I8"/>
    <mergeCell ref="M3:R4"/>
    <mergeCell ref="S3:T5"/>
    <mergeCell ref="T6:T8"/>
    <mergeCell ref="Q5:Q8"/>
    <mergeCell ref="R5:R8"/>
    <mergeCell ref="J3:J8"/>
    <mergeCell ref="U6:U8"/>
    <mergeCell ref="B36:V36"/>
    <mergeCell ref="O5:O8"/>
    <mergeCell ref="P5:P8"/>
    <mergeCell ref="B3:B8"/>
    <mergeCell ref="C3:C8"/>
    <mergeCell ref="D3:D8"/>
    <mergeCell ref="E3:E8"/>
    <mergeCell ref="F3:F8"/>
    <mergeCell ref="G3:G8"/>
    <mergeCell ref="A35:V35"/>
    <mergeCell ref="A1:V1"/>
    <mergeCell ref="A3:A8"/>
    <mergeCell ref="S2:V2"/>
    <mergeCell ref="K3:K8"/>
    <mergeCell ref="L3:L8"/>
    <mergeCell ref="V6:V8"/>
    <mergeCell ref="U3:V5"/>
    <mergeCell ref="M5:M8"/>
    <mergeCell ref="N5:N8"/>
  </mergeCells>
  <printOptions/>
  <pageMargins left="0.3937007874015748" right="0.3937007874015748" top="0" bottom="0" header="0.15748031496062992" footer="0.1574803149606299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A1:Z36"/>
  <sheetViews>
    <sheetView zoomScalePageLayoutView="0" workbookViewId="0" topLeftCell="A23">
      <selection activeCell="W26" sqref="W26"/>
    </sheetView>
  </sheetViews>
  <sheetFormatPr defaultColWidth="9.140625" defaultRowHeight="30" customHeight="1"/>
  <cols>
    <col min="1" max="1" width="3.421875" style="18" customWidth="1"/>
    <col min="2" max="2" width="21.7109375" style="18" customWidth="1"/>
    <col min="3" max="4" width="4.57421875" style="18" customWidth="1"/>
    <col min="5" max="5" width="5.421875" style="18" customWidth="1"/>
    <col min="6" max="7" width="4.57421875" style="18" customWidth="1"/>
    <col min="8" max="8" width="5.28125" style="18" customWidth="1"/>
    <col min="9" max="10" width="4.57421875" style="18" customWidth="1"/>
    <col min="11" max="11" width="5.00390625" style="479" customWidth="1"/>
    <col min="12" max="13" width="4.57421875" style="18" customWidth="1"/>
    <col min="14" max="14" width="5.140625" style="18" customWidth="1"/>
    <col min="15" max="16" width="4.57421875" style="18" customWidth="1"/>
    <col min="17" max="17" width="5.140625" style="18" customWidth="1"/>
    <col min="18" max="19" width="4.57421875" style="18" customWidth="1"/>
    <col min="20" max="20" width="5.140625" style="18" customWidth="1"/>
    <col min="21" max="22" width="4.57421875" style="18" customWidth="1"/>
    <col min="23" max="23" width="5.00390625" style="18" customWidth="1"/>
    <col min="24" max="24" width="4.57421875" style="18" customWidth="1"/>
    <col min="25" max="25" width="4.421875" style="18" customWidth="1"/>
    <col min="26" max="26" width="5.00390625" style="18" customWidth="1"/>
    <col min="27" max="16384" width="9.140625" style="18" customWidth="1"/>
  </cols>
  <sheetData>
    <row r="1" spans="1:26" ht="30" customHeight="1">
      <c r="A1" s="706" t="s">
        <v>426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</row>
    <row r="2" spans="2:26" ht="30" customHeight="1" thickBot="1">
      <c r="B2" s="361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Y2" s="1010" t="s">
        <v>285</v>
      </c>
      <c r="Z2" s="1010"/>
    </row>
    <row r="3" spans="1:26" ht="37.5" customHeight="1">
      <c r="A3" s="1007" t="s">
        <v>435</v>
      </c>
      <c r="B3" s="1048" t="s">
        <v>388</v>
      </c>
      <c r="C3" s="1043" t="s">
        <v>428</v>
      </c>
      <c r="D3" s="1043"/>
      <c r="E3" s="1044"/>
      <c r="F3" s="1042" t="s">
        <v>429</v>
      </c>
      <c r="G3" s="1043"/>
      <c r="H3" s="1044"/>
      <c r="I3" s="1042" t="s">
        <v>430</v>
      </c>
      <c r="J3" s="1043"/>
      <c r="K3" s="1044"/>
      <c r="L3" s="1042" t="s">
        <v>431</v>
      </c>
      <c r="M3" s="1043"/>
      <c r="N3" s="1044"/>
      <c r="O3" s="1042" t="s">
        <v>437</v>
      </c>
      <c r="P3" s="1043"/>
      <c r="Q3" s="1044"/>
      <c r="R3" s="1042" t="s">
        <v>438</v>
      </c>
      <c r="S3" s="1043"/>
      <c r="T3" s="1044"/>
      <c r="U3" s="1042" t="s">
        <v>432</v>
      </c>
      <c r="V3" s="1043"/>
      <c r="W3" s="1044"/>
      <c r="X3" s="1045" t="s">
        <v>386</v>
      </c>
      <c r="Y3" s="1045"/>
      <c r="Z3" s="1046"/>
    </row>
    <row r="4" spans="1:26" ht="30" customHeight="1" thickBot="1">
      <c r="A4" s="1050"/>
      <c r="B4" s="1049"/>
      <c r="C4" s="358" t="s">
        <v>433</v>
      </c>
      <c r="D4" s="358" t="s">
        <v>434</v>
      </c>
      <c r="E4" s="480" t="s">
        <v>385</v>
      </c>
      <c r="F4" s="362" t="s">
        <v>433</v>
      </c>
      <c r="G4" s="358" t="s">
        <v>434</v>
      </c>
      <c r="H4" s="480" t="s">
        <v>385</v>
      </c>
      <c r="I4" s="362" t="s">
        <v>433</v>
      </c>
      <c r="J4" s="358" t="s">
        <v>434</v>
      </c>
      <c r="K4" s="480" t="s">
        <v>385</v>
      </c>
      <c r="L4" s="362" t="s">
        <v>433</v>
      </c>
      <c r="M4" s="358" t="s">
        <v>434</v>
      </c>
      <c r="N4" s="480" t="s">
        <v>385</v>
      </c>
      <c r="O4" s="362" t="s">
        <v>433</v>
      </c>
      <c r="P4" s="358" t="s">
        <v>434</v>
      </c>
      <c r="Q4" s="480" t="s">
        <v>385</v>
      </c>
      <c r="R4" s="362" t="s">
        <v>433</v>
      </c>
      <c r="S4" s="358" t="s">
        <v>434</v>
      </c>
      <c r="T4" s="480" t="s">
        <v>385</v>
      </c>
      <c r="U4" s="358" t="s">
        <v>433</v>
      </c>
      <c r="V4" s="358" t="s">
        <v>434</v>
      </c>
      <c r="W4" s="480" t="s">
        <v>385</v>
      </c>
      <c r="X4" s="358" t="s">
        <v>433</v>
      </c>
      <c r="Y4" s="358" t="s">
        <v>434</v>
      </c>
      <c r="Z4" s="481" t="s">
        <v>385</v>
      </c>
    </row>
    <row r="5" spans="1:26" s="488" customFormat="1" ht="30" customHeight="1" thickBot="1" thickTop="1">
      <c r="A5" s="491">
        <v>0</v>
      </c>
      <c r="B5" s="492">
        <v>1</v>
      </c>
      <c r="C5" s="499">
        <v>2</v>
      </c>
      <c r="D5" s="499">
        <v>3</v>
      </c>
      <c r="E5" s="500">
        <v>4</v>
      </c>
      <c r="F5" s="500">
        <v>5</v>
      </c>
      <c r="G5" s="499">
        <v>6</v>
      </c>
      <c r="H5" s="500">
        <v>7</v>
      </c>
      <c r="I5" s="500">
        <v>8</v>
      </c>
      <c r="J5" s="499">
        <v>9</v>
      </c>
      <c r="K5" s="500">
        <v>10</v>
      </c>
      <c r="L5" s="500">
        <v>11</v>
      </c>
      <c r="M5" s="499">
        <v>12</v>
      </c>
      <c r="N5" s="500">
        <v>13</v>
      </c>
      <c r="O5" s="500">
        <v>14</v>
      </c>
      <c r="P5" s="499">
        <v>15</v>
      </c>
      <c r="Q5" s="500">
        <v>16</v>
      </c>
      <c r="R5" s="500">
        <v>17</v>
      </c>
      <c r="S5" s="499">
        <v>18</v>
      </c>
      <c r="T5" s="500">
        <v>19</v>
      </c>
      <c r="U5" s="499">
        <v>20</v>
      </c>
      <c r="V5" s="499">
        <v>21</v>
      </c>
      <c r="W5" s="490">
        <v>22</v>
      </c>
      <c r="X5" s="489">
        <v>23</v>
      </c>
      <c r="Y5" s="490">
        <v>24</v>
      </c>
      <c r="Z5" s="493">
        <v>25</v>
      </c>
    </row>
    <row r="6" spans="1:26" s="573" customFormat="1" ht="30" customHeight="1" thickTop="1">
      <c r="A6" s="574">
        <v>1</v>
      </c>
      <c r="B6" s="575" t="s">
        <v>526</v>
      </c>
      <c r="C6" s="576"/>
      <c r="D6" s="577"/>
      <c r="E6" s="578"/>
      <c r="F6" s="576"/>
      <c r="G6" s="577"/>
      <c r="H6" s="578"/>
      <c r="I6" s="576"/>
      <c r="J6" s="577"/>
      <c r="K6" s="578"/>
      <c r="L6" s="576"/>
      <c r="M6" s="577"/>
      <c r="N6" s="578"/>
      <c r="O6" s="576"/>
      <c r="P6" s="577"/>
      <c r="Q6" s="578"/>
      <c r="R6" s="576"/>
      <c r="S6" s="577"/>
      <c r="T6" s="578"/>
      <c r="U6" s="577"/>
      <c r="V6" s="577"/>
      <c r="W6" s="578"/>
      <c r="X6" s="579"/>
      <c r="Y6" s="579"/>
      <c r="Z6" s="580"/>
    </row>
    <row r="7" spans="1:26" ht="30" customHeight="1">
      <c r="A7" s="363">
        <v>2</v>
      </c>
      <c r="B7" s="413" t="s">
        <v>527</v>
      </c>
      <c r="C7" s="482">
        <v>1</v>
      </c>
      <c r="D7" s="483">
        <v>0</v>
      </c>
      <c r="E7" s="486">
        <f aca="true" t="shared" si="0" ref="E7:E32">D7/C7*100</f>
        <v>0</v>
      </c>
      <c r="F7" s="482">
        <v>2</v>
      </c>
      <c r="G7" s="483">
        <v>0</v>
      </c>
      <c r="H7" s="486">
        <f aca="true" t="shared" si="1" ref="H7:H32">G7/F7*100</f>
        <v>0</v>
      </c>
      <c r="I7" s="482">
        <v>3</v>
      </c>
      <c r="J7" s="483">
        <v>2</v>
      </c>
      <c r="K7" s="486">
        <f aca="true" t="shared" si="2" ref="K7:K32">J7/I7*100</f>
        <v>66.66666666666666</v>
      </c>
      <c r="L7" s="482">
        <v>3</v>
      </c>
      <c r="M7" s="483">
        <v>2</v>
      </c>
      <c r="N7" s="486">
        <f aca="true" t="shared" si="3" ref="N7:N32">M7/L7*100</f>
        <v>66.66666666666666</v>
      </c>
      <c r="O7" s="482">
        <v>3</v>
      </c>
      <c r="P7" s="483">
        <v>3</v>
      </c>
      <c r="Q7" s="486">
        <f>P7/O7*100</f>
        <v>100</v>
      </c>
      <c r="R7" s="482">
        <v>3</v>
      </c>
      <c r="S7" s="483">
        <v>2</v>
      </c>
      <c r="T7" s="486">
        <f>S7/R7*100</f>
        <v>66.66666666666666</v>
      </c>
      <c r="U7" s="483">
        <v>4</v>
      </c>
      <c r="V7" s="483">
        <v>3</v>
      </c>
      <c r="W7" s="486">
        <f>V7/U7*100</f>
        <v>75</v>
      </c>
      <c r="X7" s="483">
        <f>SUM(C7+F7+I7+L7+O7+R7+U7)</f>
        <v>19</v>
      </c>
      <c r="Y7" s="483">
        <f>SUM(D7+G7+J7+M7+P7+S7+V7)</f>
        <v>12</v>
      </c>
      <c r="Z7" s="487">
        <f aca="true" t="shared" si="4" ref="Z7:Z32">Y7/X7*100</f>
        <v>63.1578947368421</v>
      </c>
    </row>
    <row r="8" spans="1:26" ht="30" customHeight="1">
      <c r="A8" s="363">
        <v>3</v>
      </c>
      <c r="B8" s="414" t="s">
        <v>498</v>
      </c>
      <c r="C8" s="482">
        <v>3</v>
      </c>
      <c r="D8" s="483">
        <v>1</v>
      </c>
      <c r="E8" s="486">
        <f t="shared" si="0"/>
        <v>33.33333333333333</v>
      </c>
      <c r="F8" s="482">
        <v>1</v>
      </c>
      <c r="G8" s="483">
        <v>1</v>
      </c>
      <c r="H8" s="486">
        <f t="shared" si="1"/>
        <v>100</v>
      </c>
      <c r="I8" s="482">
        <v>3</v>
      </c>
      <c r="J8" s="483">
        <v>1</v>
      </c>
      <c r="K8" s="486">
        <f t="shared" si="2"/>
        <v>33.33333333333333</v>
      </c>
      <c r="L8" s="482">
        <v>3</v>
      </c>
      <c r="M8" s="483">
        <v>3</v>
      </c>
      <c r="N8" s="486">
        <f t="shared" si="3"/>
        <v>100</v>
      </c>
      <c r="O8" s="482">
        <v>1</v>
      </c>
      <c r="P8" s="483">
        <v>1</v>
      </c>
      <c r="Q8" s="486">
        <f>P8/O8*100</f>
        <v>100</v>
      </c>
      <c r="R8" s="482">
        <v>2</v>
      </c>
      <c r="S8" s="483">
        <v>2</v>
      </c>
      <c r="T8" s="486">
        <f aca="true" t="shared" si="5" ref="T8:T31">S8/R8*100</f>
        <v>100</v>
      </c>
      <c r="U8" s="483">
        <v>4</v>
      </c>
      <c r="V8" s="483">
        <v>4</v>
      </c>
      <c r="W8" s="486">
        <f>V8/U8*100</f>
        <v>100</v>
      </c>
      <c r="X8" s="483">
        <f aca="true" t="shared" si="6" ref="X8:Y30">SUM(C8+F8+I8+L8+O8+R8+U8)</f>
        <v>17</v>
      </c>
      <c r="Y8" s="483">
        <f t="shared" si="6"/>
        <v>13</v>
      </c>
      <c r="Z8" s="487">
        <f t="shared" si="4"/>
        <v>76.47058823529412</v>
      </c>
    </row>
    <row r="9" spans="1:26" ht="30" customHeight="1">
      <c r="A9" s="363">
        <v>4</v>
      </c>
      <c r="B9" s="414" t="s">
        <v>499</v>
      </c>
      <c r="C9" s="482">
        <v>1</v>
      </c>
      <c r="D9" s="483">
        <v>1</v>
      </c>
      <c r="E9" s="486">
        <f t="shared" si="0"/>
        <v>100</v>
      </c>
      <c r="F9" s="482">
        <v>0</v>
      </c>
      <c r="G9" s="483">
        <v>0</v>
      </c>
      <c r="H9" s="486"/>
      <c r="I9" s="482">
        <v>1</v>
      </c>
      <c r="J9" s="483">
        <v>1</v>
      </c>
      <c r="K9" s="486">
        <f t="shared" si="2"/>
        <v>100</v>
      </c>
      <c r="L9" s="482">
        <v>1</v>
      </c>
      <c r="M9" s="483">
        <v>1</v>
      </c>
      <c r="N9" s="486">
        <f t="shared" si="3"/>
        <v>100</v>
      </c>
      <c r="O9" s="482">
        <v>0</v>
      </c>
      <c r="P9" s="483">
        <v>0</v>
      </c>
      <c r="Q9" s="486"/>
      <c r="R9" s="482">
        <v>0</v>
      </c>
      <c r="S9" s="483">
        <v>0</v>
      </c>
      <c r="T9" s="486"/>
      <c r="U9" s="483">
        <v>0</v>
      </c>
      <c r="V9" s="483">
        <v>0</v>
      </c>
      <c r="W9" s="486"/>
      <c r="X9" s="483">
        <f t="shared" si="6"/>
        <v>3</v>
      </c>
      <c r="Y9" s="483">
        <f t="shared" si="6"/>
        <v>3</v>
      </c>
      <c r="Z9" s="487">
        <f t="shared" si="4"/>
        <v>100</v>
      </c>
    </row>
    <row r="10" spans="1:26" ht="30" customHeight="1">
      <c r="A10" s="363">
        <v>5</v>
      </c>
      <c r="B10" s="413" t="s">
        <v>500</v>
      </c>
      <c r="C10" s="482">
        <v>2</v>
      </c>
      <c r="D10" s="483">
        <v>1</v>
      </c>
      <c r="E10" s="486">
        <f t="shared" si="0"/>
        <v>50</v>
      </c>
      <c r="F10" s="482">
        <v>1</v>
      </c>
      <c r="G10" s="483">
        <v>1</v>
      </c>
      <c r="H10" s="486">
        <f t="shared" si="1"/>
        <v>100</v>
      </c>
      <c r="I10" s="482">
        <v>2</v>
      </c>
      <c r="J10" s="483">
        <v>2</v>
      </c>
      <c r="K10" s="486">
        <f t="shared" si="2"/>
        <v>100</v>
      </c>
      <c r="L10" s="482">
        <v>1</v>
      </c>
      <c r="M10" s="483">
        <v>1</v>
      </c>
      <c r="N10" s="486">
        <f t="shared" si="3"/>
        <v>100</v>
      </c>
      <c r="O10" s="482">
        <v>2</v>
      </c>
      <c r="P10" s="483">
        <v>2</v>
      </c>
      <c r="Q10" s="486">
        <f>P10/O10*100</f>
        <v>100</v>
      </c>
      <c r="R10" s="482">
        <v>0</v>
      </c>
      <c r="S10" s="483">
        <v>0</v>
      </c>
      <c r="T10" s="486"/>
      <c r="U10" s="483">
        <v>0</v>
      </c>
      <c r="V10" s="483">
        <v>0</v>
      </c>
      <c r="W10" s="486"/>
      <c r="X10" s="483">
        <f t="shared" si="6"/>
        <v>8</v>
      </c>
      <c r="Y10" s="483">
        <f t="shared" si="6"/>
        <v>7</v>
      </c>
      <c r="Z10" s="487">
        <f t="shared" si="4"/>
        <v>87.5</v>
      </c>
    </row>
    <row r="11" spans="1:26" ht="30" customHeight="1">
      <c r="A11" s="363">
        <v>6</v>
      </c>
      <c r="B11" s="413" t="s">
        <v>144</v>
      </c>
      <c r="C11" s="482">
        <v>3</v>
      </c>
      <c r="D11" s="483">
        <v>3</v>
      </c>
      <c r="E11" s="486">
        <f t="shared" si="0"/>
        <v>100</v>
      </c>
      <c r="F11" s="482">
        <v>0</v>
      </c>
      <c r="G11" s="483">
        <v>0</v>
      </c>
      <c r="H11" s="486"/>
      <c r="I11" s="482">
        <v>2</v>
      </c>
      <c r="J11" s="483">
        <v>2</v>
      </c>
      <c r="K11" s="486">
        <f t="shared" si="2"/>
        <v>100</v>
      </c>
      <c r="L11" s="482">
        <v>3</v>
      </c>
      <c r="M11" s="483">
        <v>3</v>
      </c>
      <c r="N11" s="486">
        <f t="shared" si="3"/>
        <v>100</v>
      </c>
      <c r="O11" s="482">
        <v>1</v>
      </c>
      <c r="P11" s="483">
        <v>1</v>
      </c>
      <c r="Q11" s="486">
        <f>P11/O11*100</f>
        <v>100</v>
      </c>
      <c r="R11" s="482">
        <v>2</v>
      </c>
      <c r="S11" s="483">
        <v>2</v>
      </c>
      <c r="T11" s="486">
        <f t="shared" si="5"/>
        <v>100</v>
      </c>
      <c r="U11" s="483">
        <v>0</v>
      </c>
      <c r="V11" s="483">
        <v>0</v>
      </c>
      <c r="W11" s="486"/>
      <c r="X11" s="483">
        <f t="shared" si="6"/>
        <v>11</v>
      </c>
      <c r="Y11" s="483">
        <f t="shared" si="6"/>
        <v>11</v>
      </c>
      <c r="Z11" s="487">
        <f t="shared" si="4"/>
        <v>100</v>
      </c>
    </row>
    <row r="12" spans="1:26" ht="30" customHeight="1">
      <c r="A12" s="363">
        <v>7</v>
      </c>
      <c r="B12" s="414" t="s">
        <v>501</v>
      </c>
      <c r="C12" s="482">
        <v>2</v>
      </c>
      <c r="D12" s="483">
        <v>1</v>
      </c>
      <c r="E12" s="486">
        <f t="shared" si="0"/>
        <v>50</v>
      </c>
      <c r="F12" s="482">
        <v>1</v>
      </c>
      <c r="G12" s="483">
        <v>0</v>
      </c>
      <c r="H12" s="486">
        <f t="shared" si="1"/>
        <v>0</v>
      </c>
      <c r="I12" s="482">
        <v>2</v>
      </c>
      <c r="J12" s="483">
        <v>1</v>
      </c>
      <c r="K12" s="486">
        <f t="shared" si="2"/>
        <v>50</v>
      </c>
      <c r="L12" s="482">
        <v>1</v>
      </c>
      <c r="M12" s="483">
        <v>1</v>
      </c>
      <c r="N12" s="486">
        <f t="shared" si="3"/>
        <v>100</v>
      </c>
      <c r="O12" s="482">
        <v>0</v>
      </c>
      <c r="P12" s="483">
        <v>0</v>
      </c>
      <c r="Q12" s="486"/>
      <c r="R12" s="482">
        <v>3</v>
      </c>
      <c r="S12" s="483">
        <v>3</v>
      </c>
      <c r="T12" s="486">
        <f t="shared" si="5"/>
        <v>100</v>
      </c>
      <c r="U12" s="483">
        <v>0</v>
      </c>
      <c r="V12" s="483">
        <v>0</v>
      </c>
      <c r="W12" s="486"/>
      <c r="X12" s="483">
        <f t="shared" si="6"/>
        <v>9</v>
      </c>
      <c r="Y12" s="483">
        <f t="shared" si="6"/>
        <v>6</v>
      </c>
      <c r="Z12" s="487">
        <f t="shared" si="4"/>
        <v>66.66666666666666</v>
      </c>
    </row>
    <row r="13" spans="1:26" ht="30" customHeight="1">
      <c r="A13" s="363">
        <v>8</v>
      </c>
      <c r="B13" s="413" t="s">
        <v>387</v>
      </c>
      <c r="C13" s="482">
        <v>3</v>
      </c>
      <c r="D13" s="483">
        <v>3</v>
      </c>
      <c r="E13" s="486">
        <f t="shared" si="0"/>
        <v>100</v>
      </c>
      <c r="F13" s="482">
        <v>3</v>
      </c>
      <c r="G13" s="483">
        <v>3</v>
      </c>
      <c r="H13" s="486">
        <f t="shared" si="1"/>
        <v>100</v>
      </c>
      <c r="I13" s="482">
        <v>2</v>
      </c>
      <c r="J13" s="483">
        <v>2</v>
      </c>
      <c r="K13" s="486">
        <f t="shared" si="2"/>
        <v>100</v>
      </c>
      <c r="L13" s="482">
        <v>2</v>
      </c>
      <c r="M13" s="483">
        <v>2</v>
      </c>
      <c r="N13" s="486">
        <f t="shared" si="3"/>
        <v>100</v>
      </c>
      <c r="O13" s="482">
        <v>1</v>
      </c>
      <c r="P13" s="483">
        <v>1</v>
      </c>
      <c r="Q13" s="486">
        <f>P13/O13*100</f>
        <v>100</v>
      </c>
      <c r="R13" s="482">
        <v>22</v>
      </c>
      <c r="S13" s="483">
        <v>21</v>
      </c>
      <c r="T13" s="486">
        <f t="shared" si="5"/>
        <v>95.45454545454545</v>
      </c>
      <c r="U13" s="483">
        <v>0</v>
      </c>
      <c r="V13" s="483">
        <v>0</v>
      </c>
      <c r="W13" s="486"/>
      <c r="X13" s="483">
        <f t="shared" si="6"/>
        <v>33</v>
      </c>
      <c r="Y13" s="483">
        <f t="shared" si="6"/>
        <v>32</v>
      </c>
      <c r="Z13" s="487">
        <f t="shared" si="4"/>
        <v>96.96969696969697</v>
      </c>
    </row>
    <row r="14" spans="1:26" ht="30" customHeight="1">
      <c r="A14" s="363">
        <v>9</v>
      </c>
      <c r="B14" s="413" t="s">
        <v>439</v>
      </c>
      <c r="C14" s="482">
        <v>2</v>
      </c>
      <c r="D14" s="483">
        <v>2</v>
      </c>
      <c r="E14" s="486">
        <f t="shared" si="0"/>
        <v>100</v>
      </c>
      <c r="F14" s="482">
        <v>6</v>
      </c>
      <c r="G14" s="483">
        <v>5</v>
      </c>
      <c r="H14" s="486">
        <f t="shared" si="1"/>
        <v>83.33333333333334</v>
      </c>
      <c r="I14" s="482">
        <v>1</v>
      </c>
      <c r="J14" s="483">
        <v>1</v>
      </c>
      <c r="K14" s="486">
        <f t="shared" si="2"/>
        <v>100</v>
      </c>
      <c r="L14" s="482">
        <v>1</v>
      </c>
      <c r="M14" s="483">
        <v>1</v>
      </c>
      <c r="N14" s="486">
        <f t="shared" si="3"/>
        <v>100</v>
      </c>
      <c r="O14" s="482">
        <v>2</v>
      </c>
      <c r="P14" s="483">
        <v>2</v>
      </c>
      <c r="Q14" s="486">
        <f>P14/O14*100</f>
        <v>100</v>
      </c>
      <c r="R14" s="482">
        <v>21</v>
      </c>
      <c r="S14" s="483">
        <v>9</v>
      </c>
      <c r="T14" s="486">
        <f t="shared" si="5"/>
        <v>42.857142857142854</v>
      </c>
      <c r="U14" s="483">
        <v>7</v>
      </c>
      <c r="V14" s="483">
        <v>5</v>
      </c>
      <c r="W14" s="486">
        <f>V14/U14*100</f>
        <v>71.42857142857143</v>
      </c>
      <c r="X14" s="483">
        <f t="shared" si="6"/>
        <v>40</v>
      </c>
      <c r="Y14" s="483">
        <f t="shared" si="6"/>
        <v>25</v>
      </c>
      <c r="Z14" s="487">
        <f t="shared" si="4"/>
        <v>62.5</v>
      </c>
    </row>
    <row r="15" spans="1:26" ht="30" customHeight="1">
      <c r="A15" s="363">
        <v>10</v>
      </c>
      <c r="B15" s="413" t="s">
        <v>521</v>
      </c>
      <c r="C15" s="482">
        <v>4</v>
      </c>
      <c r="D15" s="483">
        <v>2</v>
      </c>
      <c r="E15" s="486">
        <f t="shared" si="0"/>
        <v>50</v>
      </c>
      <c r="F15" s="482">
        <v>0</v>
      </c>
      <c r="G15" s="483">
        <v>0</v>
      </c>
      <c r="H15" s="486"/>
      <c r="I15" s="482">
        <v>0</v>
      </c>
      <c r="J15" s="483">
        <v>0</v>
      </c>
      <c r="K15" s="486"/>
      <c r="L15" s="482">
        <v>1</v>
      </c>
      <c r="M15" s="483">
        <v>1</v>
      </c>
      <c r="N15" s="486">
        <f t="shared" si="3"/>
        <v>100</v>
      </c>
      <c r="O15" s="482">
        <v>0</v>
      </c>
      <c r="P15" s="483">
        <v>0</v>
      </c>
      <c r="Q15" s="486"/>
      <c r="R15" s="482">
        <v>1</v>
      </c>
      <c r="S15" s="483">
        <v>1</v>
      </c>
      <c r="T15" s="486">
        <f t="shared" si="5"/>
        <v>100</v>
      </c>
      <c r="U15" s="483">
        <v>0</v>
      </c>
      <c r="V15" s="483">
        <v>0</v>
      </c>
      <c r="W15" s="486"/>
      <c r="X15" s="483">
        <f t="shared" si="6"/>
        <v>6</v>
      </c>
      <c r="Y15" s="483">
        <f t="shared" si="6"/>
        <v>4</v>
      </c>
      <c r="Z15" s="487">
        <f t="shared" si="4"/>
        <v>66.66666666666666</v>
      </c>
    </row>
    <row r="16" spans="1:26" s="573" customFormat="1" ht="30" customHeight="1">
      <c r="A16" s="581">
        <v>11</v>
      </c>
      <c r="B16" s="582" t="s">
        <v>528</v>
      </c>
      <c r="C16" s="583">
        <v>6</v>
      </c>
      <c r="D16" s="584">
        <v>3</v>
      </c>
      <c r="E16" s="486">
        <f t="shared" si="0"/>
        <v>50</v>
      </c>
      <c r="F16" s="583">
        <v>2</v>
      </c>
      <c r="G16" s="584">
        <v>2</v>
      </c>
      <c r="H16" s="486">
        <f t="shared" si="1"/>
        <v>100</v>
      </c>
      <c r="I16" s="583">
        <v>5</v>
      </c>
      <c r="J16" s="584">
        <v>5</v>
      </c>
      <c r="K16" s="486">
        <f t="shared" si="2"/>
        <v>100</v>
      </c>
      <c r="L16" s="583">
        <v>1</v>
      </c>
      <c r="M16" s="584">
        <v>0</v>
      </c>
      <c r="N16" s="486">
        <f t="shared" si="3"/>
        <v>0</v>
      </c>
      <c r="O16" s="583">
        <v>1</v>
      </c>
      <c r="P16" s="584">
        <v>1</v>
      </c>
      <c r="Q16" s="486">
        <f>P16/O16*100</f>
        <v>100</v>
      </c>
      <c r="R16" s="583">
        <v>3</v>
      </c>
      <c r="S16" s="584">
        <v>3</v>
      </c>
      <c r="T16" s="486">
        <f t="shared" si="5"/>
        <v>100</v>
      </c>
      <c r="U16" s="584">
        <v>2</v>
      </c>
      <c r="V16" s="584">
        <v>2</v>
      </c>
      <c r="W16" s="486">
        <f>V16/U16*100</f>
        <v>100</v>
      </c>
      <c r="X16" s="584">
        <f t="shared" si="6"/>
        <v>20</v>
      </c>
      <c r="Y16" s="584">
        <f t="shared" si="6"/>
        <v>16</v>
      </c>
      <c r="Z16" s="487">
        <f t="shared" si="4"/>
        <v>80</v>
      </c>
    </row>
    <row r="17" spans="1:26" ht="30" customHeight="1">
      <c r="A17" s="363">
        <v>12</v>
      </c>
      <c r="B17" s="413" t="s">
        <v>503</v>
      </c>
      <c r="C17" s="482">
        <v>2</v>
      </c>
      <c r="D17" s="483">
        <v>2</v>
      </c>
      <c r="E17" s="486">
        <f t="shared" si="0"/>
        <v>100</v>
      </c>
      <c r="F17" s="482">
        <v>0</v>
      </c>
      <c r="G17" s="483">
        <v>0</v>
      </c>
      <c r="H17" s="486"/>
      <c r="I17" s="482">
        <v>1</v>
      </c>
      <c r="J17" s="483">
        <v>1</v>
      </c>
      <c r="K17" s="486">
        <f t="shared" si="2"/>
        <v>100</v>
      </c>
      <c r="L17" s="482">
        <v>0</v>
      </c>
      <c r="M17" s="483">
        <v>0</v>
      </c>
      <c r="N17" s="486"/>
      <c r="O17" s="482">
        <v>0</v>
      </c>
      <c r="P17" s="483">
        <v>0</v>
      </c>
      <c r="Q17" s="486"/>
      <c r="R17" s="482">
        <v>1</v>
      </c>
      <c r="S17" s="483">
        <v>1</v>
      </c>
      <c r="T17" s="486">
        <f t="shared" si="5"/>
        <v>100</v>
      </c>
      <c r="U17" s="483">
        <v>0</v>
      </c>
      <c r="V17" s="483">
        <v>0</v>
      </c>
      <c r="W17" s="486"/>
      <c r="X17" s="483">
        <f t="shared" si="6"/>
        <v>4</v>
      </c>
      <c r="Y17" s="483">
        <f t="shared" si="6"/>
        <v>4</v>
      </c>
      <c r="Z17" s="487">
        <f t="shared" si="4"/>
        <v>100</v>
      </c>
    </row>
    <row r="18" spans="1:26" ht="30" customHeight="1">
      <c r="A18" s="363">
        <v>13</v>
      </c>
      <c r="B18" s="413" t="s">
        <v>504</v>
      </c>
      <c r="C18" s="482">
        <v>3</v>
      </c>
      <c r="D18" s="483">
        <v>3</v>
      </c>
      <c r="E18" s="486">
        <f t="shared" si="0"/>
        <v>100</v>
      </c>
      <c r="F18" s="482">
        <v>0</v>
      </c>
      <c r="G18" s="483">
        <v>0</v>
      </c>
      <c r="H18" s="486"/>
      <c r="I18" s="482">
        <v>1</v>
      </c>
      <c r="J18" s="483">
        <v>1</v>
      </c>
      <c r="K18" s="486">
        <f t="shared" si="2"/>
        <v>100</v>
      </c>
      <c r="L18" s="482">
        <v>0</v>
      </c>
      <c r="M18" s="483">
        <v>0</v>
      </c>
      <c r="N18" s="486"/>
      <c r="O18" s="482">
        <v>0</v>
      </c>
      <c r="P18" s="483">
        <v>0</v>
      </c>
      <c r="Q18" s="486"/>
      <c r="R18" s="482">
        <v>0</v>
      </c>
      <c r="S18" s="483">
        <v>0</v>
      </c>
      <c r="T18" s="486"/>
      <c r="U18" s="483">
        <v>0</v>
      </c>
      <c r="V18" s="483">
        <v>0</v>
      </c>
      <c r="W18" s="486"/>
      <c r="X18" s="483">
        <f t="shared" si="6"/>
        <v>4</v>
      </c>
      <c r="Y18" s="483">
        <f t="shared" si="6"/>
        <v>4</v>
      </c>
      <c r="Z18" s="487">
        <f t="shared" si="4"/>
        <v>100</v>
      </c>
    </row>
    <row r="19" spans="1:26" ht="30" customHeight="1">
      <c r="A19" s="364">
        <v>14</v>
      </c>
      <c r="B19" s="412" t="s">
        <v>145</v>
      </c>
      <c r="C19" s="484">
        <v>19</v>
      </c>
      <c r="D19" s="485">
        <v>8</v>
      </c>
      <c r="E19" s="486">
        <f t="shared" si="0"/>
        <v>42.10526315789473</v>
      </c>
      <c r="F19" s="484">
        <v>2</v>
      </c>
      <c r="G19" s="485">
        <v>0</v>
      </c>
      <c r="H19" s="486">
        <f t="shared" si="1"/>
        <v>0</v>
      </c>
      <c r="I19" s="484">
        <v>6</v>
      </c>
      <c r="J19" s="485">
        <v>4</v>
      </c>
      <c r="K19" s="486">
        <f t="shared" si="2"/>
        <v>66.66666666666666</v>
      </c>
      <c r="L19" s="484">
        <v>6</v>
      </c>
      <c r="M19" s="485">
        <v>3</v>
      </c>
      <c r="N19" s="486">
        <f t="shared" si="3"/>
        <v>50</v>
      </c>
      <c r="O19" s="484">
        <v>1</v>
      </c>
      <c r="P19" s="485">
        <v>1</v>
      </c>
      <c r="Q19" s="486">
        <f>P19/O19*100</f>
        <v>100</v>
      </c>
      <c r="R19" s="484">
        <v>3</v>
      </c>
      <c r="S19" s="485">
        <v>3</v>
      </c>
      <c r="T19" s="486">
        <f t="shared" si="5"/>
        <v>100</v>
      </c>
      <c r="U19" s="485">
        <v>20</v>
      </c>
      <c r="V19" s="485">
        <v>10</v>
      </c>
      <c r="W19" s="486">
        <f>V19/U19*100</f>
        <v>50</v>
      </c>
      <c r="X19" s="483">
        <f t="shared" si="6"/>
        <v>57</v>
      </c>
      <c r="Y19" s="483">
        <f t="shared" si="6"/>
        <v>29</v>
      </c>
      <c r="Z19" s="487">
        <f t="shared" si="4"/>
        <v>50.877192982456144</v>
      </c>
    </row>
    <row r="20" spans="1:26" ht="30" customHeight="1">
      <c r="A20" s="363">
        <v>15</v>
      </c>
      <c r="B20" s="413" t="s">
        <v>481</v>
      </c>
      <c r="C20" s="482">
        <v>3</v>
      </c>
      <c r="D20" s="483">
        <v>3</v>
      </c>
      <c r="E20" s="486">
        <f t="shared" si="0"/>
        <v>100</v>
      </c>
      <c r="F20" s="482">
        <v>2</v>
      </c>
      <c r="G20" s="483">
        <v>1</v>
      </c>
      <c r="H20" s="486">
        <f t="shared" si="1"/>
        <v>50</v>
      </c>
      <c r="I20" s="482">
        <v>4</v>
      </c>
      <c r="J20" s="483">
        <v>4</v>
      </c>
      <c r="K20" s="486">
        <f t="shared" si="2"/>
        <v>100</v>
      </c>
      <c r="L20" s="482">
        <v>3</v>
      </c>
      <c r="M20" s="483">
        <v>3</v>
      </c>
      <c r="N20" s="486">
        <f t="shared" si="3"/>
        <v>100</v>
      </c>
      <c r="O20" s="482">
        <v>0</v>
      </c>
      <c r="P20" s="483">
        <v>0</v>
      </c>
      <c r="Q20" s="486"/>
      <c r="R20" s="482">
        <v>3</v>
      </c>
      <c r="S20" s="483">
        <v>3</v>
      </c>
      <c r="T20" s="486">
        <f t="shared" si="5"/>
        <v>100</v>
      </c>
      <c r="U20" s="483">
        <v>0</v>
      </c>
      <c r="V20" s="483">
        <v>0</v>
      </c>
      <c r="W20" s="486"/>
      <c r="X20" s="483">
        <f t="shared" si="6"/>
        <v>15</v>
      </c>
      <c r="Y20" s="483">
        <f t="shared" si="6"/>
        <v>14</v>
      </c>
      <c r="Z20" s="487">
        <f t="shared" si="4"/>
        <v>93.33333333333333</v>
      </c>
    </row>
    <row r="21" spans="1:26" ht="30" customHeight="1">
      <c r="A21" s="363">
        <v>16</v>
      </c>
      <c r="B21" s="413" t="s">
        <v>525</v>
      </c>
      <c r="C21" s="482">
        <v>59</v>
      </c>
      <c r="D21" s="483">
        <v>35</v>
      </c>
      <c r="E21" s="486">
        <f t="shared" si="0"/>
        <v>59.32203389830508</v>
      </c>
      <c r="F21" s="482">
        <v>6</v>
      </c>
      <c r="G21" s="483">
        <v>4</v>
      </c>
      <c r="H21" s="486">
        <f t="shared" si="1"/>
        <v>66.66666666666666</v>
      </c>
      <c r="I21" s="482">
        <v>10</v>
      </c>
      <c r="J21" s="483">
        <v>5</v>
      </c>
      <c r="K21" s="486">
        <f t="shared" si="2"/>
        <v>50</v>
      </c>
      <c r="L21" s="482">
        <v>8</v>
      </c>
      <c r="M21" s="483">
        <v>6</v>
      </c>
      <c r="N21" s="486">
        <f t="shared" si="3"/>
        <v>75</v>
      </c>
      <c r="O21" s="482">
        <v>0</v>
      </c>
      <c r="P21" s="483">
        <v>0</v>
      </c>
      <c r="Q21" s="486"/>
      <c r="R21" s="482">
        <v>7</v>
      </c>
      <c r="S21" s="483">
        <v>4</v>
      </c>
      <c r="T21" s="486">
        <f t="shared" si="5"/>
        <v>57.14285714285714</v>
      </c>
      <c r="U21" s="483">
        <v>10</v>
      </c>
      <c r="V21" s="483">
        <v>9</v>
      </c>
      <c r="W21" s="486">
        <f>V21/U21*100</f>
        <v>90</v>
      </c>
      <c r="X21" s="483">
        <f t="shared" si="6"/>
        <v>100</v>
      </c>
      <c r="Y21" s="483">
        <f t="shared" si="6"/>
        <v>63</v>
      </c>
      <c r="Z21" s="487">
        <f t="shared" si="4"/>
        <v>63</v>
      </c>
    </row>
    <row r="22" spans="1:26" s="563" customFormat="1" ht="30" customHeight="1">
      <c r="A22" s="501">
        <v>17</v>
      </c>
      <c r="B22" s="502" t="s">
        <v>506</v>
      </c>
      <c r="C22" s="503">
        <v>10</v>
      </c>
      <c r="D22" s="504">
        <v>8</v>
      </c>
      <c r="E22" s="486">
        <f t="shared" si="0"/>
        <v>80</v>
      </c>
      <c r="F22" s="503">
        <v>0</v>
      </c>
      <c r="G22" s="504">
        <v>0</v>
      </c>
      <c r="H22" s="486"/>
      <c r="I22" s="503">
        <v>0</v>
      </c>
      <c r="J22" s="504">
        <v>0</v>
      </c>
      <c r="K22" s="486"/>
      <c r="L22" s="503">
        <v>8</v>
      </c>
      <c r="M22" s="504">
        <v>4</v>
      </c>
      <c r="N22" s="486">
        <f t="shared" si="3"/>
        <v>50</v>
      </c>
      <c r="O22" s="503">
        <v>0</v>
      </c>
      <c r="P22" s="504">
        <v>0</v>
      </c>
      <c r="Q22" s="486"/>
      <c r="R22" s="503">
        <v>0</v>
      </c>
      <c r="S22" s="504">
        <v>0</v>
      </c>
      <c r="T22" s="486"/>
      <c r="U22" s="504">
        <v>0</v>
      </c>
      <c r="V22" s="504">
        <v>0</v>
      </c>
      <c r="W22" s="486"/>
      <c r="X22" s="483">
        <f t="shared" si="6"/>
        <v>18</v>
      </c>
      <c r="Y22" s="483">
        <f t="shared" si="6"/>
        <v>12</v>
      </c>
      <c r="Z22" s="487">
        <f t="shared" si="4"/>
        <v>66.66666666666666</v>
      </c>
    </row>
    <row r="23" spans="1:26" ht="30" customHeight="1">
      <c r="A23" s="363">
        <v>18</v>
      </c>
      <c r="B23" s="413" t="s">
        <v>524</v>
      </c>
      <c r="C23" s="482">
        <v>6</v>
      </c>
      <c r="D23" s="483">
        <v>4</v>
      </c>
      <c r="E23" s="486">
        <f t="shared" si="0"/>
        <v>66.66666666666666</v>
      </c>
      <c r="F23" s="482">
        <v>4</v>
      </c>
      <c r="G23" s="483">
        <v>3</v>
      </c>
      <c r="H23" s="486">
        <f t="shared" si="1"/>
        <v>75</v>
      </c>
      <c r="I23" s="482">
        <v>5</v>
      </c>
      <c r="J23" s="483">
        <v>4</v>
      </c>
      <c r="K23" s="486">
        <f t="shared" si="2"/>
        <v>80</v>
      </c>
      <c r="L23" s="482">
        <v>4</v>
      </c>
      <c r="M23" s="483">
        <v>2</v>
      </c>
      <c r="N23" s="486">
        <f t="shared" si="3"/>
        <v>50</v>
      </c>
      <c r="O23" s="482">
        <v>3</v>
      </c>
      <c r="P23" s="483">
        <v>3</v>
      </c>
      <c r="Q23" s="486">
        <f>P23/O23*100</f>
        <v>100</v>
      </c>
      <c r="R23" s="482">
        <v>3</v>
      </c>
      <c r="S23" s="483">
        <v>3</v>
      </c>
      <c r="T23" s="486">
        <f t="shared" si="5"/>
        <v>100</v>
      </c>
      <c r="U23" s="483">
        <v>0</v>
      </c>
      <c r="V23" s="483">
        <v>0</v>
      </c>
      <c r="W23" s="486"/>
      <c r="X23" s="483">
        <f t="shared" si="6"/>
        <v>25</v>
      </c>
      <c r="Y23" s="483">
        <f t="shared" si="6"/>
        <v>19</v>
      </c>
      <c r="Z23" s="487">
        <f t="shared" si="4"/>
        <v>76</v>
      </c>
    </row>
    <row r="24" spans="1:26" ht="30" customHeight="1">
      <c r="A24" s="364">
        <v>19</v>
      </c>
      <c r="B24" s="412" t="s">
        <v>517</v>
      </c>
      <c r="C24" s="484">
        <v>2</v>
      </c>
      <c r="D24" s="485">
        <v>2</v>
      </c>
      <c r="E24" s="486">
        <f t="shared" si="0"/>
        <v>100</v>
      </c>
      <c r="F24" s="484">
        <v>2</v>
      </c>
      <c r="G24" s="485">
        <v>2</v>
      </c>
      <c r="H24" s="486">
        <f t="shared" si="1"/>
        <v>100</v>
      </c>
      <c r="I24" s="484">
        <v>2</v>
      </c>
      <c r="J24" s="485">
        <v>2</v>
      </c>
      <c r="K24" s="486">
        <f t="shared" si="2"/>
        <v>100</v>
      </c>
      <c r="L24" s="484">
        <v>2</v>
      </c>
      <c r="M24" s="485">
        <v>2</v>
      </c>
      <c r="N24" s="486">
        <f t="shared" si="3"/>
        <v>100</v>
      </c>
      <c r="O24" s="484">
        <v>0</v>
      </c>
      <c r="P24" s="485">
        <v>0</v>
      </c>
      <c r="Q24" s="486"/>
      <c r="R24" s="484">
        <v>1</v>
      </c>
      <c r="S24" s="485">
        <v>1</v>
      </c>
      <c r="T24" s="486">
        <f t="shared" si="5"/>
        <v>100</v>
      </c>
      <c r="U24" s="485">
        <v>0</v>
      </c>
      <c r="V24" s="485">
        <v>0</v>
      </c>
      <c r="W24" s="486"/>
      <c r="X24" s="483">
        <f t="shared" si="6"/>
        <v>9</v>
      </c>
      <c r="Y24" s="483">
        <f t="shared" si="6"/>
        <v>9</v>
      </c>
      <c r="Z24" s="487">
        <f t="shared" si="4"/>
        <v>100</v>
      </c>
    </row>
    <row r="25" spans="1:26" ht="30" customHeight="1">
      <c r="A25" s="363">
        <v>20</v>
      </c>
      <c r="B25" s="413" t="s">
        <v>507</v>
      </c>
      <c r="C25" s="482">
        <v>6</v>
      </c>
      <c r="D25" s="483">
        <v>5</v>
      </c>
      <c r="E25" s="486">
        <f t="shared" si="0"/>
        <v>83.33333333333334</v>
      </c>
      <c r="F25" s="482">
        <v>2</v>
      </c>
      <c r="G25" s="483">
        <v>2</v>
      </c>
      <c r="H25" s="486">
        <f t="shared" si="1"/>
        <v>100</v>
      </c>
      <c r="I25" s="482">
        <v>7</v>
      </c>
      <c r="J25" s="483">
        <v>6</v>
      </c>
      <c r="K25" s="486">
        <f t="shared" si="2"/>
        <v>85.71428571428571</v>
      </c>
      <c r="L25" s="482">
        <v>4</v>
      </c>
      <c r="M25" s="483">
        <v>3</v>
      </c>
      <c r="N25" s="486">
        <f t="shared" si="3"/>
        <v>75</v>
      </c>
      <c r="O25" s="482">
        <v>0</v>
      </c>
      <c r="P25" s="483">
        <v>0</v>
      </c>
      <c r="Q25" s="486"/>
      <c r="R25" s="482">
        <v>4</v>
      </c>
      <c r="S25" s="483">
        <v>3</v>
      </c>
      <c r="T25" s="486">
        <f t="shared" si="5"/>
        <v>75</v>
      </c>
      <c r="U25" s="483">
        <v>0</v>
      </c>
      <c r="V25" s="483">
        <v>0</v>
      </c>
      <c r="W25" s="486"/>
      <c r="X25" s="483">
        <f t="shared" si="6"/>
        <v>23</v>
      </c>
      <c r="Y25" s="483">
        <f t="shared" si="6"/>
        <v>19</v>
      </c>
      <c r="Z25" s="487">
        <f t="shared" si="4"/>
        <v>82.6086956521739</v>
      </c>
    </row>
    <row r="26" spans="1:26" s="573" customFormat="1" ht="30" customHeight="1">
      <c r="A26" s="585">
        <v>21</v>
      </c>
      <c r="B26" s="586" t="s">
        <v>146</v>
      </c>
      <c r="C26" s="587">
        <v>12</v>
      </c>
      <c r="D26" s="588">
        <v>12</v>
      </c>
      <c r="E26" s="486">
        <f t="shared" si="0"/>
        <v>100</v>
      </c>
      <c r="F26" s="587">
        <v>6</v>
      </c>
      <c r="G26" s="588">
        <v>6</v>
      </c>
      <c r="H26" s="486">
        <f t="shared" si="1"/>
        <v>100</v>
      </c>
      <c r="I26" s="587"/>
      <c r="J26" s="588"/>
      <c r="K26" s="486"/>
      <c r="L26" s="587">
        <v>6</v>
      </c>
      <c r="M26" s="588">
        <v>6</v>
      </c>
      <c r="N26" s="486">
        <f t="shared" si="3"/>
        <v>100</v>
      </c>
      <c r="O26" s="587"/>
      <c r="P26" s="588"/>
      <c r="Q26" s="486"/>
      <c r="R26" s="587">
        <v>2</v>
      </c>
      <c r="S26" s="588">
        <v>2</v>
      </c>
      <c r="T26" s="486">
        <f t="shared" si="5"/>
        <v>100</v>
      </c>
      <c r="U26" s="588"/>
      <c r="V26" s="588"/>
      <c r="W26" s="486"/>
      <c r="X26" s="483">
        <f>SUM(C26+F26+I26+L26+O26+R26+U26)</f>
        <v>26</v>
      </c>
      <c r="Y26" s="483">
        <f>SUM(D26+G26+J26+M26+P26+S26+V26)</f>
        <v>26</v>
      </c>
      <c r="Z26" s="487">
        <f t="shared" si="4"/>
        <v>100</v>
      </c>
    </row>
    <row r="27" spans="1:26" ht="30" customHeight="1">
      <c r="A27" s="363">
        <v>22</v>
      </c>
      <c r="B27" s="413" t="s">
        <v>444</v>
      </c>
      <c r="C27" s="482">
        <v>5</v>
      </c>
      <c r="D27" s="483">
        <v>3</v>
      </c>
      <c r="E27" s="486">
        <f t="shared" si="0"/>
        <v>60</v>
      </c>
      <c r="F27" s="482">
        <v>0</v>
      </c>
      <c r="G27" s="483">
        <v>0</v>
      </c>
      <c r="H27" s="486"/>
      <c r="I27" s="482">
        <v>0</v>
      </c>
      <c r="J27" s="483">
        <v>0</v>
      </c>
      <c r="K27" s="486"/>
      <c r="L27" s="482">
        <v>1</v>
      </c>
      <c r="M27" s="483">
        <v>1</v>
      </c>
      <c r="N27" s="486">
        <f t="shared" si="3"/>
        <v>100</v>
      </c>
      <c r="O27" s="482">
        <v>0</v>
      </c>
      <c r="P27" s="483">
        <v>0</v>
      </c>
      <c r="Q27" s="486"/>
      <c r="R27" s="482">
        <v>1</v>
      </c>
      <c r="S27" s="483">
        <v>1</v>
      </c>
      <c r="T27" s="486">
        <f t="shared" si="5"/>
        <v>100</v>
      </c>
      <c r="U27" s="483">
        <v>0</v>
      </c>
      <c r="V27" s="483">
        <v>0</v>
      </c>
      <c r="W27" s="486"/>
      <c r="X27" s="483">
        <f t="shared" si="6"/>
        <v>7</v>
      </c>
      <c r="Y27" s="483">
        <f t="shared" si="6"/>
        <v>5</v>
      </c>
      <c r="Z27" s="487">
        <f t="shared" si="4"/>
        <v>71.42857142857143</v>
      </c>
    </row>
    <row r="28" spans="1:26" ht="30" customHeight="1">
      <c r="A28" s="364">
        <v>23</v>
      </c>
      <c r="B28" s="412" t="s">
        <v>148</v>
      </c>
      <c r="C28" s="484">
        <v>3</v>
      </c>
      <c r="D28" s="485">
        <v>0</v>
      </c>
      <c r="E28" s="486">
        <f t="shared" si="0"/>
        <v>0</v>
      </c>
      <c r="F28" s="484">
        <v>0</v>
      </c>
      <c r="G28" s="485">
        <v>0</v>
      </c>
      <c r="H28" s="486"/>
      <c r="I28" s="484">
        <v>3</v>
      </c>
      <c r="J28" s="485">
        <v>3</v>
      </c>
      <c r="K28" s="486">
        <f t="shared" si="2"/>
        <v>100</v>
      </c>
      <c r="L28" s="484">
        <v>3</v>
      </c>
      <c r="M28" s="485">
        <v>1</v>
      </c>
      <c r="N28" s="486">
        <f t="shared" si="3"/>
        <v>33.33333333333333</v>
      </c>
      <c r="O28" s="484">
        <v>1</v>
      </c>
      <c r="P28" s="485">
        <v>1</v>
      </c>
      <c r="Q28" s="486">
        <f>P28/O28*100</f>
        <v>100</v>
      </c>
      <c r="R28" s="484">
        <v>3</v>
      </c>
      <c r="S28" s="485">
        <v>2</v>
      </c>
      <c r="T28" s="486">
        <f t="shared" si="5"/>
        <v>66.66666666666666</v>
      </c>
      <c r="U28" s="485">
        <v>0</v>
      </c>
      <c r="V28" s="485">
        <v>0</v>
      </c>
      <c r="W28" s="486"/>
      <c r="X28" s="483">
        <f t="shared" si="6"/>
        <v>13</v>
      </c>
      <c r="Y28" s="483">
        <f t="shared" si="6"/>
        <v>7</v>
      </c>
      <c r="Z28" s="487">
        <f t="shared" si="4"/>
        <v>53.84615384615385</v>
      </c>
    </row>
    <row r="29" spans="1:26" ht="30" customHeight="1">
      <c r="A29" s="363">
        <v>24</v>
      </c>
      <c r="B29" s="413" t="s">
        <v>149</v>
      </c>
      <c r="C29" s="482">
        <v>1</v>
      </c>
      <c r="D29" s="483">
        <v>0</v>
      </c>
      <c r="E29" s="486">
        <f t="shared" si="0"/>
        <v>0</v>
      </c>
      <c r="F29" s="482">
        <v>0</v>
      </c>
      <c r="G29" s="483">
        <v>0</v>
      </c>
      <c r="H29" s="486"/>
      <c r="I29" s="482">
        <v>0</v>
      </c>
      <c r="J29" s="483">
        <v>0</v>
      </c>
      <c r="K29" s="486"/>
      <c r="L29" s="482">
        <v>0</v>
      </c>
      <c r="M29" s="483">
        <v>0</v>
      </c>
      <c r="N29" s="486"/>
      <c r="O29" s="482">
        <v>0</v>
      </c>
      <c r="P29" s="483">
        <v>0</v>
      </c>
      <c r="Q29" s="486"/>
      <c r="R29" s="482">
        <v>0</v>
      </c>
      <c r="S29" s="483">
        <v>0</v>
      </c>
      <c r="T29" s="486"/>
      <c r="U29" s="483">
        <v>0</v>
      </c>
      <c r="V29" s="483">
        <v>0</v>
      </c>
      <c r="W29" s="486"/>
      <c r="X29" s="483">
        <f t="shared" si="6"/>
        <v>1</v>
      </c>
      <c r="Y29" s="483">
        <f t="shared" si="6"/>
        <v>0</v>
      </c>
      <c r="Z29" s="487">
        <f t="shared" si="4"/>
        <v>0</v>
      </c>
    </row>
    <row r="30" spans="1:26" ht="30" customHeight="1">
      <c r="A30" s="363">
        <v>25</v>
      </c>
      <c r="B30" s="413" t="s">
        <v>49</v>
      </c>
      <c r="C30" s="483">
        <v>2</v>
      </c>
      <c r="D30" s="483">
        <v>2</v>
      </c>
      <c r="E30" s="486">
        <f t="shared" si="0"/>
        <v>100</v>
      </c>
      <c r="F30" s="482">
        <v>0</v>
      </c>
      <c r="G30" s="483">
        <v>0</v>
      </c>
      <c r="H30" s="486"/>
      <c r="I30" s="482">
        <v>2</v>
      </c>
      <c r="J30" s="483">
        <v>1</v>
      </c>
      <c r="K30" s="486">
        <f t="shared" si="2"/>
        <v>50</v>
      </c>
      <c r="L30" s="482">
        <v>1</v>
      </c>
      <c r="M30" s="483">
        <v>1</v>
      </c>
      <c r="N30" s="486">
        <f t="shared" si="3"/>
        <v>100</v>
      </c>
      <c r="O30" s="482">
        <v>0</v>
      </c>
      <c r="P30" s="483">
        <v>0</v>
      </c>
      <c r="Q30" s="486"/>
      <c r="R30" s="482">
        <v>1</v>
      </c>
      <c r="S30" s="483">
        <v>0</v>
      </c>
      <c r="T30" s="486">
        <f t="shared" si="5"/>
        <v>0</v>
      </c>
      <c r="U30" s="483">
        <v>0</v>
      </c>
      <c r="V30" s="483">
        <v>0</v>
      </c>
      <c r="W30" s="486"/>
      <c r="X30" s="483">
        <f t="shared" si="6"/>
        <v>6</v>
      </c>
      <c r="Y30" s="483">
        <f t="shared" si="6"/>
        <v>4</v>
      </c>
      <c r="Z30" s="487">
        <f t="shared" si="4"/>
        <v>66.66666666666666</v>
      </c>
    </row>
    <row r="31" spans="1:26" ht="30" customHeight="1" thickBot="1">
      <c r="A31" s="365">
        <v>25</v>
      </c>
      <c r="B31" s="478" t="s">
        <v>443</v>
      </c>
      <c r="C31" s="485">
        <v>1</v>
      </c>
      <c r="D31" s="485">
        <v>1</v>
      </c>
      <c r="E31" s="589">
        <f t="shared" si="0"/>
        <v>100</v>
      </c>
      <c r="F31" s="484">
        <v>0</v>
      </c>
      <c r="G31" s="485">
        <v>0</v>
      </c>
      <c r="H31" s="589"/>
      <c r="I31" s="484">
        <v>1</v>
      </c>
      <c r="J31" s="485">
        <v>0</v>
      </c>
      <c r="K31" s="589">
        <f t="shared" si="2"/>
        <v>0</v>
      </c>
      <c r="L31" s="484">
        <v>2</v>
      </c>
      <c r="M31" s="485">
        <v>0</v>
      </c>
      <c r="N31" s="589">
        <f t="shared" si="3"/>
        <v>0</v>
      </c>
      <c r="O31" s="485">
        <v>0</v>
      </c>
      <c r="P31" s="485">
        <v>0</v>
      </c>
      <c r="Q31" s="589"/>
      <c r="R31" s="484">
        <v>1</v>
      </c>
      <c r="S31" s="485">
        <v>1</v>
      </c>
      <c r="T31" s="589">
        <f t="shared" si="5"/>
        <v>100</v>
      </c>
      <c r="U31" s="485">
        <v>1</v>
      </c>
      <c r="V31" s="485">
        <v>1</v>
      </c>
      <c r="W31" s="589">
        <f>V31/U31*100</f>
        <v>100</v>
      </c>
      <c r="X31" s="485">
        <f>SUM(C31+F31+I31+L31+O31+R31+U31)</f>
        <v>6</v>
      </c>
      <c r="Y31" s="485">
        <f>SUM(D31+G31+J31+M31+P31+S31+V31)</f>
        <v>3</v>
      </c>
      <c r="Z31" s="590">
        <f t="shared" si="4"/>
        <v>50</v>
      </c>
    </row>
    <row r="32" spans="1:26" ht="30" customHeight="1" thickBot="1" thickTop="1">
      <c r="A32" s="968" t="s">
        <v>497</v>
      </c>
      <c r="B32" s="1047"/>
      <c r="C32" s="591">
        <f aca="true" t="shared" si="7" ref="C32:V32">SUM(C6:C31)</f>
        <v>161</v>
      </c>
      <c r="D32" s="591">
        <f t="shared" si="7"/>
        <v>105</v>
      </c>
      <c r="E32" s="592">
        <f t="shared" si="0"/>
        <v>65.21739130434783</v>
      </c>
      <c r="F32" s="593">
        <f t="shared" si="7"/>
        <v>40</v>
      </c>
      <c r="G32" s="591">
        <f t="shared" si="7"/>
        <v>30</v>
      </c>
      <c r="H32" s="592">
        <f t="shared" si="1"/>
        <v>75</v>
      </c>
      <c r="I32" s="593">
        <f t="shared" si="7"/>
        <v>63</v>
      </c>
      <c r="J32" s="591">
        <f t="shared" si="7"/>
        <v>48</v>
      </c>
      <c r="K32" s="592">
        <f t="shared" si="2"/>
        <v>76.19047619047619</v>
      </c>
      <c r="L32" s="593">
        <f t="shared" si="7"/>
        <v>65</v>
      </c>
      <c r="M32" s="591">
        <f t="shared" si="7"/>
        <v>47</v>
      </c>
      <c r="N32" s="592">
        <f t="shared" si="3"/>
        <v>72.3076923076923</v>
      </c>
      <c r="O32" s="593">
        <f t="shared" si="7"/>
        <v>16</v>
      </c>
      <c r="P32" s="591">
        <f t="shared" si="7"/>
        <v>16</v>
      </c>
      <c r="Q32" s="592">
        <f>P32/O32*100</f>
        <v>100</v>
      </c>
      <c r="R32" s="593">
        <f t="shared" si="7"/>
        <v>87</v>
      </c>
      <c r="S32" s="591">
        <f t="shared" si="7"/>
        <v>67</v>
      </c>
      <c r="T32" s="592">
        <f>S32/R32*100</f>
        <v>77.01149425287356</v>
      </c>
      <c r="U32" s="591">
        <f t="shared" si="7"/>
        <v>48</v>
      </c>
      <c r="V32" s="591">
        <f t="shared" si="7"/>
        <v>34</v>
      </c>
      <c r="W32" s="592">
        <f>V32/U32*100</f>
        <v>70.83333333333334</v>
      </c>
      <c r="X32" s="593">
        <f>SUM(X6:X31)</f>
        <v>480</v>
      </c>
      <c r="Y32" s="591">
        <f>SUM(Y6:Y31)</f>
        <v>347</v>
      </c>
      <c r="Z32" s="594">
        <f t="shared" si="4"/>
        <v>72.29166666666667</v>
      </c>
    </row>
    <row r="33" spans="1:26" ht="30" customHeight="1">
      <c r="A33" s="1005" t="s">
        <v>425</v>
      </c>
      <c r="B33" s="1005"/>
      <c r="C33" s="1005"/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005"/>
      <c r="V33" s="1005"/>
      <c r="W33" s="1005"/>
      <c r="X33" s="1005"/>
      <c r="Y33" s="1005"/>
      <c r="Z33" s="1005"/>
    </row>
    <row r="34" spans="1:26" ht="30" customHeight="1">
      <c r="A34" s="746" t="s">
        <v>410</v>
      </c>
      <c r="B34" s="746"/>
      <c r="C34" s="746"/>
      <c r="D34" s="746"/>
      <c r="E34" s="746"/>
      <c r="F34" s="746"/>
      <c r="G34" s="746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</row>
    <row r="35" ht="30" customHeight="1">
      <c r="B35" s="1032"/>
    </row>
    <row r="36" ht="30" customHeight="1">
      <c r="B36" s="1032"/>
    </row>
  </sheetData>
  <sheetProtection/>
  <mergeCells count="16">
    <mergeCell ref="B35:B36"/>
    <mergeCell ref="A32:B32"/>
    <mergeCell ref="C3:E3"/>
    <mergeCell ref="F3:H3"/>
    <mergeCell ref="B3:B4"/>
    <mergeCell ref="A3:A4"/>
    <mergeCell ref="U3:W3"/>
    <mergeCell ref="X3:Z3"/>
    <mergeCell ref="A34:Z34"/>
    <mergeCell ref="A1:Z1"/>
    <mergeCell ref="A33:Z33"/>
    <mergeCell ref="Y2:Z2"/>
    <mergeCell ref="I3:K3"/>
    <mergeCell ref="L3:N3"/>
    <mergeCell ref="O3:Q3"/>
    <mergeCell ref="R3:T3"/>
  </mergeCells>
  <printOptions horizontalCentered="1" verticalCentered="1"/>
  <pageMargins left="0" right="0" top="0" bottom="0" header="0" footer="0"/>
  <pageSetup horizontalDpi="600" verticalDpi="600" orientation="landscape" scale="9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2.7109375" style="18" customWidth="1"/>
    <col min="2" max="2" width="22.140625" style="516" customWidth="1"/>
    <col min="3" max="3" width="8.57421875" style="18" customWidth="1"/>
    <col min="4" max="4" width="8.8515625" style="18" customWidth="1"/>
    <col min="5" max="5" width="11.140625" style="18" customWidth="1"/>
    <col min="6" max="6" width="10.7109375" style="18" customWidth="1"/>
    <col min="7" max="7" width="9.8515625" style="18" customWidth="1"/>
    <col min="8" max="8" width="10.00390625" style="18" customWidth="1"/>
    <col min="9" max="9" width="9.421875" style="18" customWidth="1"/>
    <col min="10" max="11" width="4.00390625" style="18" bestFit="1" customWidth="1"/>
    <col min="12" max="16384" width="9.140625" style="18" customWidth="1"/>
  </cols>
  <sheetData>
    <row r="1" spans="1:11" ht="19.5" customHeight="1">
      <c r="A1" s="1051" t="s">
        <v>576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</row>
    <row r="2" spans="1:11" ht="16.5" customHeight="1" thickBot="1">
      <c r="A2" s="147"/>
      <c r="B2" s="509"/>
      <c r="C2" s="180"/>
      <c r="D2" s="180"/>
      <c r="E2" s="180"/>
      <c r="F2" s="180"/>
      <c r="G2" s="180"/>
      <c r="H2" s="181"/>
      <c r="I2" s="181"/>
      <c r="J2" s="1010" t="s">
        <v>427</v>
      </c>
      <c r="K2" s="1010"/>
    </row>
    <row r="3" spans="1:11" ht="15.75" customHeight="1">
      <c r="A3" s="718" t="s">
        <v>57</v>
      </c>
      <c r="B3" s="1057" t="s">
        <v>51</v>
      </c>
      <c r="C3" s="1053" t="s">
        <v>220</v>
      </c>
      <c r="D3" s="1054"/>
      <c r="E3" s="1054"/>
      <c r="F3" s="1054"/>
      <c r="G3" s="1054"/>
      <c r="H3" s="1055"/>
      <c r="I3" s="1055"/>
      <c r="J3" s="1055"/>
      <c r="K3" s="1056"/>
    </row>
    <row r="4" spans="1:11" ht="50.25" customHeight="1" thickBot="1">
      <c r="A4" s="719"/>
      <c r="B4" s="1058"/>
      <c r="C4" s="354" t="s">
        <v>422</v>
      </c>
      <c r="D4" s="354" t="s">
        <v>423</v>
      </c>
      <c r="E4" s="354" t="s">
        <v>221</v>
      </c>
      <c r="F4" s="354" t="s">
        <v>222</v>
      </c>
      <c r="G4" s="354" t="s">
        <v>223</v>
      </c>
      <c r="H4" s="355" t="s">
        <v>224</v>
      </c>
      <c r="I4" s="355" t="s">
        <v>225</v>
      </c>
      <c r="J4" s="356" t="s">
        <v>226</v>
      </c>
      <c r="K4" s="357" t="s">
        <v>158</v>
      </c>
    </row>
    <row r="5" spans="1:11" ht="12" customHeight="1" thickBot="1" thickTop="1">
      <c r="A5" s="7">
        <v>0</v>
      </c>
      <c r="B5" s="510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182">
        <v>7</v>
      </c>
      <c r="I5" s="182">
        <v>8</v>
      </c>
      <c r="J5" s="182">
        <v>9</v>
      </c>
      <c r="K5" s="183">
        <v>10</v>
      </c>
    </row>
    <row r="6" spans="1:11" ht="21.75" customHeight="1" thickTop="1">
      <c r="A6" s="8">
        <v>1</v>
      </c>
      <c r="B6" s="511" t="s">
        <v>526</v>
      </c>
      <c r="C6" s="1059" t="s">
        <v>580</v>
      </c>
      <c r="D6" s="1060"/>
      <c r="E6" s="1060"/>
      <c r="F6" s="1060"/>
      <c r="G6" s="1060"/>
      <c r="H6" s="1060"/>
      <c r="I6" s="1060"/>
      <c r="J6" s="1060"/>
      <c r="K6" s="1061"/>
    </row>
    <row r="7" spans="1:11" ht="22.5" customHeight="1">
      <c r="A7" s="9">
        <v>2</v>
      </c>
      <c r="B7" s="512" t="s">
        <v>527</v>
      </c>
      <c r="C7" s="1062" t="s">
        <v>580</v>
      </c>
      <c r="D7" s="1063"/>
      <c r="E7" s="1063"/>
      <c r="F7" s="1063"/>
      <c r="G7" s="1063"/>
      <c r="H7" s="1063"/>
      <c r="I7" s="1063"/>
      <c r="J7" s="1063"/>
      <c r="K7" s="1064"/>
    </row>
    <row r="8" spans="1:11" ht="21.75" customHeight="1">
      <c r="A8" s="9">
        <v>3</v>
      </c>
      <c r="B8" s="513" t="s">
        <v>498</v>
      </c>
      <c r="C8" s="149">
        <v>0</v>
      </c>
      <c r="D8" s="149">
        <v>0</v>
      </c>
      <c r="E8" s="149">
        <v>0</v>
      </c>
      <c r="F8" s="148">
        <v>0</v>
      </c>
      <c r="G8" s="148">
        <v>0</v>
      </c>
      <c r="H8" s="185">
        <v>0</v>
      </c>
      <c r="I8" s="185">
        <v>0</v>
      </c>
      <c r="J8" s="185">
        <v>0</v>
      </c>
      <c r="K8" s="597">
        <f>SUM(C8:J8)</f>
        <v>0</v>
      </c>
    </row>
    <row r="9" spans="1:11" ht="21.75" customHeight="1">
      <c r="A9" s="9">
        <v>4</v>
      </c>
      <c r="B9" s="513" t="s">
        <v>499</v>
      </c>
      <c r="C9" s="1062" t="s">
        <v>580</v>
      </c>
      <c r="D9" s="1063"/>
      <c r="E9" s="1063"/>
      <c r="F9" s="1063"/>
      <c r="G9" s="1063"/>
      <c r="H9" s="1063"/>
      <c r="I9" s="1063"/>
      <c r="J9" s="1063"/>
      <c r="K9" s="1064"/>
    </row>
    <row r="10" spans="1:11" ht="21.75" customHeight="1">
      <c r="A10" s="9">
        <v>5</v>
      </c>
      <c r="B10" s="512" t="s">
        <v>500</v>
      </c>
      <c r="C10" s="149">
        <v>0</v>
      </c>
      <c r="D10" s="149">
        <v>0</v>
      </c>
      <c r="E10" s="148">
        <v>0</v>
      </c>
      <c r="F10" s="148">
        <v>0</v>
      </c>
      <c r="G10" s="148">
        <v>0</v>
      </c>
      <c r="H10" s="185">
        <v>0</v>
      </c>
      <c r="I10" s="185">
        <v>0</v>
      </c>
      <c r="J10" s="185">
        <v>0</v>
      </c>
      <c r="K10" s="597">
        <f aca="true" t="shared" si="0" ref="K10:K26">SUM(C10:J10)</f>
        <v>0</v>
      </c>
    </row>
    <row r="11" spans="1:11" ht="22.5" customHeight="1">
      <c r="A11" s="9">
        <v>6</v>
      </c>
      <c r="B11" s="512" t="s">
        <v>256</v>
      </c>
      <c r="C11" s="1062" t="s">
        <v>580</v>
      </c>
      <c r="D11" s="1063"/>
      <c r="E11" s="1063"/>
      <c r="F11" s="1063"/>
      <c r="G11" s="1063"/>
      <c r="H11" s="1063"/>
      <c r="I11" s="1063"/>
      <c r="J11" s="1063"/>
      <c r="K11" s="1064"/>
    </row>
    <row r="12" spans="1:11" ht="21.75" customHeight="1">
      <c r="A12" s="9">
        <v>7</v>
      </c>
      <c r="B12" s="513" t="s">
        <v>501</v>
      </c>
      <c r="C12" s="149">
        <v>1</v>
      </c>
      <c r="D12" s="149">
        <v>1</v>
      </c>
      <c r="E12" s="149">
        <v>0</v>
      </c>
      <c r="F12" s="149">
        <v>1</v>
      </c>
      <c r="G12" s="149">
        <v>0</v>
      </c>
      <c r="H12" s="149">
        <v>0</v>
      </c>
      <c r="I12" s="149">
        <v>1</v>
      </c>
      <c r="J12" s="149">
        <v>4</v>
      </c>
      <c r="K12" s="597">
        <f t="shared" si="0"/>
        <v>8</v>
      </c>
    </row>
    <row r="13" spans="1:11" ht="22.5" customHeight="1">
      <c r="A13" s="9">
        <v>8</v>
      </c>
      <c r="B13" s="512" t="s">
        <v>502</v>
      </c>
      <c r="C13" s="1062" t="s">
        <v>580</v>
      </c>
      <c r="D13" s="1063"/>
      <c r="E13" s="1063"/>
      <c r="F13" s="1063"/>
      <c r="G13" s="1063"/>
      <c r="H13" s="1063"/>
      <c r="I13" s="1063"/>
      <c r="J13" s="1063"/>
      <c r="K13" s="1064"/>
    </row>
    <row r="14" spans="1:11" ht="38.25" customHeight="1">
      <c r="A14" s="9">
        <v>9</v>
      </c>
      <c r="B14" s="512" t="s">
        <v>255</v>
      </c>
      <c r="C14" s="1062" t="s">
        <v>580</v>
      </c>
      <c r="D14" s="1063"/>
      <c r="E14" s="1063"/>
      <c r="F14" s="1063"/>
      <c r="G14" s="1063"/>
      <c r="H14" s="1063"/>
      <c r="I14" s="1063"/>
      <c r="J14" s="1063"/>
      <c r="K14" s="1064"/>
    </row>
    <row r="15" spans="1:11" ht="33.75" customHeight="1">
      <c r="A15" s="9">
        <v>10</v>
      </c>
      <c r="B15" s="512" t="s">
        <v>254</v>
      </c>
      <c r="C15" s="149">
        <v>2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597">
        <f t="shared" si="0"/>
        <v>2</v>
      </c>
    </row>
    <row r="16" spans="1:11" ht="27.75" customHeight="1">
      <c r="A16" s="9">
        <v>11</v>
      </c>
      <c r="B16" s="512" t="s">
        <v>528</v>
      </c>
      <c r="C16" s="149">
        <v>0</v>
      </c>
      <c r="D16" s="149">
        <v>3</v>
      </c>
      <c r="E16" s="148">
        <v>0</v>
      </c>
      <c r="F16" s="148">
        <v>0</v>
      </c>
      <c r="G16" s="148">
        <v>1</v>
      </c>
      <c r="H16" s="185">
        <v>0</v>
      </c>
      <c r="I16" s="185">
        <v>2</v>
      </c>
      <c r="J16" s="185">
        <v>0</v>
      </c>
      <c r="K16" s="597">
        <f t="shared" si="0"/>
        <v>6</v>
      </c>
    </row>
    <row r="17" spans="1:11" ht="22.5" customHeight="1">
      <c r="A17" s="9">
        <v>12</v>
      </c>
      <c r="B17" s="512" t="s">
        <v>503</v>
      </c>
      <c r="C17" s="1065" t="s">
        <v>580</v>
      </c>
      <c r="D17" s="1066"/>
      <c r="E17" s="1066"/>
      <c r="F17" s="1066"/>
      <c r="G17" s="1066"/>
      <c r="H17" s="1066"/>
      <c r="I17" s="1066"/>
      <c r="J17" s="1066"/>
      <c r="K17" s="1067"/>
    </row>
    <row r="18" spans="1:11" ht="22.5" customHeight="1">
      <c r="A18" s="9">
        <v>13</v>
      </c>
      <c r="B18" s="512" t="s">
        <v>504</v>
      </c>
      <c r="C18" s="1065" t="s">
        <v>580</v>
      </c>
      <c r="D18" s="1066"/>
      <c r="E18" s="1066"/>
      <c r="F18" s="1066"/>
      <c r="G18" s="1066"/>
      <c r="H18" s="1066"/>
      <c r="I18" s="1066"/>
      <c r="J18" s="1066"/>
      <c r="K18" s="1067"/>
    </row>
    <row r="19" spans="1:11" ht="36" customHeight="1">
      <c r="A19" s="10">
        <v>14</v>
      </c>
      <c r="B19" s="511" t="s">
        <v>253</v>
      </c>
      <c r="C19" s="598">
        <v>0</v>
      </c>
      <c r="D19" s="598">
        <v>0</v>
      </c>
      <c r="E19" s="598">
        <v>0</v>
      </c>
      <c r="F19" s="239">
        <v>0</v>
      </c>
      <c r="G19" s="239">
        <v>0</v>
      </c>
      <c r="H19" s="184">
        <v>0</v>
      </c>
      <c r="I19" s="184">
        <v>0</v>
      </c>
      <c r="J19" s="184">
        <v>0</v>
      </c>
      <c r="K19" s="599">
        <f t="shared" si="0"/>
        <v>0</v>
      </c>
    </row>
    <row r="20" spans="1:11" ht="38.25" customHeight="1">
      <c r="A20" s="10">
        <v>15</v>
      </c>
      <c r="B20" s="514" t="s">
        <v>482</v>
      </c>
      <c r="C20" s="1065" t="s">
        <v>580</v>
      </c>
      <c r="D20" s="1066"/>
      <c r="E20" s="1066"/>
      <c r="F20" s="1066"/>
      <c r="G20" s="1066"/>
      <c r="H20" s="1066"/>
      <c r="I20" s="1066"/>
      <c r="J20" s="1066"/>
      <c r="K20" s="1067"/>
    </row>
    <row r="21" spans="1:11" ht="22.5" customHeight="1">
      <c r="A21" s="9">
        <v>16</v>
      </c>
      <c r="B21" s="512" t="s">
        <v>257</v>
      </c>
      <c r="C21" s="1065" t="s">
        <v>580</v>
      </c>
      <c r="D21" s="1066"/>
      <c r="E21" s="1066"/>
      <c r="F21" s="1066"/>
      <c r="G21" s="1066"/>
      <c r="H21" s="1066"/>
      <c r="I21" s="1066"/>
      <c r="J21" s="1066"/>
      <c r="K21" s="1067"/>
    </row>
    <row r="22" spans="1:11" ht="22.5" customHeight="1">
      <c r="A22" s="9">
        <v>17</v>
      </c>
      <c r="B22" s="512" t="s">
        <v>506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597">
        <f t="shared" si="0"/>
        <v>0</v>
      </c>
    </row>
    <row r="23" spans="1:11" ht="22.5" customHeight="1">
      <c r="A23" s="9">
        <v>18</v>
      </c>
      <c r="B23" s="512" t="s">
        <v>258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85">
        <v>0</v>
      </c>
      <c r="I23" s="185">
        <v>0</v>
      </c>
      <c r="J23" s="185">
        <v>0</v>
      </c>
      <c r="K23" s="597">
        <f t="shared" si="0"/>
        <v>0</v>
      </c>
    </row>
    <row r="24" spans="1:11" ht="22.5" customHeight="1">
      <c r="A24" s="9">
        <v>19</v>
      </c>
      <c r="B24" s="512" t="s">
        <v>259</v>
      </c>
      <c r="C24" s="149">
        <v>0</v>
      </c>
      <c r="D24" s="149">
        <v>0</v>
      </c>
      <c r="E24" s="149">
        <v>0</v>
      </c>
      <c r="F24" s="148">
        <v>0</v>
      </c>
      <c r="G24" s="148">
        <v>0</v>
      </c>
      <c r="H24" s="185">
        <v>0</v>
      </c>
      <c r="I24" s="185">
        <v>0</v>
      </c>
      <c r="J24" s="185">
        <v>0</v>
      </c>
      <c r="K24" s="186">
        <f t="shared" si="0"/>
        <v>0</v>
      </c>
    </row>
    <row r="25" spans="1:11" ht="22.5" customHeight="1">
      <c r="A25" s="9">
        <v>20</v>
      </c>
      <c r="B25" s="512" t="s">
        <v>507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86">
        <f t="shared" si="0"/>
        <v>0</v>
      </c>
    </row>
    <row r="26" spans="1:11" ht="39" customHeight="1">
      <c r="A26" s="9">
        <v>21</v>
      </c>
      <c r="B26" s="512" t="s">
        <v>522</v>
      </c>
      <c r="C26" s="149">
        <v>0</v>
      </c>
      <c r="D26" s="149">
        <v>0</v>
      </c>
      <c r="E26" s="149">
        <v>0</v>
      </c>
      <c r="F26" s="148">
        <v>0</v>
      </c>
      <c r="G26" s="148">
        <v>0</v>
      </c>
      <c r="H26" s="185">
        <v>0</v>
      </c>
      <c r="I26" s="185">
        <v>0</v>
      </c>
      <c r="J26" s="185">
        <v>0</v>
      </c>
      <c r="K26" s="186">
        <f t="shared" si="0"/>
        <v>0</v>
      </c>
    </row>
    <row r="27" spans="1:11" ht="35.25" customHeight="1">
      <c r="A27" s="9">
        <v>22</v>
      </c>
      <c r="B27" s="512" t="s">
        <v>518</v>
      </c>
      <c r="C27" s="149">
        <v>0</v>
      </c>
      <c r="D27" s="149">
        <v>0</v>
      </c>
      <c r="E27" s="149">
        <v>0</v>
      </c>
      <c r="F27" s="148">
        <v>0</v>
      </c>
      <c r="G27" s="148">
        <v>0</v>
      </c>
      <c r="H27" s="185">
        <v>0</v>
      </c>
      <c r="I27" s="185">
        <v>0</v>
      </c>
      <c r="J27" s="185">
        <v>0</v>
      </c>
      <c r="K27" s="186">
        <f>SUM(C27:J27)</f>
        <v>0</v>
      </c>
    </row>
    <row r="28" spans="1:11" ht="36.75" customHeight="1">
      <c r="A28" s="9">
        <v>23</v>
      </c>
      <c r="B28" s="512" t="s">
        <v>260</v>
      </c>
      <c r="C28" s="149">
        <v>0</v>
      </c>
      <c r="D28" s="149">
        <v>0</v>
      </c>
      <c r="E28" s="149">
        <v>0</v>
      </c>
      <c r="F28" s="148">
        <v>0</v>
      </c>
      <c r="G28" s="148">
        <v>0</v>
      </c>
      <c r="H28" s="185">
        <v>0</v>
      </c>
      <c r="I28" s="185">
        <v>0</v>
      </c>
      <c r="J28" s="185">
        <v>0</v>
      </c>
      <c r="K28" s="186">
        <f>SUM(C28:J28)</f>
        <v>0</v>
      </c>
    </row>
    <row r="29" spans="1:11" ht="22.5" customHeight="1">
      <c r="A29" s="9">
        <v>24</v>
      </c>
      <c r="B29" s="512" t="s">
        <v>261</v>
      </c>
      <c r="C29" s="149">
        <v>0</v>
      </c>
      <c r="D29" s="149">
        <v>0</v>
      </c>
      <c r="E29" s="149">
        <v>0</v>
      </c>
      <c r="F29" s="148">
        <v>0</v>
      </c>
      <c r="G29" s="148">
        <v>0</v>
      </c>
      <c r="H29" s="185">
        <v>0</v>
      </c>
      <c r="I29" s="185">
        <v>0</v>
      </c>
      <c r="J29" s="185">
        <v>0</v>
      </c>
      <c r="K29" s="186">
        <f>SUM(C29:J29)</f>
        <v>0</v>
      </c>
    </row>
    <row r="30" spans="1:11" ht="22.5" customHeight="1">
      <c r="A30" s="9">
        <v>25</v>
      </c>
      <c r="B30" s="512" t="s">
        <v>262</v>
      </c>
      <c r="C30" s="149">
        <v>0</v>
      </c>
      <c r="D30" s="149">
        <v>0</v>
      </c>
      <c r="E30" s="149">
        <v>0</v>
      </c>
      <c r="F30" s="148">
        <v>0</v>
      </c>
      <c r="G30" s="148">
        <v>0</v>
      </c>
      <c r="H30" s="185">
        <v>0</v>
      </c>
      <c r="I30" s="185">
        <v>0</v>
      </c>
      <c r="J30" s="185">
        <v>0</v>
      </c>
      <c r="K30" s="186">
        <f>SUM(C30:J30)</f>
        <v>0</v>
      </c>
    </row>
    <row r="31" spans="1:11" ht="37.5" customHeight="1" thickBot="1">
      <c r="A31" s="27">
        <v>26</v>
      </c>
      <c r="B31" s="515" t="s">
        <v>465</v>
      </c>
      <c r="C31" s="149">
        <v>0</v>
      </c>
      <c r="D31" s="149">
        <v>2</v>
      </c>
      <c r="E31" s="149">
        <v>0</v>
      </c>
      <c r="F31" s="148">
        <v>0</v>
      </c>
      <c r="G31" s="148">
        <v>0</v>
      </c>
      <c r="H31" s="185">
        <v>0</v>
      </c>
      <c r="I31" s="185">
        <v>1</v>
      </c>
      <c r="J31" s="185">
        <v>0</v>
      </c>
      <c r="K31" s="186">
        <f>SUM(C31:J31)</f>
        <v>3</v>
      </c>
    </row>
    <row r="32" spans="1:11" ht="21.75" customHeight="1" thickBot="1" thickTop="1">
      <c r="A32" s="710" t="s">
        <v>497</v>
      </c>
      <c r="B32" s="1052"/>
      <c r="C32" s="128">
        <f aca="true" t="shared" si="1" ref="C32:K32">SUM(C6:C31)</f>
        <v>3</v>
      </c>
      <c r="D32" s="128">
        <f t="shared" si="1"/>
        <v>6</v>
      </c>
      <c r="E32" s="128">
        <f t="shared" si="1"/>
        <v>0</v>
      </c>
      <c r="F32" s="128">
        <f t="shared" si="1"/>
        <v>1</v>
      </c>
      <c r="G32" s="128">
        <f t="shared" si="1"/>
        <v>1</v>
      </c>
      <c r="H32" s="128">
        <f t="shared" si="1"/>
        <v>0</v>
      </c>
      <c r="I32" s="128">
        <f t="shared" si="1"/>
        <v>4</v>
      </c>
      <c r="J32" s="128">
        <f t="shared" si="1"/>
        <v>4</v>
      </c>
      <c r="K32" s="187">
        <f t="shared" si="1"/>
        <v>19</v>
      </c>
    </row>
    <row r="33" spans="1:11" ht="13.5">
      <c r="A33" s="746" t="s">
        <v>436</v>
      </c>
      <c r="B33" s="746"/>
      <c r="C33" s="746"/>
      <c r="D33" s="746"/>
      <c r="E33" s="746"/>
      <c r="F33" s="746"/>
      <c r="G33" s="746"/>
      <c r="H33" s="746"/>
      <c r="I33" s="746"/>
      <c r="J33" s="746"/>
      <c r="K33" s="746"/>
    </row>
  </sheetData>
  <sheetProtection/>
  <mergeCells count="17">
    <mergeCell ref="C9:K9"/>
    <mergeCell ref="C11:K11"/>
    <mergeCell ref="C14:K14"/>
    <mergeCell ref="C17:K17"/>
    <mergeCell ref="C18:K18"/>
    <mergeCell ref="C20:K20"/>
    <mergeCell ref="C13:K13"/>
    <mergeCell ref="A33:K33"/>
    <mergeCell ref="J2:K2"/>
    <mergeCell ref="A1:K1"/>
    <mergeCell ref="A32:B32"/>
    <mergeCell ref="C3:K3"/>
    <mergeCell ref="A3:A4"/>
    <mergeCell ref="B3:B4"/>
    <mergeCell ref="C6:K6"/>
    <mergeCell ref="C7:K7"/>
    <mergeCell ref="C21:K21"/>
  </mergeCells>
  <printOptions/>
  <pageMargins left="0.5511811023622047" right="0.15748031496062992" top="0.1968503937007874" bottom="0" header="0.2362204724409449" footer="0.03937007874015748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6"/>
  <sheetViews>
    <sheetView zoomScalePageLayoutView="0" workbookViewId="0" topLeftCell="A22">
      <selection activeCell="B18" sqref="B18"/>
    </sheetView>
  </sheetViews>
  <sheetFormatPr defaultColWidth="9.140625" defaultRowHeight="12.75"/>
  <cols>
    <col min="1" max="1" width="3.7109375" style="62" customWidth="1"/>
    <col min="2" max="2" width="28.421875" style="62" customWidth="1"/>
    <col min="3" max="3" width="10.28125" style="62" customWidth="1"/>
    <col min="4" max="4" width="14.28125" style="62" customWidth="1"/>
    <col min="5" max="5" width="11.8515625" style="62" customWidth="1"/>
    <col min="6" max="6" width="13.421875" style="62" customWidth="1"/>
    <col min="7" max="7" width="11.140625" style="62" customWidth="1"/>
    <col min="8" max="8" width="9.00390625" style="62" customWidth="1"/>
    <col min="9" max="16384" width="9.140625" style="62" customWidth="1"/>
  </cols>
  <sheetData>
    <row r="1" spans="1:7" ht="32.25" customHeight="1">
      <c r="A1" s="706" t="s">
        <v>548</v>
      </c>
      <c r="B1" s="706"/>
      <c r="C1" s="706"/>
      <c r="D1" s="706"/>
      <c r="E1" s="706"/>
      <c r="F1" s="706"/>
      <c r="G1" s="706"/>
    </row>
    <row r="2" spans="2:7" ht="12" customHeight="1" thickBot="1">
      <c r="B2" s="64"/>
      <c r="C2" s="65"/>
      <c r="D2" s="65"/>
      <c r="E2" s="65"/>
      <c r="F2" s="65"/>
      <c r="G2" s="111" t="s">
        <v>78</v>
      </c>
    </row>
    <row r="3" spans="1:7" ht="9.75">
      <c r="A3" s="685" t="s">
        <v>57</v>
      </c>
      <c r="B3" s="687" t="s">
        <v>51</v>
      </c>
      <c r="C3" s="689" t="s">
        <v>505</v>
      </c>
      <c r="D3" s="689" t="s">
        <v>166</v>
      </c>
      <c r="E3" s="689" t="s">
        <v>167</v>
      </c>
      <c r="F3" s="689" t="s">
        <v>168</v>
      </c>
      <c r="G3" s="694" t="s">
        <v>169</v>
      </c>
    </row>
    <row r="4" spans="1:7" ht="54" customHeight="1" thickBot="1">
      <c r="A4" s="686"/>
      <c r="B4" s="688"/>
      <c r="C4" s="690"/>
      <c r="D4" s="690"/>
      <c r="E4" s="690"/>
      <c r="F4" s="690"/>
      <c r="G4" s="695"/>
    </row>
    <row r="5" spans="1:7" ht="10.5" customHeight="1" thickBot="1" thickTop="1">
      <c r="A5" s="7">
        <v>0</v>
      </c>
      <c r="B5" s="54">
        <v>1</v>
      </c>
      <c r="C5" s="73">
        <v>2</v>
      </c>
      <c r="D5" s="73">
        <v>3</v>
      </c>
      <c r="E5" s="73">
        <v>4</v>
      </c>
      <c r="F5" s="73">
        <v>5</v>
      </c>
      <c r="G5" s="74">
        <v>6</v>
      </c>
    </row>
    <row r="6" spans="1:7" ht="21.75" customHeight="1" thickTop="1">
      <c r="A6" s="8">
        <v>1</v>
      </c>
      <c r="B6" s="378" t="s">
        <v>526</v>
      </c>
      <c r="C6" s="299">
        <f>леталитет!C7</f>
        <v>94388</v>
      </c>
      <c r="D6" s="201">
        <v>22649</v>
      </c>
      <c r="E6" s="200">
        <v>1184</v>
      </c>
      <c r="F6" s="76">
        <f>D6/C6*100</f>
        <v>23.995635038352333</v>
      </c>
      <c r="G6" s="206">
        <f>E6/C6*100</f>
        <v>1.254396745348985</v>
      </c>
    </row>
    <row r="7" spans="1:7" ht="21.75" customHeight="1">
      <c r="A7" s="9">
        <v>2</v>
      </c>
      <c r="B7" s="376" t="s">
        <v>474</v>
      </c>
      <c r="C7" s="200">
        <f>леталитет!C8</f>
        <v>14032</v>
      </c>
      <c r="D7" s="201">
        <v>159</v>
      </c>
      <c r="E7" s="200">
        <v>77</v>
      </c>
      <c r="F7" s="76">
        <f>D7/C7*100</f>
        <v>1.1331242873432155</v>
      </c>
      <c r="G7" s="206">
        <f>E7/C7*100</f>
        <v>0.548745724059293</v>
      </c>
    </row>
    <row r="8" spans="1:7" ht="21.75" customHeight="1">
      <c r="A8" s="9">
        <v>3</v>
      </c>
      <c r="B8" s="377" t="s">
        <v>498</v>
      </c>
      <c r="C8" s="200">
        <f>леталитет!C9</f>
        <v>25657</v>
      </c>
      <c r="D8" s="201">
        <v>0</v>
      </c>
      <c r="E8" s="200">
        <v>0</v>
      </c>
      <c r="F8" s="76">
        <f aca="true" t="shared" si="0" ref="F8:F32">D8/C8*100</f>
        <v>0</v>
      </c>
      <c r="G8" s="206">
        <f aca="true" t="shared" si="1" ref="G8:G32">E8/C8*100</f>
        <v>0</v>
      </c>
    </row>
    <row r="9" spans="1:7" ht="21.75" customHeight="1">
      <c r="A9" s="9">
        <v>4</v>
      </c>
      <c r="B9" s="377" t="s">
        <v>499</v>
      </c>
      <c r="C9" s="200">
        <f>леталитет!C10</f>
        <v>20436</v>
      </c>
      <c r="D9" s="200">
        <v>3500</v>
      </c>
      <c r="E9" s="200">
        <v>100</v>
      </c>
      <c r="F9" s="76">
        <f t="shared" si="0"/>
        <v>17.126639264043845</v>
      </c>
      <c r="G9" s="206">
        <f t="shared" si="1"/>
        <v>0.4893325504012527</v>
      </c>
    </row>
    <row r="10" spans="1:7" ht="21.75" customHeight="1">
      <c r="A10" s="9">
        <v>5</v>
      </c>
      <c r="B10" s="376" t="s">
        <v>500</v>
      </c>
      <c r="C10" s="200">
        <f>леталитет!C11</f>
        <v>17140</v>
      </c>
      <c r="D10" s="201">
        <v>1773</v>
      </c>
      <c r="E10" s="200">
        <v>16</v>
      </c>
      <c r="F10" s="76">
        <f t="shared" si="0"/>
        <v>10.344224037339558</v>
      </c>
      <c r="G10" s="206">
        <f t="shared" si="1"/>
        <v>0.09334889148191365</v>
      </c>
    </row>
    <row r="11" spans="1:7" ht="24.75" customHeight="1">
      <c r="A11" s="9">
        <v>6</v>
      </c>
      <c r="B11" s="376" t="s">
        <v>511</v>
      </c>
      <c r="C11" s="200">
        <f>леталитет!C12</f>
        <v>9232</v>
      </c>
      <c r="D11" s="201">
        <v>9232</v>
      </c>
      <c r="E11" s="200">
        <v>0</v>
      </c>
      <c r="F11" s="76">
        <f t="shared" si="0"/>
        <v>100</v>
      </c>
      <c r="G11" s="206">
        <f t="shared" si="1"/>
        <v>0</v>
      </c>
    </row>
    <row r="12" spans="1:7" ht="21.75" customHeight="1">
      <c r="A12" s="9">
        <v>7</v>
      </c>
      <c r="B12" s="377" t="s">
        <v>472</v>
      </c>
      <c r="C12" s="200">
        <f>леталитет!C13</f>
        <v>15700</v>
      </c>
      <c r="D12" s="201">
        <v>9935</v>
      </c>
      <c r="E12" s="200">
        <v>6193</v>
      </c>
      <c r="F12" s="76">
        <f t="shared" si="0"/>
        <v>63.28025477707007</v>
      </c>
      <c r="G12" s="206">
        <f t="shared" si="1"/>
        <v>39.445859872611464</v>
      </c>
    </row>
    <row r="13" spans="1:7" ht="21.75" customHeight="1">
      <c r="A13" s="9">
        <v>8</v>
      </c>
      <c r="B13" s="376" t="s">
        <v>502</v>
      </c>
      <c r="C13" s="200">
        <f>леталитет!C14</f>
        <v>13188</v>
      </c>
      <c r="D13" s="201">
        <v>0</v>
      </c>
      <c r="E13" s="200">
        <v>0</v>
      </c>
      <c r="F13" s="76">
        <f t="shared" si="0"/>
        <v>0</v>
      </c>
      <c r="G13" s="206">
        <f t="shared" si="1"/>
        <v>0</v>
      </c>
    </row>
    <row r="14" spans="1:7" ht="24.75" customHeight="1">
      <c r="A14" s="9">
        <v>9</v>
      </c>
      <c r="B14" s="376" t="s">
        <v>520</v>
      </c>
      <c r="C14" s="200">
        <f>леталитет!C15</f>
        <v>16346</v>
      </c>
      <c r="D14" s="201">
        <v>0</v>
      </c>
      <c r="E14" s="200">
        <v>0</v>
      </c>
      <c r="F14" s="76">
        <f t="shared" si="0"/>
        <v>0</v>
      </c>
      <c r="G14" s="206">
        <f t="shared" si="1"/>
        <v>0</v>
      </c>
    </row>
    <row r="15" spans="1:7" ht="24.75" customHeight="1">
      <c r="A15" s="9">
        <v>10</v>
      </c>
      <c r="B15" s="376" t="s">
        <v>521</v>
      </c>
      <c r="C15" s="200">
        <f>леталитет!C16</f>
        <v>692</v>
      </c>
      <c r="D15" s="201">
        <v>0</v>
      </c>
      <c r="E15" s="200">
        <v>0</v>
      </c>
      <c r="F15" s="76">
        <f t="shared" si="0"/>
        <v>0</v>
      </c>
      <c r="G15" s="206">
        <f t="shared" si="1"/>
        <v>0</v>
      </c>
    </row>
    <row r="16" spans="1:7" ht="24.75" customHeight="1">
      <c r="A16" s="9">
        <v>11</v>
      </c>
      <c r="B16" s="376" t="s">
        <v>528</v>
      </c>
      <c r="C16" s="200">
        <f>леталитет!C17</f>
        <v>10915</v>
      </c>
      <c r="D16" s="201">
        <v>10915</v>
      </c>
      <c r="E16" s="200">
        <v>702</v>
      </c>
      <c r="F16" s="76">
        <f t="shared" si="0"/>
        <v>100</v>
      </c>
      <c r="G16" s="206">
        <f t="shared" si="1"/>
        <v>6.431516262024736</v>
      </c>
    </row>
    <row r="17" spans="1:7" ht="21.75" customHeight="1">
      <c r="A17" s="9">
        <v>12</v>
      </c>
      <c r="B17" s="376" t="s">
        <v>503</v>
      </c>
      <c r="C17" s="200">
        <f>леталитет!C18</f>
        <v>1107</v>
      </c>
      <c r="D17" s="201">
        <v>0</v>
      </c>
      <c r="E17" s="200">
        <v>0</v>
      </c>
      <c r="F17" s="76">
        <f t="shared" si="0"/>
        <v>0</v>
      </c>
      <c r="G17" s="206">
        <f t="shared" si="1"/>
        <v>0</v>
      </c>
    </row>
    <row r="18" spans="1:7" ht="21.75" customHeight="1">
      <c r="A18" s="9">
        <v>13</v>
      </c>
      <c r="B18" s="376" t="s">
        <v>504</v>
      </c>
      <c r="C18" s="200">
        <f>леталитет!C19</f>
        <v>6945</v>
      </c>
      <c r="D18" s="221">
        <v>0</v>
      </c>
      <c r="E18" s="225">
        <v>0</v>
      </c>
      <c r="F18" s="76">
        <f t="shared" si="0"/>
        <v>0</v>
      </c>
      <c r="G18" s="206">
        <f t="shared" si="1"/>
        <v>0</v>
      </c>
    </row>
    <row r="19" spans="1:7" ht="30" customHeight="1">
      <c r="A19" s="10">
        <v>14</v>
      </c>
      <c r="B19" s="378" t="s">
        <v>534</v>
      </c>
      <c r="C19" s="200">
        <f>леталитет!C20</f>
        <v>6199</v>
      </c>
      <c r="D19" s="221">
        <v>5580</v>
      </c>
      <c r="E19" s="221">
        <v>253</v>
      </c>
      <c r="F19" s="76">
        <f t="shared" si="0"/>
        <v>90.01451847072109</v>
      </c>
      <c r="G19" s="206">
        <f t="shared" si="1"/>
        <v>4.081303436038071</v>
      </c>
    </row>
    <row r="20" spans="1:7" ht="34.5" customHeight="1">
      <c r="A20" s="10">
        <v>15</v>
      </c>
      <c r="B20" s="379" t="s">
        <v>420</v>
      </c>
      <c r="C20" s="200">
        <f>леталитет!C21</f>
        <v>2625</v>
      </c>
      <c r="D20" s="201">
        <v>2248</v>
      </c>
      <c r="E20" s="201">
        <v>0</v>
      </c>
      <c r="F20" s="76">
        <f t="shared" si="0"/>
        <v>85.63809523809523</v>
      </c>
      <c r="G20" s="206">
        <f t="shared" si="1"/>
        <v>0</v>
      </c>
    </row>
    <row r="21" spans="1:7" ht="24.75" customHeight="1">
      <c r="A21" s="9">
        <v>16</v>
      </c>
      <c r="B21" s="376" t="s">
        <v>525</v>
      </c>
      <c r="C21" s="200">
        <f>леталитет!C22</f>
        <v>9460</v>
      </c>
      <c r="D21" s="201">
        <v>8578</v>
      </c>
      <c r="E21" s="201">
        <v>7939</v>
      </c>
      <c r="F21" s="76">
        <f t="shared" si="0"/>
        <v>90.67653276955603</v>
      </c>
      <c r="G21" s="206">
        <f t="shared" si="1"/>
        <v>83.92177589852008</v>
      </c>
    </row>
    <row r="22" spans="1:7" ht="21.75" customHeight="1">
      <c r="A22" s="9">
        <v>17</v>
      </c>
      <c r="B22" s="376" t="s">
        <v>506</v>
      </c>
      <c r="C22" s="200">
        <f>леталитет!C23</f>
        <v>750</v>
      </c>
      <c r="D22" s="201">
        <v>0</v>
      </c>
      <c r="E22" s="201">
        <v>0</v>
      </c>
      <c r="F22" s="76">
        <f t="shared" si="0"/>
        <v>0</v>
      </c>
      <c r="G22" s="206">
        <f t="shared" si="1"/>
        <v>0</v>
      </c>
    </row>
    <row r="23" spans="1:7" ht="24.75" customHeight="1">
      <c r="A23" s="9">
        <v>18</v>
      </c>
      <c r="B23" s="376" t="s">
        <v>524</v>
      </c>
      <c r="C23" s="200">
        <f>леталитет!C24</f>
        <v>4394</v>
      </c>
      <c r="D23" s="221">
        <v>0</v>
      </c>
      <c r="E23" s="221">
        <v>0</v>
      </c>
      <c r="F23" s="76">
        <f t="shared" si="0"/>
        <v>0</v>
      </c>
      <c r="G23" s="206">
        <f t="shared" si="1"/>
        <v>0</v>
      </c>
    </row>
    <row r="24" spans="1:7" ht="24.75" customHeight="1">
      <c r="A24" s="9">
        <v>19</v>
      </c>
      <c r="B24" s="376" t="s">
        <v>517</v>
      </c>
      <c r="C24" s="200">
        <f>леталитет!C25</f>
        <v>966</v>
      </c>
      <c r="D24" s="201">
        <v>0</v>
      </c>
      <c r="E24" s="201">
        <v>0</v>
      </c>
      <c r="F24" s="76">
        <v>0</v>
      </c>
      <c r="G24" s="206">
        <f t="shared" si="1"/>
        <v>0</v>
      </c>
    </row>
    <row r="25" spans="1:7" ht="21.75" customHeight="1">
      <c r="A25" s="9">
        <v>20</v>
      </c>
      <c r="B25" s="376" t="s">
        <v>507</v>
      </c>
      <c r="C25" s="200">
        <f>леталитет!C26</f>
        <v>5102</v>
      </c>
      <c r="D25" s="201">
        <v>0</v>
      </c>
      <c r="E25" s="201">
        <v>0</v>
      </c>
      <c r="F25" s="76">
        <f t="shared" si="0"/>
        <v>0</v>
      </c>
      <c r="G25" s="206">
        <f t="shared" si="1"/>
        <v>0</v>
      </c>
    </row>
    <row r="26" spans="1:7" ht="24.75" customHeight="1">
      <c r="A26" s="9">
        <v>21</v>
      </c>
      <c r="B26" s="376" t="s">
        <v>522</v>
      </c>
      <c r="C26" s="200">
        <f>леталитет!C27</f>
        <v>2359</v>
      </c>
      <c r="D26" s="201">
        <v>0</v>
      </c>
      <c r="E26" s="201">
        <v>0</v>
      </c>
      <c r="F26" s="76">
        <f t="shared" si="0"/>
        <v>0</v>
      </c>
      <c r="G26" s="206">
        <f t="shared" si="1"/>
        <v>0</v>
      </c>
    </row>
    <row r="27" spans="1:7" ht="24.75" customHeight="1">
      <c r="A27" s="9">
        <v>22</v>
      </c>
      <c r="B27" s="376" t="s">
        <v>518</v>
      </c>
      <c r="C27" s="200">
        <f>леталитет!C28</f>
        <v>246</v>
      </c>
      <c r="D27" s="201">
        <v>246</v>
      </c>
      <c r="E27" s="201">
        <v>0</v>
      </c>
      <c r="F27" s="76">
        <f t="shared" si="0"/>
        <v>100</v>
      </c>
      <c r="G27" s="206">
        <f t="shared" si="1"/>
        <v>0</v>
      </c>
    </row>
    <row r="28" spans="1:7" ht="30.75" customHeight="1">
      <c r="A28" s="9">
        <v>23</v>
      </c>
      <c r="B28" s="376" t="s">
        <v>519</v>
      </c>
      <c r="C28" s="200">
        <f>леталитет!C29</f>
        <v>588</v>
      </c>
      <c r="D28" s="201">
        <v>0</v>
      </c>
      <c r="E28" s="201">
        <v>0</v>
      </c>
      <c r="F28" s="76">
        <f t="shared" si="0"/>
        <v>0</v>
      </c>
      <c r="G28" s="206">
        <f t="shared" si="1"/>
        <v>0</v>
      </c>
    </row>
    <row r="29" spans="1:7" ht="24.75" customHeight="1">
      <c r="A29" s="9">
        <v>24</v>
      </c>
      <c r="B29" s="376" t="s">
        <v>3</v>
      </c>
      <c r="C29" s="200">
        <f>леталитет!C30</f>
        <v>612</v>
      </c>
      <c r="D29" s="201">
        <v>0</v>
      </c>
      <c r="E29" s="201">
        <v>0</v>
      </c>
      <c r="F29" s="76">
        <f t="shared" si="0"/>
        <v>0</v>
      </c>
      <c r="G29" s="206">
        <f t="shared" si="1"/>
        <v>0</v>
      </c>
    </row>
    <row r="30" spans="1:7" ht="24.75" customHeight="1">
      <c r="A30" s="9">
        <v>25</v>
      </c>
      <c r="B30" s="376" t="s">
        <v>448</v>
      </c>
      <c r="C30" s="200">
        <f>леталитет!C31</f>
        <v>861</v>
      </c>
      <c r="D30" s="221">
        <v>0</v>
      </c>
      <c r="E30" s="221">
        <v>0</v>
      </c>
      <c r="F30" s="76">
        <f t="shared" si="0"/>
        <v>0</v>
      </c>
      <c r="G30" s="206">
        <f t="shared" si="1"/>
        <v>0</v>
      </c>
    </row>
    <row r="31" spans="1:7" ht="24.75" customHeight="1" thickBot="1">
      <c r="A31" s="27">
        <v>26</v>
      </c>
      <c r="B31" s="376" t="s">
        <v>523</v>
      </c>
      <c r="C31" s="238">
        <f>леталитет!C32</f>
        <v>1012</v>
      </c>
      <c r="D31" s="221">
        <v>0</v>
      </c>
      <c r="E31" s="221">
        <v>0</v>
      </c>
      <c r="F31" s="226">
        <f t="shared" si="0"/>
        <v>0</v>
      </c>
      <c r="G31" s="223">
        <f t="shared" si="1"/>
        <v>0</v>
      </c>
    </row>
    <row r="32" spans="1:7" ht="30" customHeight="1" thickBot="1" thickTop="1">
      <c r="A32" s="710" t="s">
        <v>497</v>
      </c>
      <c r="B32" s="711"/>
      <c r="C32" s="69">
        <f>SUM(C6:C31)</f>
        <v>280952</v>
      </c>
      <c r="D32" s="69">
        <f>SUM(D6:D31)</f>
        <v>74815</v>
      </c>
      <c r="E32" s="69">
        <f>SUM(E6:E31)</f>
        <v>16464</v>
      </c>
      <c r="F32" s="67">
        <f t="shared" si="0"/>
        <v>26.629103903869698</v>
      </c>
      <c r="G32" s="68">
        <f t="shared" si="1"/>
        <v>5.860075742475583</v>
      </c>
    </row>
    <row r="33" spans="1:7" ht="14.25" customHeight="1">
      <c r="A33" s="724" t="s">
        <v>421</v>
      </c>
      <c r="B33" s="725"/>
      <c r="C33" s="725"/>
      <c r="D33" s="725"/>
      <c r="E33" s="725"/>
      <c r="F33" s="725"/>
      <c r="G33" s="725"/>
    </row>
    <row r="34" spans="1:7" ht="14.25" customHeight="1">
      <c r="A34" s="530" t="s">
        <v>473</v>
      </c>
      <c r="B34" s="723" t="s">
        <v>475</v>
      </c>
      <c r="C34" s="723"/>
      <c r="D34" s="723"/>
      <c r="E34" s="723"/>
      <c r="F34" s="723"/>
      <c r="G34" s="531"/>
    </row>
    <row r="35" spans="1:7" ht="9.75">
      <c r="A35" s="683" t="s">
        <v>301</v>
      </c>
      <c r="B35" s="683"/>
      <c r="C35" s="683"/>
      <c r="D35" s="683"/>
      <c r="E35" s="683"/>
      <c r="F35" s="683"/>
      <c r="G35" s="683"/>
    </row>
    <row r="36" spans="8:10" ht="9.75">
      <c r="H36" s="109"/>
      <c r="I36" s="109"/>
      <c r="J36" s="109"/>
    </row>
  </sheetData>
  <sheetProtection/>
  <mergeCells count="12">
    <mergeCell ref="A35:G35"/>
    <mergeCell ref="A1:G1"/>
    <mergeCell ref="A32:B32"/>
    <mergeCell ref="A3:A4"/>
    <mergeCell ref="B3:B4"/>
    <mergeCell ref="C3:C4"/>
    <mergeCell ref="E3:E4"/>
    <mergeCell ref="F3:F4"/>
    <mergeCell ref="G3:G4"/>
    <mergeCell ref="B34:F34"/>
    <mergeCell ref="D3:D4"/>
    <mergeCell ref="A33:G33"/>
  </mergeCells>
  <printOptions verticalCentered="1"/>
  <pageMargins left="0.5905511811023623" right="0.1968503937007874" top="0.4724409448818898" bottom="0.43307086614173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30"/>
  <sheetViews>
    <sheetView zoomScalePageLayoutView="0" workbookViewId="0" topLeftCell="A3">
      <selection activeCell="A27" sqref="A27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7" width="12.7109375" style="6" customWidth="1"/>
    <col min="8" max="16384" width="9.140625" style="6" customWidth="1"/>
  </cols>
  <sheetData>
    <row r="1" spans="1:7" ht="24.75" customHeight="1">
      <c r="A1" s="684" t="s">
        <v>550</v>
      </c>
      <c r="B1" s="684"/>
      <c r="C1" s="684"/>
      <c r="D1" s="684"/>
      <c r="E1" s="684"/>
      <c r="F1" s="684"/>
      <c r="G1" s="684"/>
    </row>
    <row r="2" spans="1:7" s="40" customFormat="1" ht="19.5" customHeight="1">
      <c r="A2" s="706" t="s">
        <v>2</v>
      </c>
      <c r="B2" s="706"/>
      <c r="C2" s="706"/>
      <c r="D2" s="706"/>
      <c r="E2" s="706"/>
      <c r="F2" s="706"/>
      <c r="G2" s="706"/>
    </row>
    <row r="3" spans="1:7" s="40" customFormat="1" ht="15.75" customHeight="1" thickBot="1">
      <c r="A3" s="726"/>
      <c r="B3" s="726"/>
      <c r="C3" s="726"/>
      <c r="D3" s="726"/>
      <c r="E3" s="726"/>
      <c r="F3" s="726"/>
      <c r="G3" s="19" t="s">
        <v>64</v>
      </c>
    </row>
    <row r="4" spans="1:7" ht="49.5" customHeight="1">
      <c r="A4" s="685" t="s">
        <v>509</v>
      </c>
      <c r="B4" s="687" t="s">
        <v>51</v>
      </c>
      <c r="C4" s="689" t="s">
        <v>505</v>
      </c>
      <c r="D4" s="689" t="s">
        <v>514</v>
      </c>
      <c r="E4" s="689" t="s">
        <v>449</v>
      </c>
      <c r="F4" s="689" t="s">
        <v>483</v>
      </c>
      <c r="G4" s="694" t="s">
        <v>516</v>
      </c>
    </row>
    <row r="5" spans="1:7" ht="24.75" customHeight="1" thickBot="1">
      <c r="A5" s="686"/>
      <c r="B5" s="688"/>
      <c r="C5" s="690"/>
      <c r="D5" s="690"/>
      <c r="E5" s="690"/>
      <c r="F5" s="690"/>
      <c r="G5" s="695"/>
    </row>
    <row r="6" spans="1:8" s="30" customFormat="1" ht="11.25" customHeight="1" thickBot="1" thickTop="1">
      <c r="A6" s="29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6">
        <v>6</v>
      </c>
      <c r="H6" s="532"/>
    </row>
    <row r="7" spans="1:7" ht="24.75" customHeight="1" thickTop="1">
      <c r="A7" s="34">
        <v>1</v>
      </c>
      <c r="B7" s="55" t="s">
        <v>104</v>
      </c>
      <c r="C7" s="540">
        <v>32774</v>
      </c>
      <c r="D7" s="201">
        <v>460</v>
      </c>
      <c r="E7" s="200">
        <v>1631</v>
      </c>
      <c r="F7" s="75">
        <f aca="true" t="shared" si="0" ref="F7:F24">E7/C7*100</f>
        <v>4.976505766766339</v>
      </c>
      <c r="G7" s="203">
        <f aca="true" t="shared" si="1" ref="G7:G24">D7/E7*100</f>
        <v>28.203556100551808</v>
      </c>
    </row>
    <row r="8" spans="1:7" ht="24.75" customHeight="1">
      <c r="A8" s="35">
        <v>2</v>
      </c>
      <c r="B8" s="56" t="s">
        <v>527</v>
      </c>
      <c r="C8" s="201">
        <v>2858</v>
      </c>
      <c r="D8" s="201">
        <v>59</v>
      </c>
      <c r="E8" s="200">
        <v>189</v>
      </c>
      <c r="F8" s="222">
        <f t="shared" si="0"/>
        <v>6.613016095171449</v>
      </c>
      <c r="G8" s="206">
        <f t="shared" si="1"/>
        <v>31.216931216931215</v>
      </c>
    </row>
    <row r="9" spans="1:7" ht="24.75" customHeight="1">
      <c r="A9" s="35">
        <v>3</v>
      </c>
      <c r="B9" s="57" t="s">
        <v>498</v>
      </c>
      <c r="C9" s="201">
        <v>10100</v>
      </c>
      <c r="D9" s="201">
        <v>207</v>
      </c>
      <c r="E9" s="200">
        <v>520</v>
      </c>
      <c r="F9" s="76">
        <f t="shared" si="0"/>
        <v>5.148514851485149</v>
      </c>
      <c r="G9" s="206">
        <f t="shared" si="1"/>
        <v>39.80769230769231</v>
      </c>
    </row>
    <row r="10" spans="1:7" ht="24.75" customHeight="1">
      <c r="A10" s="35">
        <v>4</v>
      </c>
      <c r="B10" s="57" t="s">
        <v>499</v>
      </c>
      <c r="C10" s="200">
        <v>8806</v>
      </c>
      <c r="D10" s="200">
        <v>221</v>
      </c>
      <c r="E10" s="200">
        <v>691</v>
      </c>
      <c r="F10" s="76">
        <f t="shared" si="0"/>
        <v>7.846922552804905</v>
      </c>
      <c r="G10" s="206">
        <f t="shared" si="1"/>
        <v>31.982633863965265</v>
      </c>
    </row>
    <row r="11" spans="1:7" ht="24.75" customHeight="1">
      <c r="A11" s="35">
        <v>5</v>
      </c>
      <c r="B11" s="56" t="s">
        <v>447</v>
      </c>
      <c r="C11" s="201">
        <v>10594</v>
      </c>
      <c r="D11" s="201">
        <v>172</v>
      </c>
      <c r="E11" s="200">
        <v>545</v>
      </c>
      <c r="F11" s="76">
        <f t="shared" si="0"/>
        <v>5.144421370587125</v>
      </c>
      <c r="G11" s="206">
        <f t="shared" si="1"/>
        <v>31.55963302752294</v>
      </c>
    </row>
    <row r="12" spans="1:7" ht="24.75" customHeight="1">
      <c r="A12" s="35">
        <v>6</v>
      </c>
      <c r="B12" s="56" t="s">
        <v>88</v>
      </c>
      <c r="C12" s="201">
        <v>4324</v>
      </c>
      <c r="D12" s="201">
        <v>13</v>
      </c>
      <c r="E12" s="200">
        <v>38</v>
      </c>
      <c r="F12" s="76">
        <f>E12/C12*100</f>
        <v>0.8788159111933395</v>
      </c>
      <c r="G12" s="206">
        <f>D12/E12*100</f>
        <v>34.21052631578947</v>
      </c>
    </row>
    <row r="13" spans="1:7" ht="24.75" customHeight="1">
      <c r="A13" s="35">
        <v>7</v>
      </c>
      <c r="B13" s="56" t="s">
        <v>528</v>
      </c>
      <c r="C13" s="201">
        <v>6844</v>
      </c>
      <c r="D13" s="201">
        <v>8</v>
      </c>
      <c r="E13" s="200">
        <v>53</v>
      </c>
      <c r="F13" s="76">
        <f t="shared" si="0"/>
        <v>0.7744009351256576</v>
      </c>
      <c r="G13" s="206">
        <f t="shared" si="1"/>
        <v>15.09433962264151</v>
      </c>
    </row>
    <row r="14" spans="1:7" ht="24.75" customHeight="1">
      <c r="A14" s="35">
        <v>8</v>
      </c>
      <c r="B14" s="56" t="s">
        <v>503</v>
      </c>
      <c r="C14" s="201">
        <v>1107</v>
      </c>
      <c r="D14" s="201">
        <v>0</v>
      </c>
      <c r="E14" s="201">
        <v>2</v>
      </c>
      <c r="F14" s="76">
        <f t="shared" si="0"/>
        <v>0.18066847335140018</v>
      </c>
      <c r="G14" s="206">
        <v>0</v>
      </c>
    </row>
    <row r="15" spans="1:7" ht="24.75" customHeight="1">
      <c r="A15" s="36">
        <v>9</v>
      </c>
      <c r="B15" s="56" t="s">
        <v>504</v>
      </c>
      <c r="C15" s="201">
        <v>6945</v>
      </c>
      <c r="D15" s="201">
        <v>0</v>
      </c>
      <c r="E15" s="201">
        <v>2</v>
      </c>
      <c r="F15" s="76">
        <f t="shared" si="0"/>
        <v>0.028797696184305253</v>
      </c>
      <c r="G15" s="206">
        <v>0</v>
      </c>
    </row>
    <row r="16" spans="1:7" ht="24.75" customHeight="1">
      <c r="A16" s="36">
        <v>10</v>
      </c>
      <c r="B16" s="55" t="s">
        <v>534</v>
      </c>
      <c r="C16" s="201">
        <v>6199</v>
      </c>
      <c r="D16" s="201">
        <v>235</v>
      </c>
      <c r="E16" s="201">
        <v>1019</v>
      </c>
      <c r="F16" s="76">
        <f t="shared" si="0"/>
        <v>16.438135183094047</v>
      </c>
      <c r="G16" s="206">
        <f t="shared" si="1"/>
        <v>23.061825318940137</v>
      </c>
    </row>
    <row r="17" spans="1:7" ht="24.75" customHeight="1">
      <c r="A17" s="35">
        <v>11</v>
      </c>
      <c r="B17" s="61" t="s">
        <v>420</v>
      </c>
      <c r="C17" s="200">
        <v>2625</v>
      </c>
      <c r="D17" s="200">
        <v>0</v>
      </c>
      <c r="E17" s="200">
        <v>4</v>
      </c>
      <c r="F17" s="76">
        <f t="shared" si="0"/>
        <v>0.1523809523809524</v>
      </c>
      <c r="G17" s="206">
        <f t="shared" si="1"/>
        <v>0</v>
      </c>
    </row>
    <row r="18" spans="1:7" ht="24.75" customHeight="1">
      <c r="A18" s="35">
        <v>12</v>
      </c>
      <c r="B18" s="56" t="s">
        <v>524</v>
      </c>
      <c r="C18" s="200">
        <v>4394</v>
      </c>
      <c r="D18" s="200">
        <v>103</v>
      </c>
      <c r="E18" s="200">
        <v>216</v>
      </c>
      <c r="F18" s="76">
        <f t="shared" si="0"/>
        <v>4.91579426490669</v>
      </c>
      <c r="G18" s="206">
        <f t="shared" si="1"/>
        <v>47.68518518518518</v>
      </c>
    </row>
    <row r="19" spans="1:7" ht="24.75" customHeight="1">
      <c r="A19" s="35">
        <v>13</v>
      </c>
      <c r="B19" s="56" t="s">
        <v>517</v>
      </c>
      <c r="C19" s="200">
        <v>966</v>
      </c>
      <c r="D19" s="200">
        <v>0</v>
      </c>
      <c r="E19" s="200">
        <v>0</v>
      </c>
      <c r="F19" s="76">
        <f t="shared" si="0"/>
        <v>0</v>
      </c>
      <c r="G19" s="206">
        <v>0</v>
      </c>
    </row>
    <row r="20" spans="1:7" ht="24.75" customHeight="1">
      <c r="A20" s="35">
        <v>14</v>
      </c>
      <c r="B20" s="56" t="s">
        <v>507</v>
      </c>
      <c r="C20" s="201">
        <v>5102</v>
      </c>
      <c r="D20" s="201">
        <v>0</v>
      </c>
      <c r="E20" s="201">
        <v>17</v>
      </c>
      <c r="F20" s="76">
        <f t="shared" si="0"/>
        <v>0.33320266562132494</v>
      </c>
      <c r="G20" s="206">
        <f t="shared" si="1"/>
        <v>0</v>
      </c>
    </row>
    <row r="21" spans="1:7" ht="24.75" customHeight="1">
      <c r="A21" s="35">
        <v>15</v>
      </c>
      <c r="B21" s="56" t="s">
        <v>522</v>
      </c>
      <c r="C21" s="201">
        <v>2359</v>
      </c>
      <c r="D21" s="201">
        <v>0</v>
      </c>
      <c r="E21" s="201">
        <v>10</v>
      </c>
      <c r="F21" s="76">
        <f t="shared" si="0"/>
        <v>0.42390843577787196</v>
      </c>
      <c r="G21" s="206">
        <f t="shared" si="1"/>
        <v>0</v>
      </c>
    </row>
    <row r="22" spans="1:7" ht="24.75" customHeight="1">
      <c r="A22" s="35">
        <v>16</v>
      </c>
      <c r="B22" s="56" t="s">
        <v>519</v>
      </c>
      <c r="C22" s="201">
        <v>588</v>
      </c>
      <c r="D22" s="201">
        <v>0</v>
      </c>
      <c r="E22" s="201">
        <v>1</v>
      </c>
      <c r="F22" s="76">
        <f t="shared" si="0"/>
        <v>0.17006802721088435</v>
      </c>
      <c r="G22" s="206">
        <f t="shared" si="1"/>
        <v>0</v>
      </c>
    </row>
    <row r="23" spans="1:7" ht="24.75" customHeight="1">
      <c r="A23" s="35">
        <v>17</v>
      </c>
      <c r="B23" s="56" t="s">
        <v>448</v>
      </c>
      <c r="C23" s="221">
        <v>582</v>
      </c>
      <c r="D23" s="221">
        <v>0</v>
      </c>
      <c r="E23" s="221">
        <v>0</v>
      </c>
      <c r="F23" s="76">
        <f t="shared" si="0"/>
        <v>0</v>
      </c>
      <c r="G23" s="206">
        <v>0</v>
      </c>
    </row>
    <row r="24" spans="1:7" ht="24.75" customHeight="1" thickBot="1">
      <c r="A24" s="35">
        <v>18</v>
      </c>
      <c r="B24" s="61" t="s">
        <v>523</v>
      </c>
      <c r="C24" s="221">
        <v>1012</v>
      </c>
      <c r="D24" s="221">
        <v>23</v>
      </c>
      <c r="E24" s="221">
        <v>76</v>
      </c>
      <c r="F24" s="222">
        <f t="shared" si="0"/>
        <v>7.5098814229249005</v>
      </c>
      <c r="G24" s="223">
        <f t="shared" si="1"/>
        <v>30.263157894736842</v>
      </c>
    </row>
    <row r="25" spans="1:7" ht="36.75" customHeight="1" thickBot="1" thickTop="1">
      <c r="A25" s="692" t="s">
        <v>497</v>
      </c>
      <c r="B25" s="693"/>
      <c r="C25" s="69">
        <f>SUM(C7:C24)</f>
        <v>108179</v>
      </c>
      <c r="D25" s="69">
        <f>SUM(D7:D24)</f>
        <v>1501</v>
      </c>
      <c r="E25" s="69">
        <f>SUM(E7:E24)</f>
        <v>5014</v>
      </c>
      <c r="F25" s="67">
        <f>E25/C25*100</f>
        <v>4.634910657336452</v>
      </c>
      <c r="G25" s="68">
        <f>D25/E25*100</f>
        <v>29.936178699641005</v>
      </c>
    </row>
    <row r="26" spans="1:7" s="28" customFormat="1" ht="22.5" customHeight="1">
      <c r="A26" s="696" t="s">
        <v>4</v>
      </c>
      <c r="B26" s="697"/>
      <c r="C26" s="697"/>
      <c r="D26" s="697"/>
      <c r="E26" s="697"/>
      <c r="F26" s="697"/>
      <c r="G26" s="697"/>
    </row>
    <row r="27" ht="15" customHeight="1">
      <c r="A27" s="13" t="s">
        <v>549</v>
      </c>
    </row>
    <row r="28" ht="13.5">
      <c r="A28" s="11"/>
    </row>
    <row r="30" spans="1:7" ht="13.5">
      <c r="A30" s="683" t="s">
        <v>294</v>
      </c>
      <c r="B30" s="683"/>
      <c r="C30" s="683"/>
      <c r="D30" s="683"/>
      <c r="E30" s="683"/>
      <c r="F30" s="683"/>
      <c r="G30" s="683"/>
    </row>
  </sheetData>
  <sheetProtection/>
  <mergeCells count="13">
    <mergeCell ref="A30:G30"/>
    <mergeCell ref="A1:G1"/>
    <mergeCell ref="A4:A5"/>
    <mergeCell ref="B4:B5"/>
    <mergeCell ref="C4:C5"/>
    <mergeCell ref="D4:D5"/>
    <mergeCell ref="E4:E5"/>
    <mergeCell ref="F4:F5"/>
    <mergeCell ref="G4:G5"/>
    <mergeCell ref="A2:G2"/>
    <mergeCell ref="A3:F3"/>
    <mergeCell ref="A26:G26"/>
    <mergeCell ref="A25:B25"/>
  </mergeCells>
  <printOptions verticalCentered="1"/>
  <pageMargins left="0.37" right="0" top="0.1968503937007874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8"/>
  <sheetViews>
    <sheetView zoomScalePageLayoutView="0" workbookViewId="0" topLeftCell="A15">
      <selection activeCell="G14" sqref="G14:H15"/>
    </sheetView>
  </sheetViews>
  <sheetFormatPr defaultColWidth="9.140625" defaultRowHeight="12.75"/>
  <cols>
    <col min="1" max="1" width="3.57421875" style="6" customWidth="1"/>
    <col min="2" max="2" width="34.7109375" style="6" customWidth="1"/>
    <col min="3" max="3" width="7.57421875" style="6" customWidth="1"/>
    <col min="4" max="4" width="8.7109375" style="6" customWidth="1"/>
    <col min="5" max="6" width="10.140625" style="6" customWidth="1"/>
    <col min="7" max="8" width="11.57421875" style="6" customWidth="1"/>
    <col min="9" max="16384" width="9.140625" style="6" customWidth="1"/>
  </cols>
  <sheetData>
    <row r="1" spans="1:8" ht="30" customHeight="1">
      <c r="A1" s="727" t="s">
        <v>551</v>
      </c>
      <c r="B1" s="727"/>
      <c r="C1" s="727"/>
      <c r="D1" s="727"/>
      <c r="E1" s="727"/>
      <c r="F1" s="727"/>
      <c r="G1" s="727"/>
      <c r="H1" s="727"/>
    </row>
    <row r="2" spans="1:8" s="40" customFormat="1" ht="14.25" customHeight="1">
      <c r="A2" s="691" t="s">
        <v>2</v>
      </c>
      <c r="B2" s="691"/>
      <c r="C2" s="691"/>
      <c r="D2" s="691"/>
      <c r="E2" s="691"/>
      <c r="F2" s="691"/>
      <c r="G2" s="691"/>
      <c r="H2" s="691"/>
    </row>
    <row r="3" spans="2:8" s="40" customFormat="1" ht="14.25" customHeight="1" thickBot="1">
      <c r="B3" s="42"/>
      <c r="C3" s="22"/>
      <c r="D3" s="22"/>
      <c r="H3" s="19" t="s">
        <v>69</v>
      </c>
    </row>
    <row r="4" spans="1:8" ht="52.5" customHeight="1">
      <c r="A4" s="685" t="s">
        <v>509</v>
      </c>
      <c r="B4" s="687" t="s">
        <v>51</v>
      </c>
      <c r="C4" s="689" t="s">
        <v>515</v>
      </c>
      <c r="D4" s="689" t="s">
        <v>247</v>
      </c>
      <c r="E4" s="689" t="s">
        <v>531</v>
      </c>
      <c r="F4" s="689" t="s">
        <v>165</v>
      </c>
      <c r="G4" s="689" t="s">
        <v>532</v>
      </c>
      <c r="H4" s="694" t="s">
        <v>533</v>
      </c>
    </row>
    <row r="5" spans="1:8" ht="24.75" customHeight="1" thickBot="1">
      <c r="A5" s="686"/>
      <c r="B5" s="688"/>
      <c r="C5" s="690"/>
      <c r="D5" s="690"/>
      <c r="E5" s="690"/>
      <c r="F5" s="701"/>
      <c r="G5" s="690"/>
      <c r="H5" s="695"/>
    </row>
    <row r="6" spans="1:8" ht="9.75" customHeight="1" thickBot="1" thickTop="1">
      <c r="A6" s="23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6">
        <v>7</v>
      </c>
    </row>
    <row r="7" spans="1:8" ht="24.75" customHeight="1" thickTop="1">
      <c r="A7" s="8">
        <v>1</v>
      </c>
      <c r="B7" s="55" t="s">
        <v>526</v>
      </c>
      <c r="C7" s="201">
        <v>1631</v>
      </c>
      <c r="D7" s="201">
        <v>333</v>
      </c>
      <c r="E7" s="200">
        <v>97</v>
      </c>
      <c r="F7" s="202">
        <v>136</v>
      </c>
      <c r="G7" s="224">
        <f aca="true" t="shared" si="0" ref="G7:G13">E7/F7*100</f>
        <v>71.32352941176471</v>
      </c>
      <c r="H7" s="203">
        <f aca="true" t="shared" si="1" ref="H7:H16">D7/C7*100</f>
        <v>20.416922133660332</v>
      </c>
    </row>
    <row r="8" spans="1:8" ht="24.75" customHeight="1">
      <c r="A8" s="9">
        <v>2</v>
      </c>
      <c r="B8" s="56" t="s">
        <v>527</v>
      </c>
      <c r="C8" s="201">
        <v>189</v>
      </c>
      <c r="D8" s="201">
        <v>21</v>
      </c>
      <c r="E8" s="200">
        <v>10</v>
      </c>
      <c r="F8" s="225">
        <v>15</v>
      </c>
      <c r="G8" s="226">
        <f t="shared" si="0"/>
        <v>66.66666666666666</v>
      </c>
      <c r="H8" s="223">
        <f t="shared" si="1"/>
        <v>11.11111111111111</v>
      </c>
    </row>
    <row r="9" spans="1:8" ht="24.75" customHeight="1">
      <c r="A9" s="9">
        <v>3</v>
      </c>
      <c r="B9" s="57" t="s">
        <v>498</v>
      </c>
      <c r="C9" s="201">
        <v>520</v>
      </c>
      <c r="D9" s="201">
        <v>5</v>
      </c>
      <c r="E9" s="200">
        <v>4</v>
      </c>
      <c r="F9" s="200">
        <v>5</v>
      </c>
      <c r="G9" s="76">
        <f t="shared" si="0"/>
        <v>80</v>
      </c>
      <c r="H9" s="206">
        <f t="shared" si="1"/>
        <v>0.9615384615384616</v>
      </c>
    </row>
    <row r="10" spans="1:8" ht="24.75" customHeight="1">
      <c r="A10" s="9">
        <v>4</v>
      </c>
      <c r="B10" s="57" t="s">
        <v>499</v>
      </c>
      <c r="C10" s="201">
        <v>691</v>
      </c>
      <c r="D10" s="200">
        <v>142</v>
      </c>
      <c r="E10" s="200">
        <v>45</v>
      </c>
      <c r="F10" s="200">
        <v>68</v>
      </c>
      <c r="G10" s="222">
        <f t="shared" si="0"/>
        <v>66.17647058823529</v>
      </c>
      <c r="H10" s="206">
        <f t="shared" si="1"/>
        <v>20.549927641099856</v>
      </c>
    </row>
    <row r="11" spans="1:8" ht="24.75" customHeight="1">
      <c r="A11" s="9">
        <v>5</v>
      </c>
      <c r="B11" s="56" t="s">
        <v>447</v>
      </c>
      <c r="C11" s="201">
        <v>545</v>
      </c>
      <c r="D11" s="207">
        <v>153</v>
      </c>
      <c r="E11" s="208">
        <v>111</v>
      </c>
      <c r="F11" s="208">
        <v>132</v>
      </c>
      <c r="G11" s="76">
        <f t="shared" si="0"/>
        <v>84.0909090909091</v>
      </c>
      <c r="H11" s="206">
        <f t="shared" si="1"/>
        <v>28.073394495412845</v>
      </c>
    </row>
    <row r="12" spans="1:8" ht="24.75" customHeight="1">
      <c r="A12" s="9">
        <v>6</v>
      </c>
      <c r="B12" s="56" t="s">
        <v>8</v>
      </c>
      <c r="C12" s="201">
        <v>38</v>
      </c>
      <c r="D12" s="201">
        <v>7</v>
      </c>
      <c r="E12" s="200">
        <v>7</v>
      </c>
      <c r="F12" s="200">
        <v>7</v>
      </c>
      <c r="G12" s="76">
        <f t="shared" si="0"/>
        <v>100</v>
      </c>
      <c r="H12" s="206">
        <f t="shared" si="1"/>
        <v>18.421052631578945</v>
      </c>
    </row>
    <row r="13" spans="1:8" ht="24.75" customHeight="1">
      <c r="A13" s="9">
        <v>7</v>
      </c>
      <c r="B13" s="56" t="s">
        <v>528</v>
      </c>
      <c r="C13" s="201">
        <v>53</v>
      </c>
      <c r="D13" s="201">
        <v>8</v>
      </c>
      <c r="E13" s="200">
        <v>6</v>
      </c>
      <c r="F13" s="200">
        <v>8</v>
      </c>
      <c r="G13" s="76">
        <f t="shared" si="0"/>
        <v>75</v>
      </c>
      <c r="H13" s="206">
        <f t="shared" si="1"/>
        <v>15.09433962264151</v>
      </c>
    </row>
    <row r="14" spans="1:8" ht="24.75" customHeight="1">
      <c r="A14" s="9">
        <v>8</v>
      </c>
      <c r="B14" s="56" t="s">
        <v>503</v>
      </c>
      <c r="C14" s="201">
        <v>2</v>
      </c>
      <c r="D14" s="201">
        <v>1</v>
      </c>
      <c r="E14" s="200">
        <v>1</v>
      </c>
      <c r="F14" s="200">
        <v>0</v>
      </c>
      <c r="G14" s="76"/>
      <c r="H14" s="206"/>
    </row>
    <row r="15" spans="1:8" ht="24.75" customHeight="1">
      <c r="A15" s="9">
        <v>9</v>
      </c>
      <c r="B15" s="56" t="s">
        <v>504</v>
      </c>
      <c r="C15" s="201">
        <v>2</v>
      </c>
      <c r="D15" s="221">
        <v>0</v>
      </c>
      <c r="E15" s="225">
        <v>0</v>
      </c>
      <c r="F15" s="225">
        <v>0</v>
      </c>
      <c r="G15" s="76"/>
      <c r="H15" s="206"/>
    </row>
    <row r="16" spans="1:8" ht="24.75" customHeight="1">
      <c r="A16" s="10">
        <v>10</v>
      </c>
      <c r="B16" s="55" t="s">
        <v>534</v>
      </c>
      <c r="C16" s="201">
        <v>1019</v>
      </c>
      <c r="D16" s="201">
        <v>7</v>
      </c>
      <c r="E16" s="225">
        <v>3</v>
      </c>
      <c r="F16" s="225">
        <v>3</v>
      </c>
      <c r="G16" s="76">
        <f>E16/F16*100</f>
        <v>100</v>
      </c>
      <c r="H16" s="206">
        <f t="shared" si="1"/>
        <v>0.6869479882237487</v>
      </c>
    </row>
    <row r="17" spans="1:8" ht="24.75" customHeight="1">
      <c r="A17" s="10">
        <v>11</v>
      </c>
      <c r="B17" s="61" t="s">
        <v>420</v>
      </c>
      <c r="C17" s="201">
        <v>4</v>
      </c>
      <c r="D17" s="201">
        <v>0</v>
      </c>
      <c r="E17" s="200">
        <v>0</v>
      </c>
      <c r="F17" s="200">
        <v>0</v>
      </c>
      <c r="G17" s="76"/>
      <c r="H17" s="206"/>
    </row>
    <row r="18" spans="1:8" ht="24.75" customHeight="1">
      <c r="A18" s="9">
        <v>12</v>
      </c>
      <c r="B18" s="56" t="s">
        <v>524</v>
      </c>
      <c r="C18" s="201">
        <v>216</v>
      </c>
      <c r="D18" s="200">
        <v>0</v>
      </c>
      <c r="E18" s="200">
        <v>0</v>
      </c>
      <c r="F18" s="200">
        <v>0</v>
      </c>
      <c r="G18" s="76"/>
      <c r="H18" s="206"/>
    </row>
    <row r="19" spans="1:8" ht="24.75" customHeight="1">
      <c r="A19" s="9">
        <v>13</v>
      </c>
      <c r="B19" s="56" t="s">
        <v>517</v>
      </c>
      <c r="C19" s="201">
        <v>0</v>
      </c>
      <c r="D19" s="201">
        <v>0</v>
      </c>
      <c r="E19" s="200">
        <v>0</v>
      </c>
      <c r="F19" s="200">
        <v>0</v>
      </c>
      <c r="G19" s="76"/>
      <c r="H19" s="206"/>
    </row>
    <row r="20" spans="1:8" ht="24.75" customHeight="1">
      <c r="A20" s="9">
        <v>14</v>
      </c>
      <c r="B20" s="56" t="s">
        <v>507</v>
      </c>
      <c r="C20" s="201">
        <v>17</v>
      </c>
      <c r="D20" s="201">
        <v>0</v>
      </c>
      <c r="E20" s="200">
        <v>0</v>
      </c>
      <c r="F20" s="200">
        <v>0</v>
      </c>
      <c r="G20" s="76"/>
      <c r="H20" s="206"/>
    </row>
    <row r="21" spans="1:8" ht="24.75" customHeight="1">
      <c r="A21" s="9">
        <v>15</v>
      </c>
      <c r="B21" s="56" t="s">
        <v>522</v>
      </c>
      <c r="C21" s="201">
        <v>10</v>
      </c>
      <c r="D21" s="201">
        <v>0</v>
      </c>
      <c r="E21" s="200">
        <v>0</v>
      </c>
      <c r="F21" s="200">
        <v>0</v>
      </c>
      <c r="G21" s="76"/>
      <c r="H21" s="206"/>
    </row>
    <row r="22" spans="1:8" ht="24.75" customHeight="1">
      <c r="A22" s="9">
        <v>16</v>
      </c>
      <c r="B22" s="56" t="s">
        <v>519</v>
      </c>
      <c r="C22" s="201">
        <v>1</v>
      </c>
      <c r="D22" s="201">
        <v>0</v>
      </c>
      <c r="E22" s="200">
        <v>0</v>
      </c>
      <c r="F22" s="200">
        <v>0</v>
      </c>
      <c r="G22" s="76"/>
      <c r="H22" s="206"/>
    </row>
    <row r="23" spans="1:8" ht="24.75" customHeight="1">
      <c r="A23" s="9">
        <v>17</v>
      </c>
      <c r="B23" s="56" t="s">
        <v>448</v>
      </c>
      <c r="C23" s="201">
        <v>0</v>
      </c>
      <c r="D23" s="201">
        <v>0</v>
      </c>
      <c r="E23" s="200">
        <v>0</v>
      </c>
      <c r="F23" s="200">
        <v>0</v>
      </c>
      <c r="G23" s="76"/>
      <c r="H23" s="206"/>
    </row>
    <row r="24" spans="1:8" ht="24.75" customHeight="1" thickBot="1">
      <c r="A24" s="9">
        <v>18</v>
      </c>
      <c r="B24" s="56" t="s">
        <v>523</v>
      </c>
      <c r="C24" s="248">
        <v>76</v>
      </c>
      <c r="D24" s="209">
        <v>0</v>
      </c>
      <c r="E24" s="209">
        <v>0</v>
      </c>
      <c r="F24" s="209">
        <v>0</v>
      </c>
      <c r="G24" s="76"/>
      <c r="H24" s="227"/>
    </row>
    <row r="25" spans="1:8" ht="24.75" customHeight="1" thickBot="1" thickTop="1">
      <c r="A25" s="728" t="s">
        <v>497</v>
      </c>
      <c r="B25" s="729"/>
      <c r="C25" s="69">
        <f>SUM(C7:C24)</f>
        <v>5014</v>
      </c>
      <c r="D25" s="69">
        <f>SUM(D7:D24)</f>
        <v>677</v>
      </c>
      <c r="E25" s="69">
        <f>SUM(E7:E24)</f>
        <v>284</v>
      </c>
      <c r="F25" s="69">
        <f>SUM(F7:F24)</f>
        <v>374</v>
      </c>
      <c r="G25" s="67">
        <f>E25/F25*100</f>
        <v>75.93582887700535</v>
      </c>
      <c r="H25" s="68">
        <f>D25/C25*100</f>
        <v>13.50219385719984</v>
      </c>
    </row>
    <row r="26" spans="1:8" s="28" customFormat="1" ht="18.75" customHeight="1">
      <c r="A26" s="707" t="s">
        <v>4</v>
      </c>
      <c r="B26" s="708"/>
      <c r="C26" s="708"/>
      <c r="D26" s="708"/>
      <c r="E26" s="708"/>
      <c r="F26" s="708"/>
      <c r="G26" s="708"/>
      <c r="H26" s="708"/>
    </row>
    <row r="27" spans="1:8" s="13" customFormat="1" ht="23.25" customHeight="1">
      <c r="A27" s="699" t="s">
        <v>585</v>
      </c>
      <c r="B27" s="699"/>
      <c r="C27" s="699"/>
      <c r="D27" s="699"/>
      <c r="E27" s="699"/>
      <c r="F27" s="699"/>
      <c r="G27" s="699"/>
      <c r="H27" s="699"/>
    </row>
    <row r="28" spans="1:8" ht="13.5">
      <c r="A28" s="683" t="s">
        <v>295</v>
      </c>
      <c r="B28" s="683"/>
      <c r="C28" s="683"/>
      <c r="D28" s="683"/>
      <c r="E28" s="683"/>
      <c r="F28" s="683"/>
      <c r="G28" s="683"/>
      <c r="H28" s="683"/>
    </row>
  </sheetData>
  <sheetProtection/>
  <mergeCells count="14">
    <mergeCell ref="H4:H5"/>
    <mergeCell ref="F4:F5"/>
    <mergeCell ref="A27:H27"/>
    <mergeCell ref="A25:B25"/>
    <mergeCell ref="A2:H2"/>
    <mergeCell ref="A28:H28"/>
    <mergeCell ref="A26:H26"/>
    <mergeCell ref="A1:H1"/>
    <mergeCell ref="A4:A5"/>
    <mergeCell ref="B4:B5"/>
    <mergeCell ref="C4:C5"/>
    <mergeCell ref="D4:D5"/>
    <mergeCell ref="E4:E5"/>
    <mergeCell ref="G4:G5"/>
  </mergeCells>
  <printOptions verticalCentered="1"/>
  <pageMargins left="0.5905511811023623" right="0.35433070866141736" top="0.3937007874015748" bottom="0.3937007874015748" header="0.35433070866141736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8"/>
  <sheetViews>
    <sheetView zoomScalePageLayoutView="0" workbookViewId="0" topLeftCell="A14">
      <selection activeCell="K24" sqref="K24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3" width="10.140625" style="6" customWidth="1"/>
    <col min="4" max="4" width="10.421875" style="6" customWidth="1"/>
    <col min="5" max="5" width="10.7109375" style="6" customWidth="1"/>
    <col min="6" max="6" width="10.8515625" style="6" customWidth="1"/>
    <col min="7" max="7" width="14.00390625" style="6" customWidth="1"/>
    <col min="8" max="8" width="14.421875" style="6" customWidth="1"/>
    <col min="9" max="9" width="10.7109375" style="6" customWidth="1"/>
    <col min="10" max="10" width="13.421875" style="6" customWidth="1"/>
    <col min="11" max="16384" width="9.140625" style="6" customWidth="1"/>
  </cols>
  <sheetData>
    <row r="1" spans="1:10" s="5" customFormat="1" ht="30" customHeight="1">
      <c r="A1" s="727" t="s">
        <v>553</v>
      </c>
      <c r="B1" s="727"/>
      <c r="C1" s="727"/>
      <c r="D1" s="727"/>
      <c r="E1" s="727"/>
      <c r="F1" s="727"/>
      <c r="G1" s="727"/>
      <c r="H1" s="727"/>
      <c r="I1" s="727"/>
      <c r="J1" s="727"/>
    </row>
    <row r="2" spans="1:10" s="191" customFormat="1" ht="14.25" customHeight="1">
      <c r="A2" s="727" t="s">
        <v>48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1:10" s="40" customFormat="1" ht="9.75" customHeight="1" thickBot="1">
      <c r="A3" s="731"/>
      <c r="B3" s="731"/>
      <c r="C3" s="731"/>
      <c r="D3" s="731"/>
      <c r="E3" s="731"/>
      <c r="F3" s="731"/>
      <c r="G3" s="732"/>
      <c r="H3" s="731"/>
      <c r="I3" s="731"/>
      <c r="J3" s="19" t="s">
        <v>74</v>
      </c>
    </row>
    <row r="4" spans="1:10" ht="43.5" customHeight="1">
      <c r="A4" s="741" t="s">
        <v>57</v>
      </c>
      <c r="B4" s="705" t="s">
        <v>51</v>
      </c>
      <c r="C4" s="705" t="s">
        <v>174</v>
      </c>
      <c r="D4" s="705" t="s">
        <v>510</v>
      </c>
      <c r="E4" s="705" t="s">
        <v>7</v>
      </c>
      <c r="F4" s="705" t="s">
        <v>175</v>
      </c>
      <c r="G4" s="720" t="s">
        <v>248</v>
      </c>
      <c r="H4" s="705" t="s">
        <v>176</v>
      </c>
      <c r="I4" s="705" t="s">
        <v>512</v>
      </c>
      <c r="J4" s="737" t="s">
        <v>173</v>
      </c>
    </row>
    <row r="5" spans="1:10" ht="34.5" customHeight="1" thickBot="1">
      <c r="A5" s="742"/>
      <c r="B5" s="743"/>
      <c r="C5" s="733"/>
      <c r="D5" s="733"/>
      <c r="E5" s="734"/>
      <c r="F5" s="734"/>
      <c r="G5" s="735"/>
      <c r="H5" s="733"/>
      <c r="I5" s="733"/>
      <c r="J5" s="738"/>
    </row>
    <row r="6" spans="1:10" ht="9.75" customHeight="1" thickBot="1" thickTop="1">
      <c r="A6" s="29">
        <v>0</v>
      </c>
      <c r="B6" s="24">
        <v>1</v>
      </c>
      <c r="C6" s="24">
        <v>2</v>
      </c>
      <c r="D6" s="25">
        <v>3</v>
      </c>
      <c r="E6" s="24">
        <v>4</v>
      </c>
      <c r="F6" s="24">
        <v>5</v>
      </c>
      <c r="G6" s="33">
        <v>6</v>
      </c>
      <c r="H6" s="24">
        <v>7</v>
      </c>
      <c r="I6" s="25">
        <v>8</v>
      </c>
      <c r="J6" s="26">
        <v>9</v>
      </c>
    </row>
    <row r="7" spans="1:10" ht="18.75" customHeight="1" thickTop="1">
      <c r="A7" s="34">
        <v>1</v>
      </c>
      <c r="B7" s="412" t="s">
        <v>104</v>
      </c>
      <c r="C7" s="200">
        <v>32774</v>
      </c>
      <c r="D7" s="533">
        <v>367840</v>
      </c>
      <c r="E7" s="225">
        <v>515.5</v>
      </c>
      <c r="F7" s="533">
        <v>11648</v>
      </c>
      <c r="G7" s="533">
        <v>3</v>
      </c>
      <c r="H7" s="495">
        <f>G7/F7*100</f>
        <v>0.025755494505494508</v>
      </c>
      <c r="I7" s="75">
        <f>D7/C7</f>
        <v>11.223530847623115</v>
      </c>
      <c r="J7" s="203">
        <f>E7*365/D7</f>
        <v>0.5115199543279687</v>
      </c>
    </row>
    <row r="8" spans="1:10" ht="18.75" customHeight="1">
      <c r="A8" s="35">
        <v>2</v>
      </c>
      <c r="B8" s="413" t="s">
        <v>527</v>
      </c>
      <c r="C8" s="200">
        <v>2858</v>
      </c>
      <c r="D8" s="148">
        <v>26288</v>
      </c>
      <c r="E8" s="212">
        <v>53</v>
      </c>
      <c r="F8" s="148">
        <v>323</v>
      </c>
      <c r="G8" s="200">
        <v>10</v>
      </c>
      <c r="H8" s="495">
        <f>G8/F8*100</f>
        <v>3.0959752321981426</v>
      </c>
      <c r="I8" s="224">
        <f aca="true" t="shared" si="0" ref="I8:I25">D8/C8</f>
        <v>9.198040587823654</v>
      </c>
      <c r="J8" s="206">
        <f aca="true" t="shared" si="1" ref="J8:J25">E8*365/D8</f>
        <v>0.7358870967741935</v>
      </c>
    </row>
    <row r="9" spans="1:10" ht="18.75" customHeight="1">
      <c r="A9" s="35">
        <v>3</v>
      </c>
      <c r="B9" s="414" t="s">
        <v>498</v>
      </c>
      <c r="C9" s="200">
        <v>10100</v>
      </c>
      <c r="D9" s="148">
        <v>78037</v>
      </c>
      <c r="E9" s="212">
        <v>187</v>
      </c>
      <c r="F9" s="148">
        <v>2474</v>
      </c>
      <c r="G9" s="200">
        <v>57</v>
      </c>
      <c r="H9" s="495">
        <f aca="true" t="shared" si="2" ref="H9:H21">G9/F9*100</f>
        <v>2.3039611964430073</v>
      </c>
      <c r="I9" s="224">
        <f t="shared" si="0"/>
        <v>7.726435643564357</v>
      </c>
      <c r="J9" s="206">
        <f t="shared" si="1"/>
        <v>0.8746492048643593</v>
      </c>
    </row>
    <row r="10" spans="1:10" ht="18.75" customHeight="1">
      <c r="A10" s="35">
        <v>4</v>
      </c>
      <c r="B10" s="414" t="s">
        <v>499</v>
      </c>
      <c r="C10" s="200">
        <v>8806</v>
      </c>
      <c r="D10" s="148">
        <v>68404</v>
      </c>
      <c r="E10" s="212">
        <v>108</v>
      </c>
      <c r="F10" s="148">
        <v>1986</v>
      </c>
      <c r="G10" s="200">
        <v>78</v>
      </c>
      <c r="H10" s="495">
        <f t="shared" si="2"/>
        <v>3.927492447129909</v>
      </c>
      <c r="I10" s="224">
        <f t="shared" si="0"/>
        <v>7.767885532591415</v>
      </c>
      <c r="J10" s="206">
        <f t="shared" si="1"/>
        <v>0.5762820887667388</v>
      </c>
    </row>
    <row r="11" spans="1:10" ht="18.75" customHeight="1">
      <c r="A11" s="35">
        <v>5</v>
      </c>
      <c r="B11" s="413" t="s">
        <v>500</v>
      </c>
      <c r="C11" s="200">
        <v>10594</v>
      </c>
      <c r="D11" s="148">
        <v>65191</v>
      </c>
      <c r="E11" s="228">
        <v>107</v>
      </c>
      <c r="F11" s="148">
        <v>1665</v>
      </c>
      <c r="G11" s="208">
        <v>19</v>
      </c>
      <c r="H11" s="495">
        <f t="shared" si="2"/>
        <v>1.1411411411411412</v>
      </c>
      <c r="I11" s="224">
        <v>6.08</v>
      </c>
      <c r="J11" s="206">
        <v>0.74</v>
      </c>
    </row>
    <row r="12" spans="1:10" ht="25.5" customHeight="1">
      <c r="A12" s="35">
        <v>6</v>
      </c>
      <c r="B12" s="413" t="s">
        <v>511</v>
      </c>
      <c r="C12" s="200">
        <v>4342</v>
      </c>
      <c r="D12" s="148">
        <v>12849</v>
      </c>
      <c r="E12" s="212">
        <v>14</v>
      </c>
      <c r="F12" s="148">
        <v>74</v>
      </c>
      <c r="G12" s="200">
        <v>2</v>
      </c>
      <c r="H12" s="495">
        <f t="shared" si="2"/>
        <v>2.7027027027027026</v>
      </c>
      <c r="I12" s="224">
        <f t="shared" si="0"/>
        <v>2.9592353754030403</v>
      </c>
      <c r="J12" s="206">
        <f t="shared" si="1"/>
        <v>0.39769631877967154</v>
      </c>
    </row>
    <row r="13" spans="1:10" ht="19.5" customHeight="1">
      <c r="A13" s="35">
        <v>7</v>
      </c>
      <c r="B13" s="413" t="s">
        <v>528</v>
      </c>
      <c r="C13" s="200">
        <v>6844</v>
      </c>
      <c r="D13" s="148">
        <v>80702</v>
      </c>
      <c r="E13" s="212">
        <v>134</v>
      </c>
      <c r="F13" s="148">
        <v>173</v>
      </c>
      <c r="G13" s="200">
        <v>32</v>
      </c>
      <c r="H13" s="495">
        <f t="shared" si="2"/>
        <v>18.497109826589593</v>
      </c>
      <c r="I13" s="224">
        <f t="shared" si="0"/>
        <v>11.791642314436002</v>
      </c>
      <c r="J13" s="206">
        <f t="shared" si="1"/>
        <v>0.6060568511313227</v>
      </c>
    </row>
    <row r="14" spans="1:10" ht="18.75" customHeight="1">
      <c r="A14" s="35">
        <v>8</v>
      </c>
      <c r="B14" s="413" t="s">
        <v>503</v>
      </c>
      <c r="C14" s="200">
        <v>1107</v>
      </c>
      <c r="D14" s="148">
        <v>29770</v>
      </c>
      <c r="E14" s="212">
        <v>50</v>
      </c>
      <c r="F14" s="148">
        <v>201</v>
      </c>
      <c r="G14" s="200">
        <v>3</v>
      </c>
      <c r="H14" s="495">
        <f t="shared" si="2"/>
        <v>1.4925373134328357</v>
      </c>
      <c r="I14" s="224">
        <f t="shared" si="0"/>
        <v>26.89250225835592</v>
      </c>
      <c r="J14" s="206">
        <f t="shared" si="1"/>
        <v>0.6130332549546523</v>
      </c>
    </row>
    <row r="15" spans="1:10" ht="18.75" customHeight="1">
      <c r="A15" s="35">
        <v>9</v>
      </c>
      <c r="B15" s="413" t="s">
        <v>504</v>
      </c>
      <c r="C15" s="200">
        <v>6945</v>
      </c>
      <c r="D15" s="148">
        <v>32853</v>
      </c>
      <c r="E15" s="200">
        <v>45.8</v>
      </c>
      <c r="F15" s="148">
        <v>131</v>
      </c>
      <c r="G15" s="200">
        <v>0</v>
      </c>
      <c r="H15" s="495">
        <f t="shared" si="2"/>
        <v>0</v>
      </c>
      <c r="I15" s="224">
        <f t="shared" si="0"/>
        <v>4.730453563714903</v>
      </c>
      <c r="J15" s="206">
        <f t="shared" si="1"/>
        <v>0.508842419261559</v>
      </c>
    </row>
    <row r="16" spans="1:10" ht="24" customHeight="1">
      <c r="A16" s="36">
        <v>10</v>
      </c>
      <c r="B16" s="412" t="s">
        <v>534</v>
      </c>
      <c r="C16" s="200">
        <v>6199</v>
      </c>
      <c r="D16" s="148">
        <v>74388</v>
      </c>
      <c r="E16" s="212">
        <v>160</v>
      </c>
      <c r="F16" s="148">
        <v>3125</v>
      </c>
      <c r="G16" s="200">
        <v>27</v>
      </c>
      <c r="H16" s="495">
        <f t="shared" si="2"/>
        <v>0.864</v>
      </c>
      <c r="I16" s="224">
        <f t="shared" si="0"/>
        <v>12</v>
      </c>
      <c r="J16" s="206">
        <f t="shared" si="1"/>
        <v>0.7850728612141743</v>
      </c>
    </row>
    <row r="17" spans="1:10" ht="24" customHeight="1">
      <c r="A17" s="36">
        <v>11</v>
      </c>
      <c r="B17" s="415" t="s">
        <v>420</v>
      </c>
      <c r="C17" s="200">
        <v>2625</v>
      </c>
      <c r="D17" s="148">
        <v>120540</v>
      </c>
      <c r="E17" s="212">
        <v>257</v>
      </c>
      <c r="F17" s="148">
        <v>1867</v>
      </c>
      <c r="G17" s="200">
        <v>5</v>
      </c>
      <c r="H17" s="495">
        <f t="shared" si="2"/>
        <v>0.2678093197643278</v>
      </c>
      <c r="I17" s="224">
        <f t="shared" si="0"/>
        <v>45.92</v>
      </c>
      <c r="J17" s="206">
        <f t="shared" si="1"/>
        <v>0.7782064045130247</v>
      </c>
    </row>
    <row r="18" spans="1:10" ht="24" customHeight="1">
      <c r="A18" s="35">
        <v>12</v>
      </c>
      <c r="B18" s="413" t="s">
        <v>524</v>
      </c>
      <c r="C18" s="200">
        <v>4394</v>
      </c>
      <c r="D18" s="148">
        <v>32044</v>
      </c>
      <c r="E18" s="212">
        <v>36</v>
      </c>
      <c r="F18" s="148">
        <v>961</v>
      </c>
      <c r="G18" s="200">
        <v>14</v>
      </c>
      <c r="H18" s="495">
        <f t="shared" si="2"/>
        <v>1.45681581685744</v>
      </c>
      <c r="I18" s="224">
        <f t="shared" si="0"/>
        <v>7.292671825216204</v>
      </c>
      <c r="J18" s="206">
        <f t="shared" si="1"/>
        <v>0.4100611658968918</v>
      </c>
    </row>
    <row r="19" spans="1:10" ht="27.75" customHeight="1">
      <c r="A19" s="35">
        <v>13</v>
      </c>
      <c r="B19" s="413" t="s">
        <v>517</v>
      </c>
      <c r="C19" s="200">
        <v>966</v>
      </c>
      <c r="D19" s="148">
        <v>14160</v>
      </c>
      <c r="E19" s="212">
        <v>43</v>
      </c>
      <c r="F19" s="148">
        <v>0</v>
      </c>
      <c r="G19" s="200">
        <v>0</v>
      </c>
      <c r="H19" s="495"/>
      <c r="I19" s="224">
        <f t="shared" si="0"/>
        <v>14.658385093167702</v>
      </c>
      <c r="J19" s="206">
        <f t="shared" si="1"/>
        <v>1.10840395480226</v>
      </c>
    </row>
    <row r="20" spans="1:10" ht="18.75" customHeight="1">
      <c r="A20" s="35">
        <v>14</v>
      </c>
      <c r="B20" s="413" t="s">
        <v>507</v>
      </c>
      <c r="C20" s="200">
        <v>5102</v>
      </c>
      <c r="D20" s="148">
        <v>134297</v>
      </c>
      <c r="E20" s="212">
        <v>101</v>
      </c>
      <c r="F20" s="148">
        <v>0</v>
      </c>
      <c r="G20" s="200">
        <v>0</v>
      </c>
      <c r="H20" s="495"/>
      <c r="I20" s="224">
        <f t="shared" si="0"/>
        <v>26.322422579380635</v>
      </c>
      <c r="J20" s="206">
        <f t="shared" si="1"/>
        <v>0.2745035257675153</v>
      </c>
    </row>
    <row r="21" spans="1:10" ht="18.75" customHeight="1">
      <c r="A21" s="35">
        <v>15</v>
      </c>
      <c r="B21" s="413" t="s">
        <v>522</v>
      </c>
      <c r="C21" s="200">
        <v>2359</v>
      </c>
      <c r="D21" s="148">
        <v>101040</v>
      </c>
      <c r="E21" s="212">
        <v>89</v>
      </c>
      <c r="F21" s="148">
        <v>1227</v>
      </c>
      <c r="G21" s="200">
        <v>41</v>
      </c>
      <c r="H21" s="495">
        <f t="shared" si="2"/>
        <v>3.341483292583537</v>
      </c>
      <c r="I21" s="224">
        <f t="shared" si="0"/>
        <v>42.83170835099619</v>
      </c>
      <c r="J21" s="206">
        <f t="shared" si="1"/>
        <v>0.321506334125099</v>
      </c>
    </row>
    <row r="22" spans="1:10" ht="21.75" customHeight="1">
      <c r="A22" s="35">
        <v>16</v>
      </c>
      <c r="B22" s="413" t="s">
        <v>519</v>
      </c>
      <c r="C22" s="200">
        <v>588</v>
      </c>
      <c r="D22" s="148">
        <v>41324</v>
      </c>
      <c r="E22" s="212">
        <v>30</v>
      </c>
      <c r="F22" s="148">
        <v>0</v>
      </c>
      <c r="G22" s="200">
        <v>0</v>
      </c>
      <c r="H22" s="495"/>
      <c r="I22" s="224">
        <f t="shared" si="0"/>
        <v>70.27891156462584</v>
      </c>
      <c r="J22" s="206">
        <f t="shared" si="1"/>
        <v>0.26497918884909494</v>
      </c>
    </row>
    <row r="23" spans="1:10" ht="21.75" customHeight="1">
      <c r="A23" s="35">
        <v>17</v>
      </c>
      <c r="B23" s="56" t="s">
        <v>448</v>
      </c>
      <c r="C23" s="200">
        <v>582</v>
      </c>
      <c r="D23" s="148">
        <v>2573</v>
      </c>
      <c r="E23" s="212">
        <v>5</v>
      </c>
      <c r="F23" s="148">
        <v>0</v>
      </c>
      <c r="G23" s="200">
        <v>0</v>
      </c>
      <c r="H23" s="495"/>
      <c r="I23" s="76">
        <f t="shared" si="0"/>
        <v>4.420962199312715</v>
      </c>
      <c r="J23" s="206">
        <f>E23*365/D23</f>
        <v>0.7092887679751263</v>
      </c>
    </row>
    <row r="24" spans="1:10" ht="21.75" customHeight="1" thickBot="1">
      <c r="A24" s="411">
        <v>18</v>
      </c>
      <c r="B24" s="416" t="s">
        <v>523</v>
      </c>
      <c r="C24" s="200">
        <v>1012</v>
      </c>
      <c r="D24" s="229">
        <v>10949</v>
      </c>
      <c r="E24" s="230">
        <v>17</v>
      </c>
      <c r="F24" s="229">
        <v>0</v>
      </c>
      <c r="G24" s="202">
        <v>0</v>
      </c>
      <c r="H24" s="496"/>
      <c r="I24" s="222">
        <f t="shared" si="0"/>
        <v>10.819169960474309</v>
      </c>
      <c r="J24" s="231">
        <f t="shared" si="1"/>
        <v>0.5667184217736779</v>
      </c>
    </row>
    <row r="25" spans="1:10" ht="24" customHeight="1" thickBot="1" thickTop="1">
      <c r="A25" s="739" t="s">
        <v>497</v>
      </c>
      <c r="B25" s="740"/>
      <c r="C25" s="534">
        <f>SUM(C7:C24)</f>
        <v>108197</v>
      </c>
      <c r="D25" s="535">
        <f>SUM(D7:D24)</f>
        <v>1293249</v>
      </c>
      <c r="E25" s="534">
        <f>SUM(E7:E24)</f>
        <v>1952.3</v>
      </c>
      <c r="F25" s="535">
        <f>SUM(F7:F24)</f>
        <v>25855</v>
      </c>
      <c r="G25" s="534">
        <f>SUM(G7:G24)</f>
        <v>291</v>
      </c>
      <c r="H25" s="536">
        <f>G25/F25*100</f>
        <v>1.1255076387545928</v>
      </c>
      <c r="I25" s="536">
        <f t="shared" si="0"/>
        <v>11.952725121768626</v>
      </c>
      <c r="J25" s="537">
        <f t="shared" si="1"/>
        <v>0.5510071919638059</v>
      </c>
    </row>
    <row r="26" spans="1:10" ht="15" customHeight="1">
      <c r="A26" s="707" t="s">
        <v>46</v>
      </c>
      <c r="B26" s="707"/>
      <c r="C26" s="707"/>
      <c r="D26" s="707"/>
      <c r="E26" s="707"/>
      <c r="F26" s="707"/>
      <c r="G26" s="707"/>
      <c r="H26" s="736"/>
      <c r="I26" s="736"/>
      <c r="J26" s="736"/>
    </row>
    <row r="27" spans="1:10" ht="15" customHeight="1">
      <c r="A27" s="730" t="s">
        <v>552</v>
      </c>
      <c r="B27" s="730"/>
      <c r="C27" s="730"/>
      <c r="D27" s="730"/>
      <c r="E27" s="730"/>
      <c r="F27" s="730"/>
      <c r="G27" s="730"/>
      <c r="H27" s="730"/>
      <c r="I27" s="730"/>
      <c r="J27" s="730"/>
    </row>
    <row r="28" spans="1:10" ht="15" customHeight="1">
      <c r="A28" s="683" t="s">
        <v>296</v>
      </c>
      <c r="B28" s="683"/>
      <c r="C28" s="683"/>
      <c r="D28" s="683"/>
      <c r="E28" s="683"/>
      <c r="F28" s="683"/>
      <c r="G28" s="683"/>
      <c r="H28" s="683"/>
      <c r="I28" s="683"/>
      <c r="J28" s="683"/>
    </row>
  </sheetData>
  <sheetProtection/>
  <mergeCells count="17">
    <mergeCell ref="A1:J1"/>
    <mergeCell ref="A28:J28"/>
    <mergeCell ref="H4:H5"/>
    <mergeCell ref="I4:I5"/>
    <mergeCell ref="A26:J26"/>
    <mergeCell ref="J4:J5"/>
    <mergeCell ref="A25:B25"/>
    <mergeCell ref="A4:A5"/>
    <mergeCell ref="B4:B5"/>
    <mergeCell ref="C4:C5"/>
    <mergeCell ref="A27:J27"/>
    <mergeCell ref="A3:I3"/>
    <mergeCell ref="A2:J2"/>
    <mergeCell ref="D4:D5"/>
    <mergeCell ref="E4:E5"/>
    <mergeCell ref="F4:F5"/>
    <mergeCell ref="G4:G5"/>
  </mergeCells>
  <printOptions verticalCentered="1"/>
  <pageMargins left="0.4724409448818898" right="0" top="0.5905511811023623" bottom="0" header="0" footer="0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1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8515625" style="6" customWidth="1"/>
    <col min="2" max="2" width="39.8515625" style="6" customWidth="1"/>
    <col min="3" max="6" width="13.7109375" style="6" customWidth="1"/>
    <col min="7" max="7" width="14.421875" style="6" customWidth="1"/>
    <col min="8" max="16384" width="9.140625" style="6" customWidth="1"/>
  </cols>
  <sheetData>
    <row r="1" spans="1:7" ht="30" customHeight="1">
      <c r="A1" s="684" t="s">
        <v>550</v>
      </c>
      <c r="B1" s="684"/>
      <c r="C1" s="684"/>
      <c r="D1" s="684"/>
      <c r="E1" s="684"/>
      <c r="F1" s="684"/>
      <c r="G1" s="684"/>
    </row>
    <row r="2" spans="1:7" s="40" customFormat="1" ht="19.5" customHeight="1">
      <c r="A2" s="746" t="s">
        <v>61</v>
      </c>
      <c r="B2" s="746"/>
      <c r="C2" s="746"/>
      <c r="D2" s="746"/>
      <c r="E2" s="746"/>
      <c r="F2" s="746"/>
      <c r="G2" s="746"/>
    </row>
    <row r="3" spans="1:7" s="40" customFormat="1" ht="19.5" customHeight="1" thickBot="1">
      <c r="A3" s="726"/>
      <c r="B3" s="726"/>
      <c r="C3" s="726"/>
      <c r="D3" s="726"/>
      <c r="E3" s="726"/>
      <c r="F3" s="726"/>
      <c r="G3" s="19" t="s">
        <v>67</v>
      </c>
    </row>
    <row r="4" spans="1:7" ht="45" customHeight="1">
      <c r="A4" s="741" t="s">
        <v>57</v>
      </c>
      <c r="B4" s="687" t="s">
        <v>51</v>
      </c>
      <c r="C4" s="689" t="s">
        <v>505</v>
      </c>
      <c r="D4" s="689" t="s">
        <v>514</v>
      </c>
      <c r="E4" s="689" t="s">
        <v>102</v>
      </c>
      <c r="F4" s="689" t="s">
        <v>483</v>
      </c>
      <c r="G4" s="694" t="s">
        <v>516</v>
      </c>
    </row>
    <row r="5" spans="1:7" ht="45" customHeight="1" thickBot="1">
      <c r="A5" s="742"/>
      <c r="B5" s="688"/>
      <c r="C5" s="690"/>
      <c r="D5" s="690"/>
      <c r="E5" s="690"/>
      <c r="F5" s="690"/>
      <c r="G5" s="695"/>
    </row>
    <row r="6" spans="1:7" ht="9.75" customHeight="1" thickBot="1" thickTop="1">
      <c r="A6" s="23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6">
        <v>6</v>
      </c>
    </row>
    <row r="7" spans="1:7" ht="24.75" customHeight="1" thickTop="1">
      <c r="A7" s="35">
        <v>1</v>
      </c>
      <c r="B7" s="443" t="s">
        <v>527</v>
      </c>
      <c r="C7" s="201">
        <v>2007</v>
      </c>
      <c r="D7" s="201">
        <v>0</v>
      </c>
      <c r="E7" s="200">
        <v>0</v>
      </c>
      <c r="F7" s="220">
        <v>0</v>
      </c>
      <c r="G7" s="206"/>
    </row>
    <row r="8" spans="1:7" ht="24.75" customHeight="1">
      <c r="A8" s="35">
        <v>2</v>
      </c>
      <c r="B8" s="447" t="s">
        <v>498</v>
      </c>
      <c r="C8" s="201">
        <v>1723</v>
      </c>
      <c r="D8" s="201">
        <v>0</v>
      </c>
      <c r="E8" s="200">
        <v>0</v>
      </c>
      <c r="F8" s="76">
        <f aca="true" t="shared" si="0" ref="F8:F15">E8/C8*100</f>
        <v>0</v>
      </c>
      <c r="G8" s="206"/>
    </row>
    <row r="9" spans="1:7" ht="24.75" customHeight="1">
      <c r="A9" s="35">
        <v>3</v>
      </c>
      <c r="B9" s="447" t="s">
        <v>499</v>
      </c>
      <c r="C9" s="201">
        <v>1892</v>
      </c>
      <c r="D9" s="200">
        <v>0</v>
      </c>
      <c r="E9" s="200">
        <v>0</v>
      </c>
      <c r="F9" s="76">
        <f t="shared" si="0"/>
        <v>0</v>
      </c>
      <c r="G9" s="206"/>
    </row>
    <row r="10" spans="1:10" ht="24.75" customHeight="1">
      <c r="A10" s="35">
        <v>4</v>
      </c>
      <c r="B10" s="443" t="s">
        <v>502</v>
      </c>
      <c r="C10" s="201">
        <v>6752</v>
      </c>
      <c r="D10" s="201">
        <v>6</v>
      </c>
      <c r="E10" s="200">
        <v>29</v>
      </c>
      <c r="F10" s="76">
        <f t="shared" si="0"/>
        <v>0.42950236966824645</v>
      </c>
      <c r="G10" s="206">
        <f aca="true" t="shared" si="1" ref="G10:G17">D10/E10*100</f>
        <v>20.689655172413794</v>
      </c>
      <c r="J10" s="38"/>
    </row>
    <row r="11" spans="1:7" ht="24.75" customHeight="1">
      <c r="A11" s="35">
        <v>5</v>
      </c>
      <c r="B11" s="443" t="s">
        <v>520</v>
      </c>
      <c r="C11" s="201">
        <v>8614</v>
      </c>
      <c r="D11" s="201">
        <v>12</v>
      </c>
      <c r="E11" s="200">
        <v>49</v>
      </c>
      <c r="F11" s="76">
        <f t="shared" si="0"/>
        <v>0.5688414209426516</v>
      </c>
      <c r="G11" s="206">
        <f t="shared" si="1"/>
        <v>24.489795918367346</v>
      </c>
    </row>
    <row r="12" spans="1:7" ht="24.75" customHeight="1">
      <c r="A12" s="35">
        <v>6</v>
      </c>
      <c r="B12" s="443" t="s">
        <v>521</v>
      </c>
      <c r="C12" s="201">
        <v>692</v>
      </c>
      <c r="D12" s="201">
        <v>0</v>
      </c>
      <c r="E12" s="200">
        <v>0</v>
      </c>
      <c r="F12" s="76">
        <f t="shared" si="0"/>
        <v>0</v>
      </c>
      <c r="G12" s="206"/>
    </row>
    <row r="13" spans="1:7" ht="24.75" customHeight="1">
      <c r="A13" s="35">
        <v>7</v>
      </c>
      <c r="B13" s="443" t="s">
        <v>528</v>
      </c>
      <c r="C13" s="201">
        <v>578</v>
      </c>
      <c r="D13" s="201">
        <v>0</v>
      </c>
      <c r="E13" s="200">
        <v>0</v>
      </c>
      <c r="F13" s="76">
        <f t="shared" si="0"/>
        <v>0</v>
      </c>
      <c r="G13" s="206">
        <v>0</v>
      </c>
    </row>
    <row r="14" spans="1:7" ht="24.75" customHeight="1">
      <c r="A14" s="35">
        <v>8</v>
      </c>
      <c r="B14" s="443" t="s">
        <v>3</v>
      </c>
      <c r="C14" s="201">
        <v>612</v>
      </c>
      <c r="D14" s="201">
        <v>0</v>
      </c>
      <c r="E14" s="200">
        <v>0</v>
      </c>
      <c r="F14" s="76">
        <f t="shared" si="0"/>
        <v>0</v>
      </c>
      <c r="G14" s="206"/>
    </row>
    <row r="15" spans="1:7" ht="24.75" customHeight="1">
      <c r="A15" s="35">
        <v>9</v>
      </c>
      <c r="B15" s="443" t="s">
        <v>506</v>
      </c>
      <c r="C15" s="201">
        <v>750</v>
      </c>
      <c r="D15" s="201">
        <v>32</v>
      </c>
      <c r="E15" s="200">
        <v>83</v>
      </c>
      <c r="F15" s="76">
        <f t="shared" si="0"/>
        <v>11.066666666666666</v>
      </c>
      <c r="G15" s="206">
        <f t="shared" si="1"/>
        <v>38.55421686746988</v>
      </c>
    </row>
    <row r="16" spans="1:7" ht="24.75" customHeight="1" thickBot="1">
      <c r="A16" s="27">
        <v>10</v>
      </c>
      <c r="B16" s="448" t="s">
        <v>518</v>
      </c>
      <c r="C16" s="234">
        <v>246</v>
      </c>
      <c r="D16" s="234">
        <v>0</v>
      </c>
      <c r="E16" s="234">
        <v>0</v>
      </c>
      <c r="F16" s="77">
        <v>0</v>
      </c>
      <c r="G16" s="232"/>
    </row>
    <row r="17" spans="1:7" ht="24.75" customHeight="1" thickBot="1" thickTop="1">
      <c r="A17" s="744" t="s">
        <v>497</v>
      </c>
      <c r="B17" s="745"/>
      <c r="C17" s="188">
        <f>SUM(C7:C16)</f>
        <v>23866</v>
      </c>
      <c r="D17" s="188">
        <f>SUM(D7:D16)</f>
        <v>50</v>
      </c>
      <c r="E17" s="188">
        <f>SUM(E7:E16)</f>
        <v>161</v>
      </c>
      <c r="F17" s="71">
        <f>E17/C17*100</f>
        <v>0.6745998491577977</v>
      </c>
      <c r="G17" s="70">
        <f t="shared" si="1"/>
        <v>31.05590062111801</v>
      </c>
    </row>
    <row r="18" spans="1:7" s="28" customFormat="1" ht="18" customHeight="1">
      <c r="A18" s="696" t="s">
        <v>9</v>
      </c>
      <c r="B18" s="697"/>
      <c r="C18" s="697"/>
      <c r="D18" s="697"/>
      <c r="E18" s="697"/>
      <c r="F18" s="697"/>
      <c r="G18" s="697"/>
    </row>
    <row r="19" spans="1:7" s="13" customFormat="1" ht="9.75">
      <c r="A19" s="730" t="s">
        <v>50</v>
      </c>
      <c r="B19" s="730"/>
      <c r="C19" s="730"/>
      <c r="D19" s="730"/>
      <c r="E19" s="730"/>
      <c r="F19" s="730"/>
      <c r="G19" s="730"/>
    </row>
    <row r="20" s="13" customFormat="1" ht="9.75"/>
    <row r="21" spans="1:11" ht="13.5">
      <c r="A21" s="683" t="s">
        <v>297</v>
      </c>
      <c r="B21" s="683"/>
      <c r="C21" s="683"/>
      <c r="D21" s="683"/>
      <c r="E21" s="683"/>
      <c r="F21" s="683"/>
      <c r="G21" s="683"/>
      <c r="H21" s="109"/>
      <c r="I21" s="109"/>
      <c r="J21" s="109"/>
      <c r="K21" s="109"/>
    </row>
  </sheetData>
  <sheetProtection/>
  <mergeCells count="14">
    <mergeCell ref="E4:E5"/>
    <mergeCell ref="F4:F5"/>
    <mergeCell ref="G4:G5"/>
    <mergeCell ref="A2:G2"/>
    <mergeCell ref="A3:F3"/>
    <mergeCell ref="A19:G19"/>
    <mergeCell ref="A18:G18"/>
    <mergeCell ref="A17:B17"/>
    <mergeCell ref="A21:G21"/>
    <mergeCell ref="A1:G1"/>
    <mergeCell ref="A4:A5"/>
    <mergeCell ref="B4:B5"/>
    <mergeCell ref="C4:C5"/>
    <mergeCell ref="D4:D5"/>
  </mergeCells>
  <printOptions verticalCentered="1"/>
  <pageMargins left="0.9055118110236221" right="0.4330708661417323" top="0.5905511811023623" bottom="0.5118110236220472" header="0.5118110236220472" footer="0.5118110236220472"/>
  <pageSetup horizontalDpi="600" verticalDpi="600" orientation="landscape" paperSize="9" r:id="rId1"/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2017-08-28T08:38:46Z</cp:lastPrinted>
  <dcterms:created xsi:type="dcterms:W3CDTF">2001-11-26T11:42:29Z</dcterms:created>
  <dcterms:modified xsi:type="dcterms:W3CDTF">2017-08-28T08:40:31Z</dcterms:modified>
  <cp:category/>
  <cp:version/>
  <cp:contentType/>
  <cp:contentStatus/>
</cp:coreProperties>
</file>